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D:\Documents\S Data Analytics\SME Projects\Oct_2025\"/>
    </mc:Choice>
  </mc:AlternateContent>
  <xr:revisionPtr revIDLastSave="0" documentId="8_{FD952849-C550-4F4D-BBE7-9D290CFA48FA}" xr6:coauthVersionLast="47" xr6:coauthVersionMax="47" xr10:uidLastSave="{00000000-0000-0000-0000-000000000000}"/>
  <bookViews>
    <workbookView xWindow="-120" yWindow="-120" windowWidth="19440" windowHeight="14880" firstSheet="3" activeTab="3" xr2:uid="{00000000-000D-0000-FFFF-FFFF00000000}"/>
  </bookViews>
  <sheets>
    <sheet name="Read Me" sheetId="1" r:id="rId1"/>
    <sheet name="Data Repository Table" sheetId="2" r:id="rId2"/>
    <sheet name="Revenue Analysis" sheetId="3" r:id="rId3"/>
    <sheet name="Expenses Analysis" sheetId="4" r:id="rId4"/>
    <sheet name="Profitability EBIT Analysis" sheetId="5" r:id="rId5"/>
    <sheet name="Pivot Table 1" sheetId="9" r:id="rId6"/>
    <sheet name="Pivot Table 2" sheetId="10" r:id="rId7"/>
    <sheet name="Variance Analysis" sheetId="6" state="hidden" r:id="rId8"/>
    <sheet name="Cost to Produce" sheetId="7" state="hidden" r:id="rId9"/>
    <sheet name="EBIT" sheetId="8" state="hidden" r:id="rId10"/>
  </sheets>
  <definedNames>
    <definedName name="_xlnm._FilterDatabase" localSheetId="1" hidden="1">'Data Repository Table'!$A$1:$Y$1</definedName>
  </definedNames>
  <calcPr calcId="191028"/>
  <pivotCaches>
    <pivotCache cacheId="1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8718h1xoxoBynUe5YyebO8tX9nBLclOnC8XGXu9NJc="/>
    </ext>
  </extLst>
</workbook>
</file>

<file path=xl/calcChain.xml><?xml version="1.0" encoding="utf-8"?>
<calcChain xmlns="http://schemas.openxmlformats.org/spreadsheetml/2006/main">
  <c r="Q26" i="5" l="1"/>
  <c r="Q16" i="5"/>
  <c r="F71" i="4"/>
  <c r="D38" i="3"/>
  <c r="D39" i="3"/>
  <c r="E16" i="5"/>
  <c r="F22" i="5"/>
  <c r="F26" i="5" s="1"/>
  <c r="F52" i="5" s="1"/>
  <c r="G22" i="5"/>
  <c r="G26" i="5" s="1"/>
  <c r="G52" i="5" s="1"/>
  <c r="H22" i="5"/>
  <c r="H26" i="5" s="1"/>
  <c r="H52" i="5" s="1"/>
  <c r="I22" i="5"/>
  <c r="I26" i="5" s="1"/>
  <c r="I52" i="5" s="1"/>
  <c r="J22" i="5"/>
  <c r="J26" i="5" s="1"/>
  <c r="J52" i="5" s="1"/>
  <c r="K22" i="5"/>
  <c r="K26" i="5" s="1"/>
  <c r="K52" i="5" s="1"/>
  <c r="L22" i="5"/>
  <c r="L26" i="5" s="1"/>
  <c r="L52" i="5" s="1"/>
  <c r="M22" i="5"/>
  <c r="M26" i="5" s="1"/>
  <c r="M52" i="5" s="1"/>
  <c r="N22" i="5"/>
  <c r="N26" i="5" s="1"/>
  <c r="N52" i="5" s="1"/>
  <c r="O22" i="5"/>
  <c r="O26" i="5" s="1"/>
  <c r="O52" i="5" s="1"/>
  <c r="P22" i="5"/>
  <c r="P26" i="5" s="1"/>
  <c r="P52" i="5" s="1"/>
  <c r="E22" i="5"/>
  <c r="F21" i="5"/>
  <c r="F25" i="5" s="1"/>
  <c r="F51" i="5" s="1"/>
  <c r="G21" i="5"/>
  <c r="G25" i="5" s="1"/>
  <c r="G51" i="5" s="1"/>
  <c r="H21" i="5"/>
  <c r="H25" i="5" s="1"/>
  <c r="H51" i="5" s="1"/>
  <c r="I21" i="5"/>
  <c r="I25" i="5" s="1"/>
  <c r="I51" i="5" s="1"/>
  <c r="J21" i="5"/>
  <c r="J25" i="5" s="1"/>
  <c r="J51" i="5" s="1"/>
  <c r="K21" i="5"/>
  <c r="K25" i="5" s="1"/>
  <c r="K51" i="5" s="1"/>
  <c r="L21" i="5"/>
  <c r="L25" i="5" s="1"/>
  <c r="L51" i="5" s="1"/>
  <c r="M21" i="5"/>
  <c r="M25" i="5" s="1"/>
  <c r="M51" i="5" s="1"/>
  <c r="N21" i="5"/>
  <c r="N25" i="5" s="1"/>
  <c r="N51" i="5" s="1"/>
  <c r="O21" i="5"/>
  <c r="O25" i="5" s="1"/>
  <c r="O51" i="5" s="1"/>
  <c r="P21" i="5"/>
  <c r="P25" i="5" s="1"/>
  <c r="P51" i="5" s="1"/>
  <c r="E21" i="5"/>
  <c r="F20" i="5"/>
  <c r="F24" i="5" s="1"/>
  <c r="F50" i="5" s="1"/>
  <c r="G20" i="5"/>
  <c r="G24" i="5" s="1"/>
  <c r="G50" i="5" s="1"/>
  <c r="H20" i="5"/>
  <c r="H24" i="5" s="1"/>
  <c r="H50" i="5" s="1"/>
  <c r="I20" i="5"/>
  <c r="I24" i="5" s="1"/>
  <c r="I50" i="5" s="1"/>
  <c r="J20" i="5"/>
  <c r="J24" i="5" s="1"/>
  <c r="J50" i="5" s="1"/>
  <c r="K20" i="5"/>
  <c r="K24" i="5" s="1"/>
  <c r="K50" i="5" s="1"/>
  <c r="L20" i="5"/>
  <c r="L24" i="5" s="1"/>
  <c r="L50" i="5" s="1"/>
  <c r="M20" i="5"/>
  <c r="M24" i="5" s="1"/>
  <c r="M50" i="5" s="1"/>
  <c r="N20" i="5"/>
  <c r="N24" i="5" s="1"/>
  <c r="N50" i="5" s="1"/>
  <c r="O20" i="5"/>
  <c r="O24" i="5" s="1"/>
  <c r="O50" i="5" s="1"/>
  <c r="P20" i="5"/>
  <c r="P24" i="5" s="1"/>
  <c r="P50" i="5" s="1"/>
  <c r="E20" i="5"/>
  <c r="Q18" i="5"/>
  <c r="F18" i="5"/>
  <c r="G18" i="5"/>
  <c r="H18" i="5"/>
  <c r="I18" i="5"/>
  <c r="J18" i="5"/>
  <c r="K18" i="5"/>
  <c r="L18" i="5"/>
  <c r="M18" i="5"/>
  <c r="N18" i="5"/>
  <c r="O18" i="5"/>
  <c r="P18" i="5"/>
  <c r="E18" i="5"/>
  <c r="Q17" i="5"/>
  <c r="F17" i="5"/>
  <c r="G17" i="5"/>
  <c r="H17" i="5"/>
  <c r="I17" i="5"/>
  <c r="J17" i="5"/>
  <c r="K17" i="5"/>
  <c r="L17" i="5"/>
  <c r="M17" i="5"/>
  <c r="N17" i="5"/>
  <c r="O17" i="5"/>
  <c r="P17" i="5"/>
  <c r="E17" i="5"/>
  <c r="F16" i="5"/>
  <c r="G16" i="5"/>
  <c r="H16" i="5"/>
  <c r="I16" i="5"/>
  <c r="J16" i="5"/>
  <c r="K16" i="5"/>
  <c r="L16" i="5"/>
  <c r="M16" i="5"/>
  <c r="N16" i="5"/>
  <c r="O16" i="5"/>
  <c r="P16" i="5"/>
  <c r="G73" i="4"/>
  <c r="H73" i="4"/>
  <c r="I73" i="4"/>
  <c r="J73" i="4"/>
  <c r="K73" i="4"/>
  <c r="L73" i="4"/>
  <c r="M73" i="4"/>
  <c r="N73" i="4"/>
  <c r="O73" i="4"/>
  <c r="P73" i="4"/>
  <c r="Q73" i="4"/>
  <c r="F73" i="4"/>
  <c r="F41" i="4"/>
  <c r="G72" i="4"/>
  <c r="H72" i="4"/>
  <c r="I72" i="4"/>
  <c r="J72" i="4"/>
  <c r="K72" i="4"/>
  <c r="L72" i="4"/>
  <c r="M72" i="4"/>
  <c r="N72" i="4"/>
  <c r="O72" i="4"/>
  <c r="P72" i="4"/>
  <c r="Q72" i="4"/>
  <c r="F72" i="4"/>
  <c r="F32" i="4"/>
  <c r="G71" i="4"/>
  <c r="H71" i="4"/>
  <c r="I71" i="4"/>
  <c r="J71" i="4"/>
  <c r="K71" i="4"/>
  <c r="L71" i="4"/>
  <c r="M71" i="4"/>
  <c r="N71" i="4"/>
  <c r="O71" i="4"/>
  <c r="P71" i="4"/>
  <c r="Q71" i="4"/>
  <c r="F23" i="4"/>
  <c r="F74" i="4" s="1"/>
  <c r="F47" i="4"/>
  <c r="G47" i="4"/>
  <c r="H47" i="4"/>
  <c r="I47" i="4"/>
  <c r="J47" i="4"/>
  <c r="K47" i="4"/>
  <c r="L47" i="4"/>
  <c r="M47" i="4"/>
  <c r="N47" i="4"/>
  <c r="O47" i="4"/>
  <c r="P47" i="4"/>
  <c r="Q47" i="4"/>
  <c r="F48" i="4"/>
  <c r="G48" i="4"/>
  <c r="H48" i="4"/>
  <c r="I48" i="4"/>
  <c r="J48" i="4"/>
  <c r="K48" i="4"/>
  <c r="L48" i="4"/>
  <c r="M48" i="4"/>
  <c r="N48" i="4"/>
  <c r="O48" i="4"/>
  <c r="P48" i="4"/>
  <c r="Q48" i="4"/>
  <c r="F49" i="4"/>
  <c r="G49" i="4"/>
  <c r="H49" i="4"/>
  <c r="I49" i="4"/>
  <c r="J49" i="4"/>
  <c r="K49" i="4"/>
  <c r="L49" i="4"/>
  <c r="M49" i="4"/>
  <c r="N49" i="4"/>
  <c r="O49" i="4"/>
  <c r="P49" i="4"/>
  <c r="Q49" i="4"/>
  <c r="F50" i="4"/>
  <c r="G50" i="4"/>
  <c r="H50" i="4"/>
  <c r="I50" i="4"/>
  <c r="J50" i="4"/>
  <c r="K50" i="4"/>
  <c r="L50" i="4"/>
  <c r="M50" i="4"/>
  <c r="N50" i="4"/>
  <c r="O50" i="4"/>
  <c r="P50" i="4"/>
  <c r="Q50" i="4"/>
  <c r="F51" i="4"/>
  <c r="G51" i="4"/>
  <c r="H51" i="4"/>
  <c r="I51" i="4"/>
  <c r="J51" i="4"/>
  <c r="K51" i="4"/>
  <c r="L51" i="4"/>
  <c r="M51" i="4"/>
  <c r="N51" i="4"/>
  <c r="O51" i="4"/>
  <c r="P51" i="4"/>
  <c r="Q51" i="4"/>
  <c r="F52" i="4"/>
  <c r="G52" i="4"/>
  <c r="H52" i="4"/>
  <c r="I52" i="4"/>
  <c r="J52" i="4"/>
  <c r="K52" i="4"/>
  <c r="L52" i="4"/>
  <c r="M52" i="4"/>
  <c r="N52" i="4"/>
  <c r="O52" i="4"/>
  <c r="P52" i="4"/>
  <c r="Q52" i="4"/>
  <c r="F53" i="4"/>
  <c r="G53" i="4"/>
  <c r="H53" i="4"/>
  <c r="I53" i="4"/>
  <c r="J53" i="4"/>
  <c r="K53" i="4"/>
  <c r="L53" i="4"/>
  <c r="M53" i="4"/>
  <c r="N53" i="4"/>
  <c r="O53" i="4"/>
  <c r="P53" i="4"/>
  <c r="Q53" i="4"/>
  <c r="G46" i="4"/>
  <c r="H46" i="4"/>
  <c r="I46" i="4"/>
  <c r="J46" i="4"/>
  <c r="K46" i="4"/>
  <c r="L46" i="4"/>
  <c r="M46" i="4"/>
  <c r="N46" i="4"/>
  <c r="O46" i="4"/>
  <c r="P46" i="4"/>
  <c r="Q46" i="4"/>
  <c r="F46" i="4"/>
  <c r="Q54" i="4"/>
  <c r="P54" i="4"/>
  <c r="O54" i="4"/>
  <c r="N54" i="4"/>
  <c r="M54" i="4"/>
  <c r="L54" i="4"/>
  <c r="K54" i="4"/>
  <c r="J54" i="4"/>
  <c r="I54" i="4"/>
  <c r="H54" i="4"/>
  <c r="G54" i="4"/>
  <c r="F54" i="4"/>
  <c r="R54" i="4" s="1"/>
  <c r="R53" i="4"/>
  <c r="R52" i="4"/>
  <c r="R51" i="4"/>
  <c r="R50" i="4"/>
  <c r="R49" i="4"/>
  <c r="R48" i="4"/>
  <c r="R47" i="4"/>
  <c r="R46" i="4"/>
  <c r="D43" i="3"/>
  <c r="D44" i="3"/>
  <c r="R35" i="4"/>
  <c r="R36" i="4"/>
  <c r="R37" i="4"/>
  <c r="R38" i="4"/>
  <c r="R39" i="4"/>
  <c r="R40" i="4"/>
  <c r="G41" i="4"/>
  <c r="H41" i="4"/>
  <c r="I41" i="4"/>
  <c r="J41" i="4"/>
  <c r="K41" i="4"/>
  <c r="L41" i="4"/>
  <c r="M41" i="4"/>
  <c r="N41" i="4"/>
  <c r="O41" i="4"/>
  <c r="P41" i="4"/>
  <c r="Q41" i="4"/>
  <c r="G23" i="4"/>
  <c r="H23" i="4"/>
  <c r="I23" i="4"/>
  <c r="J23" i="4"/>
  <c r="K23" i="4"/>
  <c r="L23" i="4"/>
  <c r="M23" i="4"/>
  <c r="N23" i="4"/>
  <c r="O23" i="4"/>
  <c r="P23" i="4"/>
  <c r="Q23" i="4"/>
  <c r="Q74" i="4" s="1"/>
  <c r="D74" i="3"/>
  <c r="D72" i="3"/>
  <c r="C74" i="3"/>
  <c r="C73" i="3"/>
  <c r="B73" i="3"/>
  <c r="E38" i="3"/>
  <c r="F38" i="3"/>
  <c r="G38" i="3"/>
  <c r="H38" i="3"/>
  <c r="I38" i="3"/>
  <c r="J38" i="3"/>
  <c r="K38" i="3"/>
  <c r="L38" i="3"/>
  <c r="M38" i="3"/>
  <c r="N38" i="3"/>
  <c r="O38" i="3"/>
  <c r="P38" i="3"/>
  <c r="B72" i="3" s="1"/>
  <c r="E39" i="3"/>
  <c r="F39" i="3"/>
  <c r="G39" i="3"/>
  <c r="H39" i="3"/>
  <c r="I39" i="3"/>
  <c r="J39" i="3"/>
  <c r="K39" i="3"/>
  <c r="L39" i="3"/>
  <c r="M39" i="3"/>
  <c r="N39" i="3"/>
  <c r="O39" i="3"/>
  <c r="P39" i="3"/>
  <c r="C72" i="3" s="1"/>
  <c r="D40" i="3"/>
  <c r="E40" i="3"/>
  <c r="F40" i="3"/>
  <c r="G40" i="3"/>
  <c r="H40" i="3"/>
  <c r="I40" i="3"/>
  <c r="J40" i="3"/>
  <c r="K40" i="3"/>
  <c r="L40" i="3"/>
  <c r="M40" i="3"/>
  <c r="N40" i="3"/>
  <c r="O40" i="3"/>
  <c r="P40" i="3"/>
  <c r="D41" i="3"/>
  <c r="E41" i="3"/>
  <c r="F41" i="3"/>
  <c r="G41" i="3"/>
  <c r="H41" i="3"/>
  <c r="I41" i="3"/>
  <c r="J41" i="3"/>
  <c r="K41" i="3"/>
  <c r="L41" i="3"/>
  <c r="M41" i="3"/>
  <c r="N41" i="3"/>
  <c r="O41" i="3"/>
  <c r="P41" i="3"/>
  <c r="D42" i="3"/>
  <c r="E42" i="3"/>
  <c r="F42" i="3"/>
  <c r="G42" i="3"/>
  <c r="H42" i="3"/>
  <c r="I42" i="3"/>
  <c r="J42" i="3"/>
  <c r="K42" i="3"/>
  <c r="L42" i="3"/>
  <c r="M42" i="3"/>
  <c r="N42" i="3"/>
  <c r="O42" i="3"/>
  <c r="P42" i="3"/>
  <c r="E43" i="3"/>
  <c r="F43" i="3"/>
  <c r="G43" i="3"/>
  <c r="H43" i="3"/>
  <c r="I43" i="3"/>
  <c r="J43" i="3"/>
  <c r="K43" i="3"/>
  <c r="L43" i="3"/>
  <c r="M43" i="3"/>
  <c r="N43" i="3"/>
  <c r="O43" i="3"/>
  <c r="P43" i="3"/>
  <c r="D73" i="3" s="1"/>
  <c r="E44" i="3"/>
  <c r="F44" i="3"/>
  <c r="G44" i="3"/>
  <c r="H44" i="3"/>
  <c r="I44" i="3"/>
  <c r="J44" i="3"/>
  <c r="K44" i="3"/>
  <c r="L44" i="3"/>
  <c r="M44" i="3"/>
  <c r="N44" i="3"/>
  <c r="O44" i="3"/>
  <c r="P44" i="3"/>
  <c r="B74" i="3" s="1"/>
  <c r="D45" i="3"/>
  <c r="E45" i="3"/>
  <c r="F45" i="3"/>
  <c r="G45" i="3"/>
  <c r="H45" i="3"/>
  <c r="I45" i="3"/>
  <c r="J45" i="3"/>
  <c r="K45" i="3"/>
  <c r="L45" i="3"/>
  <c r="M45" i="3"/>
  <c r="N45" i="3"/>
  <c r="O45" i="3"/>
  <c r="P45" i="3"/>
  <c r="D46" i="3"/>
  <c r="E46" i="3"/>
  <c r="F46" i="3"/>
  <c r="G46" i="3"/>
  <c r="H46" i="3"/>
  <c r="I46" i="3"/>
  <c r="J46" i="3"/>
  <c r="K46" i="3"/>
  <c r="L46" i="3"/>
  <c r="M46" i="3"/>
  <c r="N46" i="3"/>
  <c r="O46" i="3"/>
  <c r="P46" i="3"/>
  <c r="N71" i="7"/>
  <c r="M71" i="7"/>
  <c r="L71" i="7"/>
  <c r="K71" i="7"/>
  <c r="J71" i="7"/>
  <c r="I71" i="7"/>
  <c r="H71" i="7"/>
  <c r="G71" i="7"/>
  <c r="F71" i="7"/>
  <c r="E71" i="7"/>
  <c r="D71" i="7"/>
  <c r="C71" i="7"/>
  <c r="N70" i="7"/>
  <c r="M70" i="7"/>
  <c r="L70" i="7"/>
  <c r="K70" i="7"/>
  <c r="J70" i="7"/>
  <c r="I70" i="7"/>
  <c r="H70" i="7"/>
  <c r="G70" i="7"/>
  <c r="F70" i="7"/>
  <c r="E70" i="7"/>
  <c r="D70" i="7"/>
  <c r="C70" i="7"/>
  <c r="N69" i="7"/>
  <c r="M69" i="7"/>
  <c r="L69" i="7"/>
  <c r="K69" i="7"/>
  <c r="J69" i="7"/>
  <c r="I69" i="7"/>
  <c r="H69" i="7"/>
  <c r="G69" i="7"/>
  <c r="F69" i="7"/>
  <c r="E69" i="7"/>
  <c r="D69" i="7"/>
  <c r="C69" i="7"/>
  <c r="N61" i="7"/>
  <c r="M61" i="7"/>
  <c r="L61" i="7"/>
  <c r="K61" i="7"/>
  <c r="J61" i="7"/>
  <c r="I61" i="7"/>
  <c r="H61" i="7"/>
  <c r="G61" i="7"/>
  <c r="F61" i="7"/>
  <c r="E61" i="7"/>
  <c r="D61" i="7"/>
  <c r="C61" i="7"/>
  <c r="N53" i="7"/>
  <c r="M53" i="7"/>
  <c r="L53" i="7"/>
  <c r="K53" i="7"/>
  <c r="J53" i="7"/>
  <c r="I53" i="7"/>
  <c r="H53" i="7"/>
  <c r="G53" i="7"/>
  <c r="F53" i="7"/>
  <c r="E53" i="7"/>
  <c r="D53" i="7"/>
  <c r="C53" i="7"/>
  <c r="N45" i="7"/>
  <c r="M45" i="7"/>
  <c r="L45" i="7"/>
  <c r="K45" i="7"/>
  <c r="J45" i="7"/>
  <c r="I45" i="7"/>
  <c r="H45" i="7"/>
  <c r="G45" i="7"/>
  <c r="F45" i="7"/>
  <c r="E45" i="7"/>
  <c r="D45" i="7"/>
  <c r="C45"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27" i="7"/>
  <c r="M27" i="7"/>
  <c r="L27" i="7"/>
  <c r="K27" i="7"/>
  <c r="J27" i="7"/>
  <c r="I27" i="7"/>
  <c r="H27" i="7"/>
  <c r="G27" i="7"/>
  <c r="F27" i="7"/>
  <c r="E27" i="7"/>
  <c r="D27" i="7"/>
  <c r="C27" i="7"/>
  <c r="L26" i="7"/>
  <c r="H26" i="7"/>
  <c r="H25" i="7"/>
  <c r="D25" i="7"/>
  <c r="L24" i="7"/>
  <c r="H24" i="7"/>
  <c r="N19" i="7"/>
  <c r="M19" i="7"/>
  <c r="L19" i="7"/>
  <c r="K19" i="7"/>
  <c r="J19" i="7"/>
  <c r="I19" i="7"/>
  <c r="H19" i="7"/>
  <c r="G19" i="7"/>
  <c r="F19" i="7"/>
  <c r="E19" i="7"/>
  <c r="D19" i="7"/>
  <c r="C19" i="7"/>
  <c r="H18" i="7"/>
  <c r="H17" i="7"/>
  <c r="M16" i="7"/>
  <c r="L16" i="7"/>
  <c r="J16" i="7"/>
  <c r="N11" i="7"/>
  <c r="M11" i="7"/>
  <c r="L11" i="7"/>
  <c r="K11" i="7"/>
  <c r="J11" i="7"/>
  <c r="I11" i="7"/>
  <c r="H11" i="7"/>
  <c r="G11" i="7"/>
  <c r="F11" i="7"/>
  <c r="E11" i="7"/>
  <c r="D11" i="7"/>
  <c r="C11" i="7"/>
  <c r="M10" i="7"/>
  <c r="C10" i="7"/>
  <c r="N9" i="7"/>
  <c r="H9" i="7"/>
  <c r="M8" i="7"/>
  <c r="G8" i="7"/>
  <c r="C124" i="6"/>
  <c r="N41" i="6"/>
  <c r="M41" i="6"/>
  <c r="M21" i="8" s="1"/>
  <c r="L41" i="6"/>
  <c r="L21" i="8" s="1"/>
  <c r="K41" i="6"/>
  <c r="J41" i="6"/>
  <c r="J21" i="8" s="1"/>
  <c r="I41" i="6"/>
  <c r="H41" i="6"/>
  <c r="H21" i="8" s="1"/>
  <c r="G41" i="6"/>
  <c r="G21" i="8" s="1"/>
  <c r="F41" i="6"/>
  <c r="E41" i="6"/>
  <c r="D41" i="6"/>
  <c r="D21" i="8" s="1"/>
  <c r="C41" i="6"/>
  <c r="N40" i="6"/>
  <c r="M40" i="6"/>
  <c r="L40" i="6"/>
  <c r="L23" i="8" s="1"/>
  <c r="K40" i="6"/>
  <c r="J40" i="6"/>
  <c r="J23" i="8" s="1"/>
  <c r="I40" i="6"/>
  <c r="H40" i="6"/>
  <c r="H23" i="8" s="1"/>
  <c r="G40" i="6"/>
  <c r="G23" i="8" s="1"/>
  <c r="F40" i="6"/>
  <c r="E40" i="6"/>
  <c r="E61" i="6" s="1"/>
  <c r="E82" i="6" s="1"/>
  <c r="D40" i="6"/>
  <c r="D23" i="8" s="1"/>
  <c r="C40" i="6"/>
  <c r="N39" i="6"/>
  <c r="M39" i="6"/>
  <c r="M22" i="8" s="1"/>
  <c r="L39" i="6"/>
  <c r="L22" i="8" s="1"/>
  <c r="K39" i="6"/>
  <c r="J39" i="6"/>
  <c r="J22" i="8" s="1"/>
  <c r="I39" i="6"/>
  <c r="H39" i="6"/>
  <c r="H22" i="8" s="1"/>
  <c r="G39" i="6"/>
  <c r="G22" i="8" s="1"/>
  <c r="F39" i="6"/>
  <c r="E39" i="6"/>
  <c r="D39" i="6"/>
  <c r="D22" i="8" s="1"/>
  <c r="C39" i="6"/>
  <c r="N38" i="6"/>
  <c r="N24" i="8" s="1"/>
  <c r="M38" i="6"/>
  <c r="M24" i="8" s="1"/>
  <c r="M25" i="8" s="1"/>
  <c r="L38" i="6"/>
  <c r="L24" i="8" s="1"/>
  <c r="L25" i="8" s="1"/>
  <c r="K38" i="6"/>
  <c r="K24" i="8" s="1"/>
  <c r="J38" i="6"/>
  <c r="J24" i="8" s="1"/>
  <c r="J25" i="8" s="1"/>
  <c r="I38" i="6"/>
  <c r="I24" i="8" s="1"/>
  <c r="H38" i="6"/>
  <c r="H24" i="8" s="1"/>
  <c r="H25" i="8" s="1"/>
  <c r="G38" i="6"/>
  <c r="G24" i="8" s="1"/>
  <c r="G25" i="8" s="1"/>
  <c r="F38" i="6"/>
  <c r="F24" i="8" s="1"/>
  <c r="E38" i="6"/>
  <c r="E24" i="8" s="1"/>
  <c r="D38" i="6"/>
  <c r="D24" i="8" s="1"/>
  <c r="D25" i="8" s="1"/>
  <c r="C38" i="6"/>
  <c r="C24" i="8" s="1"/>
  <c r="N37" i="6"/>
  <c r="M37" i="6"/>
  <c r="M14" i="8" s="1"/>
  <c r="L37" i="6"/>
  <c r="L14" i="8" s="1"/>
  <c r="K37" i="6"/>
  <c r="J37" i="6"/>
  <c r="J14" i="8" s="1"/>
  <c r="I37" i="6"/>
  <c r="H37" i="6"/>
  <c r="H14" i="8" s="1"/>
  <c r="G37" i="6"/>
  <c r="G14" i="8" s="1"/>
  <c r="F37" i="6"/>
  <c r="E37" i="6"/>
  <c r="E58" i="6" s="1"/>
  <c r="E79" i="6" s="1"/>
  <c r="D37" i="6"/>
  <c r="D14" i="8" s="1"/>
  <c r="C37" i="6"/>
  <c r="C14" i="8" s="1"/>
  <c r="N36" i="6"/>
  <c r="M36" i="6"/>
  <c r="M16" i="8" s="1"/>
  <c r="L36" i="6"/>
  <c r="L16" i="8" s="1"/>
  <c r="K36" i="6"/>
  <c r="J36" i="6"/>
  <c r="J16" i="8" s="1"/>
  <c r="I36" i="6"/>
  <c r="H36" i="6"/>
  <c r="H16" i="8" s="1"/>
  <c r="G36" i="6"/>
  <c r="G16" i="8" s="1"/>
  <c r="F36" i="6"/>
  <c r="E36" i="6"/>
  <c r="D36" i="6"/>
  <c r="D16" i="8" s="1"/>
  <c r="C36" i="6"/>
  <c r="N35" i="6"/>
  <c r="M35" i="6"/>
  <c r="M15" i="8" s="1"/>
  <c r="L35" i="6"/>
  <c r="L15" i="8" s="1"/>
  <c r="K35" i="6"/>
  <c r="J35" i="6"/>
  <c r="J15" i="8" s="1"/>
  <c r="I35" i="6"/>
  <c r="H35" i="6"/>
  <c r="H15" i="8" s="1"/>
  <c r="G35" i="6"/>
  <c r="G15" i="8" s="1"/>
  <c r="F35" i="6"/>
  <c r="E35" i="6"/>
  <c r="D35" i="6"/>
  <c r="D15" i="8" s="1"/>
  <c r="C35" i="6"/>
  <c r="C15" i="8" s="1"/>
  <c r="N34" i="6"/>
  <c r="N17" i="8" s="1"/>
  <c r="M34" i="6"/>
  <c r="M17" i="8" s="1"/>
  <c r="M18" i="8" s="1"/>
  <c r="L34" i="6"/>
  <c r="L17" i="8" s="1"/>
  <c r="L18" i="8" s="1"/>
  <c r="K34" i="6"/>
  <c r="K17" i="8" s="1"/>
  <c r="J34" i="6"/>
  <c r="J17" i="8" s="1"/>
  <c r="J18" i="8" s="1"/>
  <c r="I34" i="6"/>
  <c r="I17" i="8" s="1"/>
  <c r="H34" i="6"/>
  <c r="H17" i="8" s="1"/>
  <c r="H18" i="8" s="1"/>
  <c r="G34" i="6"/>
  <c r="G17" i="8" s="1"/>
  <c r="G18" i="8" s="1"/>
  <c r="F34" i="6"/>
  <c r="F17" i="8" s="1"/>
  <c r="E34" i="6"/>
  <c r="E17" i="8" s="1"/>
  <c r="D34" i="6"/>
  <c r="D17" i="8" s="1"/>
  <c r="D18" i="8" s="1"/>
  <c r="C34" i="6"/>
  <c r="C17" i="8" s="1"/>
  <c r="C18" i="8" s="1"/>
  <c r="N33" i="6"/>
  <c r="N7" i="8" s="1"/>
  <c r="M33" i="6"/>
  <c r="M7" i="8" s="1"/>
  <c r="L33" i="6"/>
  <c r="L7" i="8" s="1"/>
  <c r="K33" i="6"/>
  <c r="K7" i="8" s="1"/>
  <c r="J33" i="6"/>
  <c r="J7" i="8" s="1"/>
  <c r="I33" i="6"/>
  <c r="I7" i="8" s="1"/>
  <c r="H33" i="6"/>
  <c r="H7" i="8" s="1"/>
  <c r="G33" i="6"/>
  <c r="G7" i="8" s="1"/>
  <c r="F121" i="6" s="1"/>
  <c r="F33" i="6"/>
  <c r="F7" i="8" s="1"/>
  <c r="E33" i="6"/>
  <c r="D33" i="6"/>
  <c r="D7" i="8" s="1"/>
  <c r="C33" i="6"/>
  <c r="C7" i="8" s="1"/>
  <c r="N32" i="6"/>
  <c r="M32" i="6"/>
  <c r="M9" i="8" s="1"/>
  <c r="L32" i="6"/>
  <c r="L9" i="8" s="1"/>
  <c r="K32" i="6"/>
  <c r="J32" i="6"/>
  <c r="J9" i="8" s="1"/>
  <c r="I32" i="6"/>
  <c r="H32" i="6"/>
  <c r="H9" i="8" s="1"/>
  <c r="G32" i="6"/>
  <c r="G9" i="8" s="1"/>
  <c r="F123" i="6" s="1"/>
  <c r="F32" i="6"/>
  <c r="E32" i="6"/>
  <c r="E53" i="6" s="1"/>
  <c r="E74" i="6" s="1"/>
  <c r="D32" i="6"/>
  <c r="D9" i="8" s="1"/>
  <c r="C32" i="6"/>
  <c r="C9" i="8" s="1"/>
  <c r="N31" i="6"/>
  <c r="N8" i="8" s="1"/>
  <c r="M31" i="6"/>
  <c r="M8" i="8" s="1"/>
  <c r="L31" i="6"/>
  <c r="L8" i="8" s="1"/>
  <c r="K31" i="6"/>
  <c r="K8" i="8" s="1"/>
  <c r="J31" i="6"/>
  <c r="J8" i="8" s="1"/>
  <c r="I31" i="6"/>
  <c r="H31" i="6"/>
  <c r="H8" i="8" s="1"/>
  <c r="G31" i="6"/>
  <c r="G8" i="8" s="1"/>
  <c r="F122" i="6" s="1"/>
  <c r="F31" i="6"/>
  <c r="F8" i="8" s="1"/>
  <c r="E31" i="6"/>
  <c r="E52" i="6" s="1"/>
  <c r="E73" i="6" s="1"/>
  <c r="D31" i="6"/>
  <c r="D8" i="8" s="1"/>
  <c r="C31" i="6"/>
  <c r="C8" i="8" s="1"/>
  <c r="N30" i="6"/>
  <c r="N10" i="8" s="1"/>
  <c r="N11" i="8" s="1"/>
  <c r="M30" i="6"/>
  <c r="M10" i="8" s="1"/>
  <c r="M11" i="8" s="1"/>
  <c r="L30" i="6"/>
  <c r="L10" i="8" s="1"/>
  <c r="L11" i="8" s="1"/>
  <c r="K30" i="6"/>
  <c r="K10" i="8" s="1"/>
  <c r="K11" i="8" s="1"/>
  <c r="J30" i="6"/>
  <c r="J10" i="8" s="1"/>
  <c r="J11" i="8" s="1"/>
  <c r="I30" i="6"/>
  <c r="I10" i="8" s="1"/>
  <c r="I11" i="8" s="1"/>
  <c r="H30" i="6"/>
  <c r="H10" i="8" s="1"/>
  <c r="H11" i="8" s="1"/>
  <c r="G30" i="6"/>
  <c r="G10" i="8" s="1"/>
  <c r="G11" i="8" s="1"/>
  <c r="F30" i="6"/>
  <c r="F10" i="8" s="1"/>
  <c r="F11" i="8" s="1"/>
  <c r="E30" i="6"/>
  <c r="E10" i="8" s="1"/>
  <c r="D30" i="6"/>
  <c r="D10" i="8" s="1"/>
  <c r="D11" i="8" s="1"/>
  <c r="C30" i="6"/>
  <c r="C10" i="8" s="1"/>
  <c r="C11" i="8" s="1"/>
  <c r="N20" i="6"/>
  <c r="M20" i="6"/>
  <c r="L20" i="6"/>
  <c r="K20" i="6"/>
  <c r="J20" i="6"/>
  <c r="I20" i="6"/>
  <c r="H20" i="6"/>
  <c r="G20" i="6"/>
  <c r="F20" i="6"/>
  <c r="E20" i="6"/>
  <c r="D20" i="6"/>
  <c r="C20" i="6"/>
  <c r="N19" i="6"/>
  <c r="M19" i="6"/>
  <c r="L19" i="6"/>
  <c r="K19" i="6"/>
  <c r="J19" i="6"/>
  <c r="I19" i="6"/>
  <c r="H19" i="6"/>
  <c r="G19" i="6"/>
  <c r="F19" i="6"/>
  <c r="E19" i="6"/>
  <c r="D19" i="6"/>
  <c r="C19" i="6"/>
  <c r="N18" i="6"/>
  <c r="M18" i="6"/>
  <c r="L18" i="6"/>
  <c r="K18" i="6"/>
  <c r="J18" i="6"/>
  <c r="I18" i="6"/>
  <c r="H18" i="6"/>
  <c r="G18" i="6"/>
  <c r="F18" i="6"/>
  <c r="E18" i="6"/>
  <c r="D18" i="6"/>
  <c r="C18" i="6"/>
  <c r="N17" i="6"/>
  <c r="N55" i="8" s="1"/>
  <c r="M17" i="6"/>
  <c r="M55" i="8" s="1"/>
  <c r="L17" i="6"/>
  <c r="L55" i="8" s="1"/>
  <c r="K17" i="6"/>
  <c r="K55" i="8" s="1"/>
  <c r="J17" i="6"/>
  <c r="J55" i="8" s="1"/>
  <c r="I17" i="6"/>
  <c r="I55" i="8" s="1"/>
  <c r="H17" i="6"/>
  <c r="H55" i="8" s="1"/>
  <c r="G17" i="6"/>
  <c r="G55" i="8" s="1"/>
  <c r="F17" i="6"/>
  <c r="F55" i="8" s="1"/>
  <c r="E17" i="6"/>
  <c r="E55" i="8" s="1"/>
  <c r="D17" i="6"/>
  <c r="D55" i="8" s="1"/>
  <c r="C17" i="6"/>
  <c r="C55" i="8" s="1"/>
  <c r="N16" i="6"/>
  <c r="M16" i="6"/>
  <c r="L16" i="6"/>
  <c r="K16" i="6"/>
  <c r="J16" i="6"/>
  <c r="I16" i="6"/>
  <c r="H16" i="6"/>
  <c r="G16" i="6"/>
  <c r="F16" i="6"/>
  <c r="E16" i="6"/>
  <c r="D16" i="6"/>
  <c r="C16" i="6"/>
  <c r="N15" i="6"/>
  <c r="M15" i="6"/>
  <c r="L15" i="6"/>
  <c r="K15" i="6"/>
  <c r="J15" i="6"/>
  <c r="I15" i="6"/>
  <c r="H15" i="6"/>
  <c r="G15" i="6"/>
  <c r="F15" i="6"/>
  <c r="E15" i="6"/>
  <c r="D15" i="6"/>
  <c r="C15" i="6"/>
  <c r="N14" i="6"/>
  <c r="M14" i="6"/>
  <c r="L14" i="6"/>
  <c r="K14" i="6"/>
  <c r="J14" i="6"/>
  <c r="I14" i="6"/>
  <c r="H14" i="6"/>
  <c r="G14" i="6"/>
  <c r="F14" i="6"/>
  <c r="E14" i="6"/>
  <c r="D14" i="6"/>
  <c r="C14" i="6"/>
  <c r="N13" i="6"/>
  <c r="N47" i="8" s="1"/>
  <c r="M13" i="6"/>
  <c r="M47" i="8" s="1"/>
  <c r="L13" i="6"/>
  <c r="L47" i="8" s="1"/>
  <c r="K13" i="6"/>
  <c r="K47" i="8" s="1"/>
  <c r="J13" i="6"/>
  <c r="J47" i="8" s="1"/>
  <c r="I13" i="6"/>
  <c r="I47" i="8" s="1"/>
  <c r="H13" i="6"/>
  <c r="H47" i="8" s="1"/>
  <c r="G13" i="6"/>
  <c r="G47" i="8" s="1"/>
  <c r="F13" i="6"/>
  <c r="F47" i="8" s="1"/>
  <c r="E13" i="6"/>
  <c r="E47" i="8" s="1"/>
  <c r="D13" i="6"/>
  <c r="D47" i="8" s="1"/>
  <c r="C13" i="6"/>
  <c r="C47" i="8" s="1"/>
  <c r="N12" i="6"/>
  <c r="M12" i="6"/>
  <c r="L12" i="6"/>
  <c r="K12" i="6"/>
  <c r="J12" i="6"/>
  <c r="J24" i="6" s="1"/>
  <c r="I12" i="6"/>
  <c r="H12" i="6"/>
  <c r="G12" i="6"/>
  <c r="G36" i="8" s="1"/>
  <c r="F12" i="6"/>
  <c r="E12" i="6"/>
  <c r="E24" i="6" s="1"/>
  <c r="D12" i="6"/>
  <c r="C12" i="6"/>
  <c r="N11" i="6"/>
  <c r="M11" i="6"/>
  <c r="L11" i="6"/>
  <c r="K11" i="6"/>
  <c r="J11" i="6"/>
  <c r="I11" i="6"/>
  <c r="H11" i="6"/>
  <c r="G11" i="6"/>
  <c r="G38" i="8" s="1"/>
  <c r="F11" i="6"/>
  <c r="E11" i="6"/>
  <c r="E23" i="6" s="1"/>
  <c r="D11" i="6"/>
  <c r="C11" i="6"/>
  <c r="N10" i="6"/>
  <c r="M10" i="6"/>
  <c r="L10" i="6"/>
  <c r="K10" i="6"/>
  <c r="K22" i="6" s="1"/>
  <c r="J10" i="6"/>
  <c r="J22" i="6" s="1"/>
  <c r="I10" i="6"/>
  <c r="H10" i="6"/>
  <c r="G10" i="6"/>
  <c r="G37" i="8" s="1"/>
  <c r="F10" i="6"/>
  <c r="E10" i="6"/>
  <c r="D10" i="6"/>
  <c r="C10" i="6"/>
  <c r="N9" i="6"/>
  <c r="N39" i="8" s="1"/>
  <c r="M9" i="6"/>
  <c r="M39" i="8" s="1"/>
  <c r="L9" i="6"/>
  <c r="L39" i="8" s="1"/>
  <c r="K9" i="6"/>
  <c r="K39" i="8" s="1"/>
  <c r="J124" i="6" s="1"/>
  <c r="J9" i="6"/>
  <c r="J39" i="8" s="1"/>
  <c r="I9" i="6"/>
  <c r="I39" i="8" s="1"/>
  <c r="H9" i="6"/>
  <c r="H39" i="8" s="1"/>
  <c r="G9" i="6"/>
  <c r="G39" i="8" s="1"/>
  <c r="F9" i="6"/>
  <c r="F39" i="8" s="1"/>
  <c r="E9" i="6"/>
  <c r="E39" i="8" s="1"/>
  <c r="D9" i="6"/>
  <c r="D39" i="8" s="1"/>
  <c r="C9" i="6"/>
  <c r="C39" i="8" s="1"/>
  <c r="R34" i="4"/>
  <c r="R33" i="4"/>
  <c r="R41" i="4" s="1"/>
  <c r="Q32" i="4"/>
  <c r="P32" i="4"/>
  <c r="O32" i="4"/>
  <c r="N32" i="4"/>
  <c r="M32" i="4"/>
  <c r="L32" i="4"/>
  <c r="K32" i="4"/>
  <c r="J32" i="4"/>
  <c r="I32" i="4"/>
  <c r="H32" i="4"/>
  <c r="G32" i="4"/>
  <c r="R31" i="4"/>
  <c r="R30" i="4"/>
  <c r="R29" i="4"/>
  <c r="R28" i="4"/>
  <c r="R27" i="4"/>
  <c r="R26" i="4"/>
  <c r="R25" i="4"/>
  <c r="R24" i="4"/>
  <c r="R22" i="4"/>
  <c r="R21" i="4"/>
  <c r="R20" i="4"/>
  <c r="R19" i="4"/>
  <c r="R18" i="4"/>
  <c r="R17" i="4"/>
  <c r="R16" i="4"/>
  <c r="R15" i="4"/>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E72" i="3" l="1"/>
  <c r="E24" i="5"/>
  <c r="E50" i="5" s="1"/>
  <c r="Q20" i="5"/>
  <c r="Q24" i="5" s="1"/>
  <c r="Q50" i="5" s="1"/>
  <c r="E25" i="5"/>
  <c r="E51" i="5" s="1"/>
  <c r="Q21" i="5"/>
  <c r="Q25" i="5" s="1"/>
  <c r="Q51" i="5" s="1"/>
  <c r="E26" i="5"/>
  <c r="E52" i="5" s="1"/>
  <c r="Q22" i="5"/>
  <c r="Q52" i="5" s="1"/>
  <c r="P74" i="4"/>
  <c r="O74" i="4"/>
  <c r="N74" i="4"/>
  <c r="M74" i="4"/>
  <c r="L74" i="4"/>
  <c r="K74" i="4"/>
  <c r="J74" i="4"/>
  <c r="I74" i="4"/>
  <c r="H74" i="4"/>
  <c r="G74" i="4"/>
  <c r="E73" i="3"/>
  <c r="E74" i="3"/>
  <c r="R32" i="4"/>
  <c r="R23" i="4"/>
  <c r="M122" i="6"/>
  <c r="E61" i="8"/>
  <c r="E68" i="7"/>
  <c r="K60" i="8"/>
  <c r="K67" i="7"/>
  <c r="J60" i="8"/>
  <c r="J67" i="7"/>
  <c r="I122" i="6"/>
  <c r="K122" i="6"/>
  <c r="L123" i="6"/>
  <c r="J59" i="8"/>
  <c r="J66" i="7"/>
  <c r="E59" i="8"/>
  <c r="E66" i="7"/>
  <c r="E22" i="8"/>
  <c r="E25" i="7"/>
  <c r="F37" i="8"/>
  <c r="E122" i="6" s="1"/>
  <c r="F43" i="7"/>
  <c r="F38" i="8"/>
  <c r="F44" i="7"/>
  <c r="F36" i="8"/>
  <c r="E121" i="6" s="1"/>
  <c r="F42" i="7"/>
  <c r="F45" i="8"/>
  <c r="F51" i="7"/>
  <c r="F46" i="8"/>
  <c r="F52" i="7"/>
  <c r="F44" i="8"/>
  <c r="F48" i="8" s="1"/>
  <c r="F50" i="7"/>
  <c r="F56" i="8"/>
  <c r="F53" i="8"/>
  <c r="F59" i="7"/>
  <c r="F54" i="8"/>
  <c r="F60" i="7"/>
  <c r="F52" i="8"/>
  <c r="F58" i="7"/>
  <c r="F21" i="6"/>
  <c r="F62" i="8" s="1"/>
  <c r="F22" i="6"/>
  <c r="F23" i="6"/>
  <c r="F24" i="6"/>
  <c r="F9" i="8"/>
  <c r="F10" i="7"/>
  <c r="F18" i="8"/>
  <c r="F15" i="8"/>
  <c r="F17" i="7"/>
  <c r="F16" i="8"/>
  <c r="F18" i="7"/>
  <c r="F14" i="8"/>
  <c r="F16" i="7"/>
  <c r="F22" i="8"/>
  <c r="F25" i="7"/>
  <c r="F23" i="8"/>
  <c r="F26" i="7"/>
  <c r="F21" i="8"/>
  <c r="F25" i="8" s="1"/>
  <c r="F24" i="7"/>
  <c r="F42" i="6"/>
  <c r="F43" i="6"/>
  <c r="F44" i="6"/>
  <c r="F45" i="6"/>
  <c r="F51" i="6"/>
  <c r="F72" i="6" s="1"/>
  <c r="F52" i="6"/>
  <c r="F73" i="6" s="1"/>
  <c r="F53" i="6"/>
  <c r="F74" i="6" s="1"/>
  <c r="F54" i="6"/>
  <c r="F75" i="6" s="1"/>
  <c r="F55" i="6"/>
  <c r="F76" i="6" s="1"/>
  <c r="F56" i="6"/>
  <c r="F77" i="6" s="1"/>
  <c r="F57" i="6"/>
  <c r="F78" i="6" s="1"/>
  <c r="F58" i="6"/>
  <c r="F79" i="6" s="1"/>
  <c r="F59" i="6"/>
  <c r="F80" i="6" s="1"/>
  <c r="F60" i="6"/>
  <c r="F81" i="6" s="1"/>
  <c r="F61" i="6"/>
  <c r="F82" i="6" s="1"/>
  <c r="F62" i="6"/>
  <c r="F83" i="6" s="1"/>
  <c r="E124" i="6"/>
  <c r="H8" i="7"/>
  <c r="J9" i="7"/>
  <c r="J18" i="7"/>
  <c r="J24" i="7"/>
  <c r="J26" i="7"/>
  <c r="E46" i="8"/>
  <c r="E52" i="7"/>
  <c r="G40" i="8"/>
  <c r="F125" i="6" s="1"/>
  <c r="G22" i="6"/>
  <c r="G42" i="6"/>
  <c r="G43" i="6"/>
  <c r="G44" i="6"/>
  <c r="G45" i="6"/>
  <c r="G51" i="6"/>
  <c r="G72" i="6" s="1"/>
  <c r="G52" i="6"/>
  <c r="G73" i="6" s="1"/>
  <c r="G53" i="6"/>
  <c r="G74" i="6" s="1"/>
  <c r="G54" i="6"/>
  <c r="G75" i="6" s="1"/>
  <c r="G55" i="6"/>
  <c r="G76" i="6" s="1"/>
  <c r="G56" i="6"/>
  <c r="G77" i="6" s="1"/>
  <c r="G57" i="6"/>
  <c r="G78" i="6" s="1"/>
  <c r="G58" i="6"/>
  <c r="G79" i="6" s="1"/>
  <c r="G59" i="6"/>
  <c r="G80" i="6" s="1"/>
  <c r="G60" i="6"/>
  <c r="G81" i="6" s="1"/>
  <c r="G61" i="6"/>
  <c r="G82" i="6" s="1"/>
  <c r="G62" i="6"/>
  <c r="G83" i="6" s="1"/>
  <c r="F124" i="6"/>
  <c r="I8" i="7"/>
  <c r="K9" i="7"/>
  <c r="L18" i="7"/>
  <c r="E7" i="8"/>
  <c r="D121" i="6" s="1"/>
  <c r="E8" i="7"/>
  <c r="E45" i="6"/>
  <c r="E54" i="6"/>
  <c r="E75" i="6" s="1"/>
  <c r="G53" i="8"/>
  <c r="G59" i="7"/>
  <c r="G54" i="8"/>
  <c r="G60" i="7"/>
  <c r="G52" i="8"/>
  <c r="G56" i="8" s="1"/>
  <c r="G58" i="7"/>
  <c r="G21" i="6"/>
  <c r="G62" i="8" s="1"/>
  <c r="G23" i="6"/>
  <c r="G24" i="6"/>
  <c r="H37" i="8"/>
  <c r="G122" i="6" s="1"/>
  <c r="H43" i="7"/>
  <c r="H38" i="8"/>
  <c r="G123" i="6" s="1"/>
  <c r="H44" i="7"/>
  <c r="H36" i="8"/>
  <c r="G121" i="6" s="1"/>
  <c r="H42" i="7"/>
  <c r="H48" i="8"/>
  <c r="H45" i="8"/>
  <c r="H51" i="7"/>
  <c r="H46" i="8"/>
  <c r="H52" i="7"/>
  <c r="H44" i="8"/>
  <c r="H50" i="7"/>
  <c r="H53" i="8"/>
  <c r="H59" i="7"/>
  <c r="H54" i="8"/>
  <c r="H60" i="7"/>
  <c r="H52" i="8"/>
  <c r="H56" i="8" s="1"/>
  <c r="H58" i="7"/>
  <c r="H21" i="6"/>
  <c r="H62" i="8" s="1"/>
  <c r="H22" i="6"/>
  <c r="H23" i="6"/>
  <c r="H24" i="6"/>
  <c r="H42" i="6"/>
  <c r="H43" i="6"/>
  <c r="H44" i="6"/>
  <c r="H45" i="6"/>
  <c r="H51" i="6"/>
  <c r="H72" i="6" s="1"/>
  <c r="H52" i="6"/>
  <c r="H73" i="6" s="1"/>
  <c r="H53" i="6"/>
  <c r="H74" i="6" s="1"/>
  <c r="H54" i="6"/>
  <c r="H75" i="6" s="1"/>
  <c r="H55" i="6"/>
  <c r="H76" i="6" s="1"/>
  <c r="H56" i="6"/>
  <c r="H77" i="6" s="1"/>
  <c r="H57" i="6"/>
  <c r="H78" i="6" s="1"/>
  <c r="H58" i="6"/>
  <c r="H79" i="6" s="1"/>
  <c r="H59" i="6"/>
  <c r="H80" i="6" s="1"/>
  <c r="H60" i="6"/>
  <c r="H81" i="6" s="1"/>
  <c r="H61" i="6"/>
  <c r="H82" i="6" s="1"/>
  <c r="H62" i="6"/>
  <c r="H83" i="6" s="1"/>
  <c r="G124" i="6"/>
  <c r="J8" i="7"/>
  <c r="L9" i="7"/>
  <c r="C17" i="7"/>
  <c r="M18" i="7"/>
  <c r="M24" i="7"/>
  <c r="C28" i="7"/>
  <c r="E45" i="8"/>
  <c r="E51" i="7"/>
  <c r="E23" i="8"/>
  <c r="E26" i="7"/>
  <c r="I37" i="8"/>
  <c r="I43" i="7"/>
  <c r="I38" i="8"/>
  <c r="I44" i="7"/>
  <c r="I36" i="8"/>
  <c r="H121" i="6" s="1"/>
  <c r="I42" i="7"/>
  <c r="I48" i="8"/>
  <c r="I45" i="8"/>
  <c r="I51" i="7"/>
  <c r="I46" i="8"/>
  <c r="I52" i="7"/>
  <c r="I44" i="8"/>
  <c r="I50" i="7"/>
  <c r="I53" i="8"/>
  <c r="I59" i="7"/>
  <c r="I54" i="8"/>
  <c r="I60" i="7"/>
  <c r="I52" i="8"/>
  <c r="I56" i="8" s="1"/>
  <c r="I58" i="7"/>
  <c r="I21" i="6"/>
  <c r="I62" i="8" s="1"/>
  <c r="I22" i="6"/>
  <c r="I23" i="6"/>
  <c r="I24" i="6"/>
  <c r="I8" i="8"/>
  <c r="H122" i="6" s="1"/>
  <c r="I9" i="7"/>
  <c r="I9" i="8"/>
  <c r="H123" i="6" s="1"/>
  <c r="I10" i="7"/>
  <c r="I18" i="8"/>
  <c r="I15" i="8"/>
  <c r="I17" i="7"/>
  <c r="I16" i="8"/>
  <c r="I18" i="7"/>
  <c r="I14" i="8"/>
  <c r="I16" i="7"/>
  <c r="I22" i="8"/>
  <c r="I25" i="7"/>
  <c r="I23" i="8"/>
  <c r="I26" i="7"/>
  <c r="I21" i="8"/>
  <c r="I25" i="8" s="1"/>
  <c r="I24" i="7"/>
  <c r="I42" i="6"/>
  <c r="I43" i="6"/>
  <c r="I44" i="6"/>
  <c r="I45" i="6"/>
  <c r="I51" i="6"/>
  <c r="I72" i="6" s="1"/>
  <c r="I52" i="6"/>
  <c r="I73" i="6" s="1"/>
  <c r="I53" i="6"/>
  <c r="I74" i="6" s="1"/>
  <c r="I54" i="6"/>
  <c r="I75" i="6" s="1"/>
  <c r="I55" i="6"/>
  <c r="I76" i="6" s="1"/>
  <c r="I56" i="6"/>
  <c r="I77" i="6" s="1"/>
  <c r="I57" i="6"/>
  <c r="I78" i="6" s="1"/>
  <c r="I58" i="6"/>
  <c r="I79" i="6" s="1"/>
  <c r="I59" i="6"/>
  <c r="I80" i="6" s="1"/>
  <c r="I60" i="6"/>
  <c r="I81" i="6" s="1"/>
  <c r="I61" i="6"/>
  <c r="I82" i="6" s="1"/>
  <c r="I62" i="6"/>
  <c r="I83" i="6" s="1"/>
  <c r="H124" i="6"/>
  <c r="K8" i="7"/>
  <c r="M9" i="7"/>
  <c r="D17" i="7"/>
  <c r="E40" i="8"/>
  <c r="D124" i="6"/>
  <c r="E44" i="8"/>
  <c r="E48" i="8" s="1"/>
  <c r="E50" i="7"/>
  <c r="E54" i="8"/>
  <c r="E60" i="7"/>
  <c r="E9" i="8"/>
  <c r="E10" i="7"/>
  <c r="E43" i="6"/>
  <c r="E59" i="6"/>
  <c r="E80" i="6" s="1"/>
  <c r="J38" i="8"/>
  <c r="I123" i="6" s="1"/>
  <c r="J44" i="7"/>
  <c r="J48" i="8"/>
  <c r="J45" i="8"/>
  <c r="J51" i="7"/>
  <c r="J46" i="8"/>
  <c r="J52" i="7"/>
  <c r="J44" i="8"/>
  <c r="J50" i="7"/>
  <c r="J53" i="8"/>
  <c r="J59" i="7"/>
  <c r="J54" i="8"/>
  <c r="J60" i="7"/>
  <c r="J52" i="8"/>
  <c r="J56" i="8" s="1"/>
  <c r="J58" i="7"/>
  <c r="J21" i="6"/>
  <c r="J62" i="8" s="1"/>
  <c r="J63" i="8" s="1"/>
  <c r="J23" i="6"/>
  <c r="J42" i="6"/>
  <c r="J43" i="6"/>
  <c r="J44" i="6"/>
  <c r="J45" i="6"/>
  <c r="J51" i="6"/>
  <c r="J72" i="6" s="1"/>
  <c r="J52" i="6"/>
  <c r="J73" i="6" s="1"/>
  <c r="J53" i="6"/>
  <c r="J74" i="6" s="1"/>
  <c r="J54" i="6"/>
  <c r="J75" i="6" s="1"/>
  <c r="J55" i="6"/>
  <c r="J76" i="6" s="1"/>
  <c r="J56" i="6"/>
  <c r="J77" i="6" s="1"/>
  <c r="J57" i="6"/>
  <c r="J78" i="6" s="1"/>
  <c r="J58" i="6"/>
  <c r="J79" i="6" s="1"/>
  <c r="J59" i="6"/>
  <c r="J80" i="6" s="1"/>
  <c r="J60" i="6"/>
  <c r="J81" i="6" s="1"/>
  <c r="J61" i="6"/>
  <c r="J82" i="6" s="1"/>
  <c r="J62" i="6"/>
  <c r="J83" i="6" s="1"/>
  <c r="I124" i="6"/>
  <c r="L8" i="7"/>
  <c r="G17" i="7"/>
  <c r="G25" i="7"/>
  <c r="E37" i="8"/>
  <c r="E43" i="7"/>
  <c r="E21" i="6"/>
  <c r="E62" i="8" s="1"/>
  <c r="E63" i="8" s="1"/>
  <c r="E44" i="6"/>
  <c r="G44" i="8"/>
  <c r="G50" i="7"/>
  <c r="K53" i="8"/>
  <c r="K59" i="7"/>
  <c r="K54" i="8"/>
  <c r="K60" i="7"/>
  <c r="K52" i="8"/>
  <c r="K56" i="8" s="1"/>
  <c r="K58" i="7"/>
  <c r="K21" i="6"/>
  <c r="K62" i="8" s="1"/>
  <c r="K9" i="8"/>
  <c r="K10" i="7"/>
  <c r="K15" i="8"/>
  <c r="K17" i="7"/>
  <c r="K16" i="8"/>
  <c r="K18" i="7"/>
  <c r="K14" i="8"/>
  <c r="K18" i="8" s="1"/>
  <c r="K16" i="7"/>
  <c r="K25" i="8"/>
  <c r="K22" i="8"/>
  <c r="K25" i="7"/>
  <c r="K23" i="8"/>
  <c r="K26" i="7"/>
  <c r="K21" i="8"/>
  <c r="K24" i="7"/>
  <c r="K42" i="6"/>
  <c r="K43" i="6"/>
  <c r="K44" i="6"/>
  <c r="K45" i="6"/>
  <c r="K51" i="6"/>
  <c r="K72" i="6" s="1"/>
  <c r="K52" i="6"/>
  <c r="K73" i="6" s="1"/>
  <c r="K53" i="6"/>
  <c r="K74" i="6" s="1"/>
  <c r="K54" i="6"/>
  <c r="K75" i="6" s="1"/>
  <c r="K55" i="6"/>
  <c r="K76" i="6" s="1"/>
  <c r="K56" i="6"/>
  <c r="K77" i="6" s="1"/>
  <c r="K57" i="6"/>
  <c r="K78" i="6" s="1"/>
  <c r="K58" i="6"/>
  <c r="K79" i="6" s="1"/>
  <c r="K59" i="6"/>
  <c r="K80" i="6" s="1"/>
  <c r="K60" i="6"/>
  <c r="K81" i="6" s="1"/>
  <c r="K61" i="6"/>
  <c r="K82" i="6" s="1"/>
  <c r="K62" i="6"/>
  <c r="K83" i="6" s="1"/>
  <c r="G45" i="8"/>
  <c r="G51" i="7"/>
  <c r="K40" i="8"/>
  <c r="J125" i="6" s="1"/>
  <c r="K38" i="8"/>
  <c r="K44" i="7"/>
  <c r="K36" i="8"/>
  <c r="J121" i="6" s="1"/>
  <c r="K42" i="7"/>
  <c r="K23" i="6"/>
  <c r="L37" i="8"/>
  <c r="L43" i="7"/>
  <c r="L38" i="8"/>
  <c r="K123" i="6" s="1"/>
  <c r="L44" i="7"/>
  <c r="L36" i="8"/>
  <c r="K121" i="6" s="1"/>
  <c r="L42" i="7"/>
  <c r="L48" i="8"/>
  <c r="L45" i="8"/>
  <c r="L51" i="7"/>
  <c r="L46" i="8"/>
  <c r="L52" i="7"/>
  <c r="L44" i="8"/>
  <c r="L50" i="7"/>
  <c r="L53" i="8"/>
  <c r="L59" i="7"/>
  <c r="L54" i="8"/>
  <c r="L60" i="7"/>
  <c r="L52" i="8"/>
  <c r="L56" i="8" s="1"/>
  <c r="L58" i="7"/>
  <c r="L21" i="6"/>
  <c r="L62" i="8" s="1"/>
  <c r="L22" i="6"/>
  <c r="L23" i="6"/>
  <c r="L24" i="6"/>
  <c r="L42" i="6"/>
  <c r="L43" i="6"/>
  <c r="L44" i="6"/>
  <c r="L45" i="6"/>
  <c r="L51" i="6"/>
  <c r="L72" i="6" s="1"/>
  <c r="L52" i="6"/>
  <c r="L73" i="6" s="1"/>
  <c r="L53" i="6"/>
  <c r="L74" i="6" s="1"/>
  <c r="L54" i="6"/>
  <c r="L75" i="6" s="1"/>
  <c r="L55" i="6"/>
  <c r="L76" i="6" s="1"/>
  <c r="L56" i="6"/>
  <c r="L77" i="6" s="1"/>
  <c r="L57" i="6"/>
  <c r="L78" i="6" s="1"/>
  <c r="L58" i="6"/>
  <c r="L79" i="6" s="1"/>
  <c r="L59" i="6"/>
  <c r="L80" i="6" s="1"/>
  <c r="L60" i="6"/>
  <c r="L81" i="6" s="1"/>
  <c r="L61" i="6"/>
  <c r="L82" i="6" s="1"/>
  <c r="L62" i="6"/>
  <c r="L83" i="6" s="1"/>
  <c r="K124" i="6"/>
  <c r="N8" i="7"/>
  <c r="D10" i="7"/>
  <c r="J17" i="7"/>
  <c r="J25" i="7"/>
  <c r="E56" i="8"/>
  <c r="E52" i="8"/>
  <c r="E58" i="7"/>
  <c r="E8" i="8"/>
  <c r="E9" i="7"/>
  <c r="E16" i="8"/>
  <c r="E18" i="7"/>
  <c r="E21" i="8"/>
  <c r="E25" i="8" s="1"/>
  <c r="E24" i="7"/>
  <c r="E51" i="6"/>
  <c r="E72" i="6" s="1"/>
  <c r="E55" i="6"/>
  <c r="E76" i="6" s="1"/>
  <c r="E57" i="6"/>
  <c r="E78" i="6" s="1"/>
  <c r="E60" i="6"/>
  <c r="E81" i="6" s="1"/>
  <c r="E62" i="6"/>
  <c r="E83" i="6" s="1"/>
  <c r="M37" i="8"/>
  <c r="L122" i="6" s="1"/>
  <c r="M43" i="7"/>
  <c r="M38" i="8"/>
  <c r="M44" i="7"/>
  <c r="M36" i="8"/>
  <c r="M40" i="8" s="1"/>
  <c r="L125" i="6" s="1"/>
  <c r="M42" i="7"/>
  <c r="M48" i="8"/>
  <c r="M45" i="8"/>
  <c r="M51" i="7"/>
  <c r="M46" i="8"/>
  <c r="M52" i="7"/>
  <c r="M44" i="8"/>
  <c r="M50" i="7"/>
  <c r="M53" i="8"/>
  <c r="M59" i="7"/>
  <c r="M54" i="8"/>
  <c r="M60" i="7"/>
  <c r="M52" i="8"/>
  <c r="M56" i="8" s="1"/>
  <c r="M58" i="7"/>
  <c r="M21" i="6"/>
  <c r="M62" i="8" s="1"/>
  <c r="M22" i="6"/>
  <c r="M23" i="6"/>
  <c r="M24" i="6"/>
  <c r="M23" i="8"/>
  <c r="M26" i="7"/>
  <c r="M42" i="6"/>
  <c r="M43" i="6"/>
  <c r="M44" i="6"/>
  <c r="M45" i="6"/>
  <c r="M51" i="6"/>
  <c r="M72" i="6" s="1"/>
  <c r="M52" i="6"/>
  <c r="M73" i="6" s="1"/>
  <c r="M53" i="6"/>
  <c r="M74" i="6" s="1"/>
  <c r="M54" i="6"/>
  <c r="M75" i="6" s="1"/>
  <c r="M55" i="6"/>
  <c r="M76" i="6" s="1"/>
  <c r="M56" i="6"/>
  <c r="M77" i="6" s="1"/>
  <c r="M57" i="6"/>
  <c r="M78" i="6" s="1"/>
  <c r="M58" i="6"/>
  <c r="M79" i="6" s="1"/>
  <c r="M59" i="6"/>
  <c r="M80" i="6" s="1"/>
  <c r="M60" i="6"/>
  <c r="M81" i="6" s="1"/>
  <c r="M61" i="6"/>
  <c r="M82" i="6" s="1"/>
  <c r="M62" i="6"/>
  <c r="M83" i="6" s="1"/>
  <c r="L124" i="6"/>
  <c r="C9" i="7"/>
  <c r="G10" i="7"/>
  <c r="C16" i="7"/>
  <c r="L17" i="7"/>
  <c r="L25" i="7"/>
  <c r="G42" i="7"/>
  <c r="E36" i="8"/>
  <c r="E42" i="7"/>
  <c r="E53" i="8"/>
  <c r="E59" i="7"/>
  <c r="E15" i="8"/>
  <c r="E17" i="7"/>
  <c r="G46" i="8"/>
  <c r="G52" i="7"/>
  <c r="J37" i="8"/>
  <c r="J43" i="7"/>
  <c r="N37" i="8"/>
  <c r="N43" i="7"/>
  <c r="N38" i="8"/>
  <c r="N44" i="7"/>
  <c r="N36" i="8"/>
  <c r="M121" i="6" s="1"/>
  <c r="N42" i="7"/>
  <c r="N48" i="8"/>
  <c r="N45" i="8"/>
  <c r="N51" i="7"/>
  <c r="N46" i="8"/>
  <c r="N52" i="7"/>
  <c r="N44" i="8"/>
  <c r="N50" i="7"/>
  <c r="N53" i="8"/>
  <c r="N59" i="7"/>
  <c r="N54" i="8"/>
  <c r="N60" i="7"/>
  <c r="N52" i="8"/>
  <c r="N56" i="8" s="1"/>
  <c r="N58" i="7"/>
  <c r="N21" i="6"/>
  <c r="N62" i="8" s="1"/>
  <c r="N22" i="6"/>
  <c r="N23" i="6"/>
  <c r="N24" i="6"/>
  <c r="N9" i="8"/>
  <c r="N10" i="7"/>
  <c r="N15" i="8"/>
  <c r="N17" i="7"/>
  <c r="N16" i="8"/>
  <c r="N18" i="7"/>
  <c r="N14" i="8"/>
  <c r="N18" i="8" s="1"/>
  <c r="N16" i="7"/>
  <c r="N22" i="8"/>
  <c r="N25" i="7"/>
  <c r="N23" i="8"/>
  <c r="N26" i="7"/>
  <c r="N21" i="8"/>
  <c r="N25" i="8" s="1"/>
  <c r="N24" i="7"/>
  <c r="N42" i="6"/>
  <c r="N43" i="6"/>
  <c r="N44" i="6"/>
  <c r="N45" i="6"/>
  <c r="N51" i="6"/>
  <c r="N72" i="6" s="1"/>
  <c r="N52" i="6"/>
  <c r="N73" i="6" s="1"/>
  <c r="N53" i="6"/>
  <c r="N74" i="6" s="1"/>
  <c r="N54" i="6"/>
  <c r="N75" i="6" s="1"/>
  <c r="N55" i="6"/>
  <c r="N76" i="6" s="1"/>
  <c r="N56" i="6"/>
  <c r="N77" i="6" s="1"/>
  <c r="N57" i="6"/>
  <c r="N78" i="6" s="1"/>
  <c r="N58" i="6"/>
  <c r="N79" i="6" s="1"/>
  <c r="N59" i="6"/>
  <c r="N80" i="6" s="1"/>
  <c r="N60" i="6"/>
  <c r="N81" i="6" s="1"/>
  <c r="N61" i="6"/>
  <c r="N82" i="6" s="1"/>
  <c r="N62" i="6"/>
  <c r="N83" i="6" s="1"/>
  <c r="M124" i="6"/>
  <c r="C8" i="7"/>
  <c r="D9" i="7"/>
  <c r="H10" i="7"/>
  <c r="D16" i="7"/>
  <c r="M17" i="7"/>
  <c r="M25" i="7"/>
  <c r="G43" i="7"/>
  <c r="E38" i="8"/>
  <c r="E44" i="7"/>
  <c r="E22" i="6"/>
  <c r="E14" i="8"/>
  <c r="E18" i="8" s="1"/>
  <c r="E16" i="7"/>
  <c r="K45" i="8"/>
  <c r="K51" i="7"/>
  <c r="K46" i="8"/>
  <c r="K52" i="7"/>
  <c r="K24" i="6"/>
  <c r="C40" i="8"/>
  <c r="B125" i="6" s="1"/>
  <c r="C37" i="8"/>
  <c r="B122" i="6" s="1"/>
  <c r="C43" i="7"/>
  <c r="C38" i="8"/>
  <c r="B123" i="6" s="1"/>
  <c r="C44" i="7"/>
  <c r="C36" i="8"/>
  <c r="B121" i="6" s="1"/>
  <c r="C42" i="7"/>
  <c r="C45" i="8"/>
  <c r="C51" i="7"/>
  <c r="C46" i="8"/>
  <c r="C52" i="7"/>
  <c r="C44" i="8"/>
  <c r="C48" i="8" s="1"/>
  <c r="C50" i="7"/>
  <c r="C56" i="8"/>
  <c r="C53" i="8"/>
  <c r="C59" i="7"/>
  <c r="C54" i="8"/>
  <c r="C60" i="7"/>
  <c r="C52" i="8"/>
  <c r="C58" i="7"/>
  <c r="C21" i="6"/>
  <c r="C62" i="8" s="1"/>
  <c r="C22" i="6"/>
  <c r="C23" i="6"/>
  <c r="C24" i="6"/>
  <c r="C16" i="8"/>
  <c r="C18" i="7"/>
  <c r="C25" i="8"/>
  <c r="C22" i="8"/>
  <c r="C25" i="7"/>
  <c r="C23" i="8"/>
  <c r="C26" i="7"/>
  <c r="C21" i="8"/>
  <c r="C24" i="7"/>
  <c r="C42" i="6"/>
  <c r="C43" i="6"/>
  <c r="C44" i="6"/>
  <c r="C45" i="6"/>
  <c r="C51" i="6"/>
  <c r="C72" i="6" s="1"/>
  <c r="C52" i="6"/>
  <c r="C73" i="6" s="1"/>
  <c r="C53" i="6"/>
  <c r="C74" i="6" s="1"/>
  <c r="C54" i="6"/>
  <c r="C75" i="6" s="1"/>
  <c r="C55" i="6"/>
  <c r="C76" i="6" s="1"/>
  <c r="C56" i="6"/>
  <c r="C77" i="6" s="1"/>
  <c r="C57" i="6"/>
  <c r="C78" i="6" s="1"/>
  <c r="C58" i="6"/>
  <c r="C79" i="6" s="1"/>
  <c r="C59" i="6"/>
  <c r="C80" i="6" s="1"/>
  <c r="C60" i="6"/>
  <c r="C81" i="6" s="1"/>
  <c r="C61" i="6"/>
  <c r="C82" i="6" s="1"/>
  <c r="C62" i="6"/>
  <c r="C83" i="6" s="1"/>
  <c r="D8" i="7"/>
  <c r="F9" i="7"/>
  <c r="J10" i="7"/>
  <c r="G16" i="7"/>
  <c r="D18" i="7"/>
  <c r="D24" i="7"/>
  <c r="D26" i="7"/>
  <c r="G44" i="7"/>
  <c r="E42" i="6"/>
  <c r="E56" i="6"/>
  <c r="E77" i="6" s="1"/>
  <c r="G48" i="8"/>
  <c r="J36" i="8"/>
  <c r="I121" i="6" s="1"/>
  <c r="J42" i="7"/>
  <c r="K37" i="8"/>
  <c r="J122" i="6" s="1"/>
  <c r="K43" i="7"/>
  <c r="K44" i="8"/>
  <c r="K48" i="8" s="1"/>
  <c r="K50" i="7"/>
  <c r="D37" i="8"/>
  <c r="C122" i="6" s="1"/>
  <c r="D43" i="7"/>
  <c r="D38" i="8"/>
  <c r="C123" i="6" s="1"/>
  <c r="D44" i="7"/>
  <c r="D36" i="8"/>
  <c r="C121" i="6" s="1"/>
  <c r="D42" i="7"/>
  <c r="D48" i="8"/>
  <c r="D45" i="8"/>
  <c r="D51" i="7"/>
  <c r="D46" i="8"/>
  <c r="D52" i="7"/>
  <c r="D44" i="8"/>
  <c r="D50" i="7"/>
  <c r="D53" i="8"/>
  <c r="D59" i="7"/>
  <c r="D54" i="8"/>
  <c r="D60" i="7"/>
  <c r="D52" i="8"/>
  <c r="D56" i="8" s="1"/>
  <c r="D58" i="7"/>
  <c r="D21" i="6"/>
  <c r="D62" i="8" s="1"/>
  <c r="D22" i="6"/>
  <c r="D23" i="6"/>
  <c r="D24" i="6"/>
  <c r="D42" i="6"/>
  <c r="D43" i="6"/>
  <c r="D44" i="6"/>
  <c r="D45" i="6"/>
  <c r="D51" i="6"/>
  <c r="D72" i="6" s="1"/>
  <c r="D52" i="6"/>
  <c r="D73" i="6" s="1"/>
  <c r="D53" i="6"/>
  <c r="D74" i="6" s="1"/>
  <c r="D54" i="6"/>
  <c r="D75" i="6" s="1"/>
  <c r="D55" i="6"/>
  <c r="D76" i="6" s="1"/>
  <c r="D56" i="6"/>
  <c r="D77" i="6" s="1"/>
  <c r="D57" i="6"/>
  <c r="D78" i="6" s="1"/>
  <c r="D58" i="6"/>
  <c r="D79" i="6" s="1"/>
  <c r="D59" i="6"/>
  <c r="D80" i="6" s="1"/>
  <c r="D60" i="6"/>
  <c r="D81" i="6" s="1"/>
  <c r="D61" i="6"/>
  <c r="D82" i="6" s="1"/>
  <c r="D62" i="6"/>
  <c r="D83" i="6" s="1"/>
  <c r="B124" i="6"/>
  <c r="F8" i="7"/>
  <c r="G9" i="7"/>
  <c r="L10" i="7"/>
  <c r="H16" i="7"/>
  <c r="G18" i="7"/>
  <c r="G24" i="7"/>
  <c r="G26" i="7"/>
  <c r="D80" i="3" l="1"/>
  <c r="B80" i="3"/>
  <c r="C80" i="3"/>
  <c r="C81" i="3"/>
  <c r="B81" i="3"/>
  <c r="D81" i="3"/>
  <c r="D82" i="3"/>
  <c r="C82" i="3"/>
  <c r="B82" i="3"/>
  <c r="E82" i="3" s="1"/>
  <c r="F31" i="8"/>
  <c r="F63" i="6"/>
  <c r="F84" i="6" s="1"/>
  <c r="J123" i="6"/>
  <c r="H60" i="8"/>
  <c r="H67" i="7"/>
  <c r="G61" i="8"/>
  <c r="G68" i="7"/>
  <c r="M28" i="8"/>
  <c r="M32" i="7"/>
  <c r="M66" i="6"/>
  <c r="M87" i="6" s="1"/>
  <c r="H63" i="8"/>
  <c r="N28" i="8"/>
  <c r="N32" i="7"/>
  <c r="N66" i="6"/>
  <c r="N87" i="6" s="1"/>
  <c r="E60" i="8"/>
  <c r="E67" i="7"/>
  <c r="L121" i="6"/>
  <c r="N54" i="7"/>
  <c r="M54" i="7"/>
  <c r="L54" i="7"/>
  <c r="K54" i="7"/>
  <c r="J54" i="7"/>
  <c r="I54" i="7"/>
  <c r="H54" i="7"/>
  <c r="G54" i="7"/>
  <c r="F54" i="7"/>
  <c r="E54" i="7"/>
  <c r="D54" i="7"/>
  <c r="C54" i="7"/>
  <c r="N31" i="8"/>
  <c r="N32" i="8" s="1"/>
  <c r="N63" i="6"/>
  <c r="N84" i="6" s="1"/>
  <c r="C30" i="8"/>
  <c r="C34" i="7"/>
  <c r="C65" i="6"/>
  <c r="C86" i="6" s="1"/>
  <c r="E123" i="6"/>
  <c r="G59" i="8"/>
  <c r="G63" i="8" s="1"/>
  <c r="G66" i="7"/>
  <c r="N30" i="8"/>
  <c r="N34" i="7"/>
  <c r="N65" i="6"/>
  <c r="N86" i="6" s="1"/>
  <c r="F40" i="8"/>
  <c r="E125" i="6" s="1"/>
  <c r="L29" i="8"/>
  <c r="L64" i="6"/>
  <c r="L85" i="6" s="1"/>
  <c r="L33" i="7"/>
  <c r="K28" i="8"/>
  <c r="K32" i="7"/>
  <c r="K66" i="6"/>
  <c r="K87" i="6" s="1"/>
  <c r="J40" i="8"/>
  <c r="I125" i="6" s="1"/>
  <c r="F61" i="8"/>
  <c r="F68" i="7"/>
  <c r="E30" i="8"/>
  <c r="E34" i="7"/>
  <c r="E65" i="6"/>
  <c r="E86" i="6" s="1"/>
  <c r="I31" i="8"/>
  <c r="I63" i="6"/>
  <c r="I84" i="6" s="1"/>
  <c r="M29" i="8"/>
  <c r="M33" i="7"/>
  <c r="M64" i="6"/>
  <c r="M85" i="6" s="1"/>
  <c r="D30" i="8"/>
  <c r="D34" i="7"/>
  <c r="D65" i="6"/>
  <c r="D86" i="6" s="1"/>
  <c r="C61" i="8"/>
  <c r="C68" i="7"/>
  <c r="M31" i="8"/>
  <c r="M63" i="6"/>
  <c r="M84" i="6" s="1"/>
  <c r="C60" i="8"/>
  <c r="C67" i="7"/>
  <c r="N28" i="7"/>
  <c r="M28" i="7"/>
  <c r="K28" i="7"/>
  <c r="I28" i="7"/>
  <c r="F28" i="7"/>
  <c r="E28" i="7"/>
  <c r="L28" i="7"/>
  <c r="J28" i="7"/>
  <c r="H28" i="7"/>
  <c r="G28" i="7"/>
  <c r="D28" i="7"/>
  <c r="C63" i="8"/>
  <c r="M123" i="6"/>
  <c r="D122" i="6"/>
  <c r="L31" i="8"/>
  <c r="L32" i="8" s="1"/>
  <c r="L63" i="6"/>
  <c r="L84" i="6" s="1"/>
  <c r="K30" i="8"/>
  <c r="K34" i="7"/>
  <c r="K65" i="6"/>
  <c r="K86" i="6" s="1"/>
  <c r="I59" i="8"/>
  <c r="I66" i="7"/>
  <c r="I40" i="8"/>
  <c r="H125" i="6" s="1"/>
  <c r="H28" i="8"/>
  <c r="H32" i="7"/>
  <c r="H66" i="6"/>
  <c r="H87" i="6" s="1"/>
  <c r="G28" i="8"/>
  <c r="G32" i="7"/>
  <c r="G66" i="6"/>
  <c r="G87" i="6" s="1"/>
  <c r="F60" i="8"/>
  <c r="F67" i="7"/>
  <c r="C28" i="8"/>
  <c r="C32" i="7"/>
  <c r="C66" i="6"/>
  <c r="C87" i="6" s="1"/>
  <c r="C59" i="8"/>
  <c r="C66" i="7"/>
  <c r="L28" i="8"/>
  <c r="L66" i="6"/>
  <c r="L87" i="6" s="1"/>
  <c r="L32" i="7"/>
  <c r="E31" i="8"/>
  <c r="E32" i="8" s="1"/>
  <c r="E63" i="6"/>
  <c r="E84" i="6" s="1"/>
  <c r="K59" i="8"/>
  <c r="K63" i="8" s="1"/>
  <c r="K66" i="7"/>
  <c r="C31" i="8"/>
  <c r="C32" i="8" s="1"/>
  <c r="C63" i="6"/>
  <c r="C84" i="6" s="1"/>
  <c r="N62" i="7"/>
  <c r="M62" i="7"/>
  <c r="L62" i="7"/>
  <c r="K62" i="7"/>
  <c r="J62" i="7"/>
  <c r="I62" i="7"/>
  <c r="H62" i="7"/>
  <c r="G62" i="7"/>
  <c r="F62" i="7"/>
  <c r="E62" i="7"/>
  <c r="D62" i="7"/>
  <c r="C62" i="7"/>
  <c r="N59" i="8"/>
  <c r="N66" i="7"/>
  <c r="N40" i="8"/>
  <c r="M125" i="6" s="1"/>
  <c r="M59" i="8"/>
  <c r="M63" i="8" s="1"/>
  <c r="M66" i="7"/>
  <c r="L59" i="8"/>
  <c r="L63" i="8" s="1"/>
  <c r="L66" i="7"/>
  <c r="L40" i="8"/>
  <c r="K125" i="6" s="1"/>
  <c r="K29" i="8"/>
  <c r="K33" i="7"/>
  <c r="K64" i="6"/>
  <c r="K85" i="6" s="1"/>
  <c r="J28" i="8"/>
  <c r="J32" i="7"/>
  <c r="J66" i="6"/>
  <c r="J87" i="6" s="1"/>
  <c r="E29" i="8"/>
  <c r="E33" i="7"/>
  <c r="E64" i="6"/>
  <c r="E85" i="6" s="1"/>
  <c r="I61" i="8"/>
  <c r="I68" i="7"/>
  <c r="H30" i="8"/>
  <c r="H34" i="7"/>
  <c r="H65" i="6"/>
  <c r="H86" i="6" s="1"/>
  <c r="G30" i="8"/>
  <c r="G34" i="7"/>
  <c r="G65" i="6"/>
  <c r="G86" i="6" s="1"/>
  <c r="J61" i="8"/>
  <c r="J68" i="7"/>
  <c r="F59" i="8"/>
  <c r="F63" i="8" s="1"/>
  <c r="F66" i="7"/>
  <c r="D29" i="8"/>
  <c r="D64" i="6"/>
  <c r="D85" i="6" s="1"/>
  <c r="D33" i="7"/>
  <c r="D31" i="8"/>
  <c r="D63" i="6"/>
  <c r="D84" i="6" s="1"/>
  <c r="D40" i="8"/>
  <c r="C125" i="6" s="1"/>
  <c r="D61" i="8"/>
  <c r="D68" i="7"/>
  <c r="N61" i="8"/>
  <c r="N68" i="7"/>
  <c r="M61" i="8"/>
  <c r="M68" i="7"/>
  <c r="L61" i="8"/>
  <c r="L68" i="7"/>
  <c r="K61" i="8"/>
  <c r="K68" i="7"/>
  <c r="K31" i="8"/>
  <c r="K63" i="6"/>
  <c r="K84" i="6" s="1"/>
  <c r="J30" i="8"/>
  <c r="J34" i="7"/>
  <c r="J65" i="6"/>
  <c r="J86" i="6" s="1"/>
  <c r="I28" i="8"/>
  <c r="I32" i="7"/>
  <c r="I66" i="6"/>
  <c r="I87" i="6" s="1"/>
  <c r="I60" i="8"/>
  <c r="I67" i="7"/>
  <c r="H29" i="8"/>
  <c r="H33" i="7"/>
  <c r="H64" i="6"/>
  <c r="H85" i="6" s="1"/>
  <c r="G29" i="8"/>
  <c r="G33" i="7"/>
  <c r="G64" i="6"/>
  <c r="G85" i="6" s="1"/>
  <c r="F28" i="8"/>
  <c r="F32" i="7"/>
  <c r="F66" i="6"/>
  <c r="F87" i="6" s="1"/>
  <c r="N29" i="8"/>
  <c r="N33" i="7"/>
  <c r="N64" i="6"/>
  <c r="N85" i="6" s="1"/>
  <c r="D28" i="8"/>
  <c r="D66" i="6"/>
  <c r="D87" i="6" s="1"/>
  <c r="D32" i="7"/>
  <c r="C29" i="8"/>
  <c r="C33" i="7"/>
  <c r="C64" i="6"/>
  <c r="C85" i="6" s="1"/>
  <c r="E11" i="8"/>
  <c r="D125" i="6" s="1"/>
  <c r="D59" i="8"/>
  <c r="D63" i="8" s="1"/>
  <c r="D66" i="7"/>
  <c r="D60" i="8"/>
  <c r="D67" i="7"/>
  <c r="N46" i="7"/>
  <c r="M46" i="7"/>
  <c r="L46" i="7"/>
  <c r="K46" i="7"/>
  <c r="J46" i="7"/>
  <c r="I46" i="7"/>
  <c r="H46" i="7"/>
  <c r="F46" i="7"/>
  <c r="E46" i="7"/>
  <c r="D46" i="7"/>
  <c r="C46" i="7"/>
  <c r="G46" i="7"/>
  <c r="N12" i="7"/>
  <c r="K12" i="7"/>
  <c r="I12" i="7"/>
  <c r="F12" i="7"/>
  <c r="E12" i="7"/>
  <c r="M12" i="7"/>
  <c r="L12" i="7"/>
  <c r="J12" i="7"/>
  <c r="H12" i="7"/>
  <c r="G12" i="7"/>
  <c r="D12" i="7"/>
  <c r="C12" i="7"/>
  <c r="N60" i="8"/>
  <c r="N67" i="7"/>
  <c r="N20" i="7"/>
  <c r="K20" i="7"/>
  <c r="I20" i="7"/>
  <c r="F20" i="7"/>
  <c r="E20" i="7"/>
  <c r="C20" i="7"/>
  <c r="M20" i="7"/>
  <c r="L20" i="7"/>
  <c r="J20" i="7"/>
  <c r="H20" i="7"/>
  <c r="G20" i="7"/>
  <c r="D20" i="7"/>
  <c r="M60" i="8"/>
  <c r="M67" i="7"/>
  <c r="L60" i="8"/>
  <c r="L67" i="7"/>
  <c r="J29" i="8"/>
  <c r="J64" i="6"/>
  <c r="J85" i="6" s="1"/>
  <c r="J33" i="7"/>
  <c r="D123" i="6"/>
  <c r="I30" i="8"/>
  <c r="I34" i="7"/>
  <c r="I65" i="6"/>
  <c r="I86" i="6" s="1"/>
  <c r="I63" i="8"/>
  <c r="H31" i="8"/>
  <c r="H63" i="6"/>
  <c r="H84" i="6" s="1"/>
  <c r="G31" i="8"/>
  <c r="G63" i="6"/>
  <c r="G84" i="6" s="1"/>
  <c r="F30" i="8"/>
  <c r="F34" i="7"/>
  <c r="F65" i="6"/>
  <c r="F86" i="6" s="1"/>
  <c r="H61" i="8"/>
  <c r="H68" i="7"/>
  <c r="M30" i="8"/>
  <c r="M34" i="7"/>
  <c r="M65" i="6"/>
  <c r="M86" i="6" s="1"/>
  <c r="L30" i="8"/>
  <c r="L34" i="7"/>
  <c r="L65" i="6"/>
  <c r="L86" i="6" s="1"/>
  <c r="N63" i="8"/>
  <c r="J31" i="8"/>
  <c r="J32" i="8" s="1"/>
  <c r="J63" i="6"/>
  <c r="J84" i="6" s="1"/>
  <c r="I29" i="8"/>
  <c r="I33" i="7"/>
  <c r="I64" i="6"/>
  <c r="I85" i="6" s="1"/>
  <c r="H59" i="8"/>
  <c r="H66" i="7"/>
  <c r="H40" i="8"/>
  <c r="G125" i="6" s="1"/>
  <c r="E28" i="8"/>
  <c r="E32" i="7"/>
  <c r="E66" i="6"/>
  <c r="E87" i="6" s="1"/>
  <c r="G60" i="8"/>
  <c r="G67" i="7"/>
  <c r="F29" i="8"/>
  <c r="F33" i="7"/>
  <c r="F64" i="6"/>
  <c r="F85" i="6" s="1"/>
  <c r="E80" i="3" l="1"/>
  <c r="E81" i="3"/>
  <c r="M32" i="8"/>
  <c r="N72" i="7"/>
  <c r="M72" i="7"/>
  <c r="L72" i="7"/>
  <c r="K72" i="7"/>
  <c r="J72" i="7"/>
  <c r="I72" i="7"/>
  <c r="H72" i="7"/>
  <c r="G72" i="7"/>
  <c r="F72" i="7"/>
  <c r="E72" i="7"/>
  <c r="D72" i="7"/>
  <c r="C72" i="7"/>
  <c r="G32" i="8"/>
  <c r="N38" i="7"/>
  <c r="M38" i="7"/>
  <c r="L38" i="7"/>
  <c r="K38" i="7"/>
  <c r="J38" i="7"/>
  <c r="I38" i="7"/>
  <c r="H38" i="7"/>
  <c r="F38" i="7"/>
  <c r="E38" i="7"/>
  <c r="D38" i="7"/>
  <c r="C38" i="7"/>
  <c r="G38" i="7"/>
  <c r="I32" i="8"/>
  <c r="K32" i="8"/>
  <c r="H32" i="8"/>
  <c r="D32" i="8"/>
  <c r="F32" i="8"/>
</calcChain>
</file>

<file path=xl/sharedStrings.xml><?xml version="1.0" encoding="utf-8"?>
<sst xmlns="http://schemas.openxmlformats.org/spreadsheetml/2006/main" count="3642" uniqueCount="229">
  <si>
    <t>Southern Water Corp. Financial Analysis</t>
  </si>
  <si>
    <r>
      <rPr>
        <sz val="16"/>
        <color rgb="FF00705B"/>
        <rFont val="Arial"/>
        <family val="2"/>
      </rPr>
      <t xml:space="preserve">In this unit, you've learned about the fundamentals of financial analysis spanning </t>
    </r>
    <r>
      <rPr>
        <b/>
        <sz val="16"/>
        <color rgb="FFEE226E"/>
        <rFont val="Arial"/>
        <family val="2"/>
      </rPr>
      <t>revenues, expenses and profitability</t>
    </r>
    <r>
      <rPr>
        <sz val="16"/>
        <color rgb="FFEE226E"/>
        <rFont val="Arial"/>
        <family val="2"/>
      </rPr>
      <t>.</t>
    </r>
  </si>
  <si>
    <r>
      <rPr>
        <sz val="16"/>
        <color rgb="FF00705B"/>
        <rFont val="Arial"/>
        <family val="2"/>
      </rPr>
      <t xml:space="preserve">In this case study, we'll seek to unpack these concepts, </t>
    </r>
    <r>
      <rPr>
        <b/>
        <sz val="16"/>
        <color rgb="FFEE226E"/>
        <rFont val="Arial"/>
        <family val="2"/>
      </rPr>
      <t>combining the financial analysis skills</t>
    </r>
    <r>
      <rPr>
        <sz val="16"/>
        <color rgb="FF00705B"/>
        <rFont val="Arial"/>
        <family val="2"/>
      </rPr>
      <t xml:space="preserve"> you've learned and have you apply this </t>
    </r>
    <r>
      <rPr>
        <b/>
        <sz val="16"/>
        <color rgb="FFEE226E"/>
        <rFont val="Arial"/>
        <family val="2"/>
      </rPr>
      <t>through your budding Excel capabilities</t>
    </r>
    <r>
      <rPr>
        <sz val="16"/>
        <color rgb="FF00705B"/>
        <rFont val="Arial"/>
        <family val="2"/>
      </rPr>
      <t>!</t>
    </r>
  </si>
  <si>
    <r>
      <t xml:space="preserve">This case study will emphasise both your use of </t>
    </r>
    <r>
      <rPr>
        <b/>
        <sz val="16"/>
        <color rgb="FFFF0000"/>
        <rFont val="Arial"/>
        <family val="2"/>
      </rPr>
      <t>Pivot Tables as well as</t>
    </r>
    <r>
      <rPr>
        <b/>
        <sz val="16"/>
        <color rgb="FFEE226E"/>
        <rFont val="Arial"/>
        <family val="2"/>
      </rPr>
      <t xml:space="preserve"> your charting capabilities</t>
    </r>
    <r>
      <rPr>
        <sz val="16"/>
        <color rgb="FF00705B"/>
        <rFont val="Arial"/>
        <family val="2"/>
      </rPr>
      <t>, where you'll use these charts for a PowerPoint presentation you'll create at the end of this analysis!</t>
    </r>
  </si>
  <si>
    <t>Good luck and let's get started!</t>
  </si>
  <si>
    <t>What do the tab colours in this workbook mean?</t>
  </si>
  <si>
    <r>
      <rPr>
        <sz val="16"/>
        <color rgb="FF00705B"/>
        <rFont val="Arial"/>
        <family val="2"/>
      </rPr>
      <t xml:space="preserve">Throughout the Case Study, we've split this into three sections. As you cover the relevant financial concepts, you'll apply what you've learned in the exercise tabs.
</t>
    </r>
    <r>
      <rPr>
        <b/>
        <sz val="16"/>
        <color rgb="FF00705B"/>
        <rFont val="Arial"/>
        <family val="2"/>
      </rPr>
      <t>The order of completion is below:</t>
    </r>
    <r>
      <rPr>
        <sz val="16"/>
        <color rgb="FF00705B"/>
        <rFont val="Arial"/>
        <family val="2"/>
      </rPr>
      <t xml:space="preserve">
1) Revenue Sub Unit - Revenue Analysis 
2) Expense Sub Unit - Expense Analysis 
3) Profitability Sub Unit - Profitability (EBIT) Analysis </t>
    </r>
  </si>
  <si>
    <t>Unpacking the Data Repository Table</t>
  </si>
  <si>
    <r>
      <rPr>
        <sz val="16"/>
        <color rgb="FF00705B"/>
        <rFont val="Arial"/>
        <family val="2"/>
      </rPr>
      <t xml:space="preserve">The data repository table might look scary at first, but all the data is logically grouped in a manner where the </t>
    </r>
    <r>
      <rPr>
        <b/>
        <sz val="16"/>
        <color rgb="FF00705B"/>
        <rFont val="Arial"/>
        <family val="2"/>
      </rPr>
      <t>table can be read left-to-right.</t>
    </r>
  </si>
  <si>
    <t>We've included an example below to break down how you can interpret this information.</t>
  </si>
  <si>
    <t>Definitions</t>
  </si>
  <si>
    <t>We've included a high-level breakdown that explains the different columns you will deal with in the data repository table. Please read through this and familiarise yourself with what these columns mean.</t>
  </si>
  <si>
    <t>Account Type</t>
  </si>
  <si>
    <r>
      <t xml:space="preserve">This column provides information on whether the dataset is referencing </t>
    </r>
    <r>
      <rPr>
        <sz val="15"/>
        <color rgb="FFEE226E"/>
        <rFont val="Arial"/>
        <family val="2"/>
      </rPr>
      <t>either a Revenue Generating Activity (Revenues) or Cost Generating Activity (Expenses)</t>
    </r>
    <r>
      <rPr>
        <sz val="15"/>
        <color theme="1"/>
        <rFont val="Arial"/>
        <family val="2"/>
      </rPr>
      <t xml:space="preserve"> or </t>
    </r>
    <r>
      <rPr>
        <sz val="15"/>
        <color rgb="FFEE226E"/>
        <rFont val="Arial"/>
        <family val="2"/>
      </rPr>
      <t>Water Actuals (Volume of Water Produced)</t>
    </r>
    <r>
      <rPr>
        <sz val="15"/>
        <color theme="1"/>
        <rFont val="Arial"/>
        <family val="2"/>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</si>
  <si>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</si>
  <si>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</si>
  <si>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</si>
  <si>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</si>
  <si>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</si>
  <si>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</si>
  <si>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</si>
  <si>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family val="2"/>
      </rPr>
      <t xml:space="preserve">Every row is mapped to an Accounting Code Centre. Based off the </t>
    </r>
    <r>
      <rPr>
        <sz val="15"/>
        <color rgb="FFEE226E"/>
        <rFont val="Arial"/>
        <family val="2"/>
      </rPr>
      <t>Accounting Code Centre (ACC)</t>
    </r>
    <r>
      <rPr>
        <sz val="15"/>
        <color theme="1"/>
        <rFont val="Arial"/>
        <family val="2"/>
      </rPr>
      <t xml:space="preserve"> and the textual description, we know that </t>
    </r>
    <r>
      <rPr>
        <sz val="15"/>
        <color rgb="FFEE226E"/>
        <rFont val="Arial"/>
        <family val="2"/>
      </rPr>
      <t>all ACC's that mention Sales, are Profit Centres, and all ACC's that mention Costs, are Cost Centres.</t>
    </r>
    <r>
      <rPr>
        <sz val="15"/>
        <color theme="1"/>
        <rFont val="Arial"/>
        <family val="2"/>
      </rPr>
      <t xml:space="preserve"> 
In Financial Accounting, </t>
    </r>
    <r>
      <rPr>
        <sz val="15"/>
        <color rgb="FFEE226E"/>
        <rFont val="Arial"/>
        <family val="2"/>
      </rPr>
      <t>Revenue Generating Activities are mapped to Profit Centres</t>
    </r>
    <r>
      <rPr>
        <sz val="15"/>
        <color theme="1"/>
        <rFont val="Arial"/>
        <family val="2"/>
      </rPr>
      <t xml:space="preserve"> (i.e. They generate profit), whilst </t>
    </r>
    <r>
      <rPr>
        <sz val="15"/>
        <color rgb="FFEE226E"/>
        <rFont val="Arial"/>
        <family val="2"/>
      </rPr>
      <t>Cost Generating Activities are mapped to Cost Centres</t>
    </r>
    <r>
      <rPr>
        <sz val="15"/>
        <color theme="1"/>
        <rFont val="Arial"/>
        <family val="2"/>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</si>
  <si>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</si>
  <si>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</si>
  <si>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</si>
  <si>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</si>
  <si>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</si>
  <si>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</si>
  <si>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Account Types</t>
  </si>
  <si>
    <t>Below we've included the breakdown for Account Types Revenues and Expenses  to better help you understand how the dataset is all connected. Use this if you're feeling unsure of how to calculate Revenues or Expenses.</t>
  </si>
  <si>
    <t>Revenues</t>
  </si>
  <si>
    <t>Expenses</t>
  </si>
  <si>
    <t>Values</t>
  </si>
  <si>
    <t>Revenue</t>
  </si>
  <si>
    <t>Kootha</t>
  </si>
  <si>
    <t>001 Private Water Hedge Sales</t>
  </si>
  <si>
    <t>W-Transact (0211) - Soft</t>
  </si>
  <si>
    <t>$</t>
  </si>
  <si>
    <t>Total</t>
  </si>
  <si>
    <t>Surjek</t>
  </si>
  <si>
    <t>Jutik</t>
  </si>
  <si>
    <t>W-Transact (0212) - Hard</t>
  </si>
  <si>
    <t>002 Public Sales</t>
  </si>
  <si>
    <t>003 Residential Sales</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</si>
  <si>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</si>
  <si>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</si>
  <si>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</si>
  <si>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</si>
  <si>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</si>
  <si>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</si>
  <si>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</si>
  <si>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</si>
  <si>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</si>
  <si>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</si>
  <si>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</si>
  <si>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</si>
  <si>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</si>
  <si>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</si>
  <si>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</si>
  <si>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Revenue Analysis - Part I</t>
  </si>
  <si>
    <t>In Financial Data Analysis, Revenue Analysis speaks primarily to understanding which product(s) generate the most revenues and whether we can identify any aspect of seasonality towards these trends or not.</t>
  </si>
  <si>
    <t>The importance of this is that we are able to clearly understand which product(s) generate the most revenues and least revenues and this forms the first part of our puzzle.</t>
  </si>
  <si>
    <t>If a product generates a lot of revenues, but the expenses are greater than the revenues - this isn't a good news story.</t>
  </si>
  <si>
    <t>However, if the product generates a lot of revenues, and the expenses are well below the revenues - we may have a product which is performing well.</t>
  </si>
  <si>
    <t>Let's take a look at how Southern Water Corps Revenue Analysis looks like by calculating the Revenues for each of the products and asking ourselves - what does the data tell us?</t>
  </si>
  <si>
    <t>Let's get started!</t>
  </si>
  <si>
    <t xml:space="preserve">Q1. For each of the three Southern Water Corp. Desalination Plants, they produce desalinated water which is then consumed via private, public or residential usage. 
Please calculate the monthly revenues for Kootha, Surjek and Jutik and put this in the table below. </t>
  </si>
  <si>
    <t xml:space="preserve">To do this you should create a Pivot Table in a new worksheet you will call "Pivot Table 1", then copy the results from that Pivot Table into the proper place in the table below.  </t>
  </si>
  <si>
    <t xml:space="preserve">1) You will need to create a filter in the Pivot Table that allows you to filter the results to include only the items corresponding to the Revenue Value Driver.   </t>
  </si>
  <si>
    <t xml:space="preserve">2) If you structure your Pivot Table correctly and select which rows to subtotal, you should be able to copy and paste everything in one copy and paste.  </t>
  </si>
  <si>
    <t>Total Kootha</t>
  </si>
  <si>
    <t>Total Surjek</t>
  </si>
  <si>
    <t>Total Jutik</t>
  </si>
  <si>
    <r>
      <rPr>
        <b/>
        <sz val="12"/>
        <color theme="0"/>
        <rFont val="Arial"/>
        <family val="2"/>
      </rPr>
      <t xml:space="preserve">You've now calculated the Revenues for each of the three desalination plants (Kootha, Surjek and Jutik). This has given you a micro-view of the trends, but let's take a look at the macro-revenue
trends and view all this information </t>
    </r>
    <r>
      <rPr>
        <b/>
        <u/>
        <sz val="12"/>
        <color theme="0"/>
        <rFont val="Arial"/>
        <family val="2"/>
      </rPr>
      <t>aggregated</t>
    </r>
    <r>
      <rPr>
        <b/>
        <sz val="12"/>
        <color theme="0"/>
        <rFont val="Arial"/>
        <family val="2"/>
      </rPr>
      <t xml:space="preserve"> together. In the next question, you're aggregating the revenues at the Accounting Code Centre Level, where in the previous question, we went all the way to the Accounting Code Centre Element Level.</t>
    </r>
  </si>
  <si>
    <t>Q2. Now, revise , use the SUM Function, calculate the monthly revenues for Kootha, Surjek and Jutik at the Accounting Code Centre Level and put this in the table below. You should make one formula for each cell in column E, then drag it across to populate the remaining columns</t>
  </si>
  <si>
    <t>Having performed some basic time series analysis where we've analyzed the data at a monthly level; it's time to visualize this using some charts.</t>
  </si>
  <si>
    <t>Whilst tables are an excellent way to visualize data, charts are more intuitive and allow us to identify specific trends that aren't as apparent in tabular form.</t>
  </si>
  <si>
    <t>Q3. Create one line chart for each unit (Kootha, Surjek, Jutik) depicting the sales for 001 Private Water Hedge Sales, 002 Public Sales and 003 Residential Sales from the July-13 to Jun-14 period. Do you notice any period where sales are particularly high?</t>
  </si>
  <si>
    <t>Note: you must redo all the example charts throughout this assignment.  The examples are there just to help you see if you are going in the right direction.</t>
  </si>
  <si>
    <t>In the previous exercise we've picked up some trends from observing the monthly revenues trended over a twelve month period.</t>
  </si>
  <si>
    <t xml:space="preserve">Specifically, it's clear that one of the Unit(s) generates the majority of the revenues for Southern Water Corp. </t>
  </si>
  <si>
    <t>However, it's important for us to understand the contribution each customer segment provides from a % standpoint as well as a dollar stand point.</t>
  </si>
  <si>
    <r>
      <t xml:space="preserve">Let's close out the Revenue Analysis with the below question. </t>
    </r>
    <r>
      <rPr>
        <b/>
        <sz val="12"/>
        <color rgb="FFFF0000"/>
        <rFont val="Arial"/>
        <family val="2"/>
      </rPr>
      <t xml:space="preserve"> This question has three parts.</t>
    </r>
  </si>
  <si>
    <t xml:space="preserve">Q4, Part 1:  Using the results from the totals column in Q2 above, create sums for each cell in the table below using the SUM function. </t>
  </si>
  <si>
    <t>Q4, Part 2:  Now, using the table you created in Part 1, calculate the overall % contribution of each customer segment for each of the three (3) units listed below by creating an excel formula.  You will be dividing each item in columns B, C and D in Part 1 by the amount in the Total column in Part 1</t>
  </si>
  <si>
    <t>Challenge:  Use absolute referrencing and/or mixed referencing in your formulas to minimize the amount of times you need to recreate the formula</t>
  </si>
  <si>
    <t>Q4, Part 3:  Create two (2) stacked column chart showing the contributions that each customer segment provides per unit on a dollar basis, and a percentage basis.   Then create the charts shown below on your own.</t>
  </si>
  <si>
    <t>Reminder: you must redo all the example charts throughout this entire assignment.  The examples are there just to help you see if you are going in the right direction.</t>
  </si>
  <si>
    <t>Expenses Analysis - Part II</t>
  </si>
  <si>
    <r>
      <rPr>
        <sz val="12"/>
        <color rgb="FF000000"/>
        <rFont val="Arial"/>
        <family val="2"/>
      </rPr>
      <t xml:space="preserve">Expense Analysis speaks primarily to understanding which product(s) are the most </t>
    </r>
    <r>
      <rPr>
        <b/>
        <sz val="12"/>
        <color rgb="FF000000"/>
        <rFont val="Arial"/>
        <family val="2"/>
      </rPr>
      <t>expensive</t>
    </r>
    <r>
      <rPr>
        <sz val="12"/>
        <color rgb="FF000000"/>
        <rFont val="Arial"/>
        <family val="2"/>
      </rPr>
      <t xml:space="preserve"> to operate and maintain. </t>
    </r>
  </si>
  <si>
    <r>
      <rPr>
        <sz val="12"/>
        <color rgb="FF000000"/>
        <rFont val="Arial"/>
        <family val="2"/>
      </rPr>
      <t>Think about this as your personal budget; You want to know</t>
    </r>
    <r>
      <rPr>
        <u/>
        <sz val="12"/>
        <color rgb="FF000000"/>
        <rFont val="Arial"/>
        <family val="2"/>
      </rPr>
      <t xml:space="preserve"> exactly</t>
    </r>
    <r>
      <rPr>
        <sz val="12"/>
        <color rgb="FF000000"/>
        <rFont val="Arial"/>
        <family val="2"/>
      </rPr>
      <t xml:space="preserve"> where your money is being spent. </t>
    </r>
  </si>
  <si>
    <r>
      <rPr>
        <sz val="12"/>
        <color rgb="FF000000"/>
        <rFont val="Arial"/>
        <family val="2"/>
      </rPr>
      <t xml:space="preserve">As we mentioned in the last section; we've calculated the revenues and know which of our products generate the most revenues at a Unit Level (Kootha, Surjek, Jutik).
But it is </t>
    </r>
    <r>
      <rPr>
        <b/>
        <sz val="12"/>
        <color rgb="FF000000"/>
        <rFont val="Arial"/>
        <family val="2"/>
      </rPr>
      <t xml:space="preserve">equally important </t>
    </r>
    <r>
      <rPr>
        <sz val="12"/>
        <color rgb="FF000000"/>
        <rFont val="Arial"/>
        <family val="2"/>
      </rPr>
      <t xml:space="preserve">for us to understand what is our </t>
    </r>
    <r>
      <rPr>
        <b/>
        <sz val="12"/>
        <color rgb="FF000000"/>
        <rFont val="Arial"/>
        <family val="2"/>
      </rPr>
      <t>expenses at a unit level</t>
    </r>
    <r>
      <rPr>
        <sz val="12"/>
        <color rgb="FF000000"/>
        <rFont val="Arial"/>
        <family val="2"/>
      </rPr>
      <t>. 
If our expenses outweigh our revenues - this is not a good outcome.If a product generates a lot of revenues, but the expenses are greater than the revenues - this isn't a good news story.</t>
    </r>
  </si>
  <si>
    <t>Now let's take a look at how Southern Water Corps Expenses look like by calculating the Expenses for each of the Units and asking ourselves - what does the data tell us?</t>
  </si>
  <si>
    <r>
      <rPr>
        <sz val="12"/>
        <color rgb="FF000000"/>
        <rFont val="Arial"/>
        <family val="2"/>
      </rPr>
      <t xml:space="preserve">Note: You </t>
    </r>
    <r>
      <rPr>
        <i/>
        <sz val="12"/>
        <color rgb="FF000000"/>
        <rFont val="Arial"/>
        <family val="2"/>
      </rPr>
      <t>may</t>
    </r>
    <r>
      <rPr>
        <sz val="12"/>
        <color rgb="FF000000"/>
        <rFont val="Arial"/>
        <family val="2"/>
      </rPr>
      <t xml:space="preserve"> notice some trends with respect to higher costs for those units which produce a </t>
    </r>
    <r>
      <rPr>
        <b/>
        <sz val="12"/>
        <color rgb="FF000000"/>
        <rFont val="Arial"/>
        <family val="2"/>
      </rPr>
      <t>specific</t>
    </r>
    <r>
      <rPr>
        <sz val="12"/>
        <color rgb="FF000000"/>
        <rFont val="Arial"/>
        <family val="2"/>
      </rPr>
      <t xml:space="preserve"> type of water. </t>
    </r>
  </si>
  <si>
    <t>Q5. For each of the three Southern Water Corp. Desalination Plants, they produce desalinated water which is then consumed via private, public or residential usage. 
These costs are then aggregated at a Unit Level, separated into Chemical Costs, Facility Costs, Operational Maintenance Costs and Labour Costs. 
Please calculate the monthly expenses for Kootha, Surjek and Jutik and put this in the table below.</t>
  </si>
  <si>
    <t>To make fill in this chart, use the same Pivot Table you created previously which should be in the Tab you created "Pivot Table 1" but now filter it
to include only the Expense Value Driver</t>
  </si>
  <si>
    <r>
      <rPr>
        <b/>
        <sz val="11"/>
        <color theme="0"/>
        <rFont val="Arial"/>
        <family val="2"/>
      </rPr>
      <t>You've now calculated the Expenses for each of the three desalination plants (Kootha, Surjek and Jutik). This has given you a micro-view of the trends, but let's take a look at the macro-expenses
trends and view all this information aggregated together (Kootha + Surjek + Jutik) and then.</t>
    </r>
    <r>
      <rPr>
        <b/>
        <u/>
        <sz val="11"/>
        <color theme="0"/>
        <rFont val="Arial"/>
        <family val="2"/>
      </rPr>
      <t xml:space="preserve"> Is there any particular trend(s) that we can pick up with respect to which water product(s) have the highest expenses overall? </t>
    </r>
  </si>
  <si>
    <r>
      <t xml:space="preserve">Q6, Part 1.  Using the tables you created in Q5, complete the table below, aggregating all the costs for all units for the respective Accounting Code Centre and Accounting Code Centre Elements.  </t>
    </r>
    <r>
      <rPr>
        <b/>
        <sz val="11"/>
        <color rgb="FFFF0000"/>
        <rFont val="Arial"/>
        <family val="2"/>
      </rPr>
      <t xml:space="preserve"> 
You should be able to create one formula using the SUM function and then drag it across and down to populate the entire table.</t>
    </r>
    <r>
      <rPr>
        <b/>
        <sz val="11"/>
        <color theme="0"/>
        <rFont val="Arial"/>
        <family val="2"/>
      </rPr>
      <t xml:space="preserve">
</t>
    </r>
  </si>
  <si>
    <t>All</t>
  </si>
  <si>
    <t>Utility Exp (002) - Heating etc.). Check your work against the sample chart below.</t>
  </si>
  <si>
    <t>In the previous question we've now calculated the aggregate costs per month for all our desalination units (Kootha + Surjek+ Jutik).</t>
  </si>
  <si>
    <t>Let's now seek to visualize how the aggregate costs per month, compare to the individual unit costs per month.</t>
  </si>
  <si>
    <t>This helps us to better understand which units are contributing the most expenses.</t>
  </si>
  <si>
    <t xml:space="preserve">Q7. Using the total rows from Q5, first populate the table below. Then create one line chart that displays for the Jul-13 to Jun-14 Period, the total costs per month for each unit, Kootha, Surjek and Jutik, as well as the Overall Total per month. </t>
  </si>
  <si>
    <t xml:space="preserve">Visualizing the data in this manner - do you see any particular unit that appears to contribute the majority of the costs? (i.e. One unit should emerge as the major contributor.)
</t>
  </si>
  <si>
    <t>Overall</t>
  </si>
  <si>
    <t>In the previous question, we've calculated the expenses at an aggregate level. 
You would have noticed some particularly high-costs for certain units that you'd be keen to dive into in more detail from a visual stand point. Let's do so!</t>
  </si>
  <si>
    <t>Q8. Using the Totals for the Year Column (Column R) for each Unit (Kootha, Surjek and Jutik), create a chart which clearly shows the Total Costs for each Cost Element. 
This is similar to Q6, Part 2 except now you are doing it for each Unit rather than the company as a whole.
You will end up with three (3) Column Charts that will let you see which of the Units Accounting Code Centre Elements drive the majority of costs.
What trends have you noticed?</t>
  </si>
  <si>
    <t xml:space="preserve">We've analysed the expenses data and we have a few questions. The costs for two of our Cost Elements is particularly high - could this potentially be related to the periods of high water production? </t>
  </si>
  <si>
    <t>We can answer this question by using the Water Production Data that is available in the Data Repository Table.</t>
  </si>
  <si>
    <r>
      <rPr>
        <b/>
        <sz val="11"/>
        <color theme="0"/>
        <rFont val="Arial"/>
        <family val="2"/>
      </rPr>
      <t xml:space="preserve">However, it is important to note that for the water production data, it has been </t>
    </r>
    <r>
      <rPr>
        <b/>
        <u/>
        <sz val="11"/>
        <color theme="0"/>
        <rFont val="Arial"/>
        <family val="2"/>
      </rPr>
      <t>aggregated</t>
    </r>
    <r>
      <rPr>
        <b/>
        <sz val="11"/>
        <color theme="0"/>
        <rFont val="Arial"/>
        <family val="2"/>
      </rPr>
      <t>. This means we cannot see the separation between Soft / Hard Water Production.</t>
    </r>
  </si>
  <si>
    <t>This means in the analysis you will complete below, you can only make logical assumptions. As a Data Analyst, you will not always have all the data you need to make a conclusion.</t>
  </si>
  <si>
    <t>In cases like the one below, you will have to draw on logical conclusions from the data available to you and make a conclusion.</t>
  </si>
  <si>
    <t>Q9. For this question, you will need to create a new Pivot Table which you should do in a new tab called "Pivot Table 2."  Use that to complete the table below that will show the monthly water production for each Unit as well as the monthly chemical expenditure.   Use Pivot Table filters for Account Type and Accounting Code Centre Element to help you find the right row
Once the table is complete, create two charts for each unit, showing the Chemical Costs and Water Production. What trends emerge when looking at the data in this manner? 
We've included an example for you so you can see what the Chart should look like!</t>
  </si>
  <si>
    <t>Kootha Chemical Cost Column Chart</t>
  </si>
  <si>
    <t>Surjek Chemical Cost Column Chart</t>
  </si>
  <si>
    <t>Jutik Chemical Cost Column Chart</t>
  </si>
  <si>
    <t>Kootha Water Production Volumes</t>
  </si>
  <si>
    <t>Surjek Water Production Volumes</t>
  </si>
  <si>
    <t>Jutik Water Production Volumes</t>
  </si>
  <si>
    <t>EBIT Analysis - Part III.</t>
  </si>
  <si>
    <t>In Financial Data Analysis, EBIT Analysis, also known as Profitability Analysis, speaks primarily to understanding which product(s) are the most cashflow positive.</t>
  </si>
  <si>
    <r>
      <rPr>
        <sz val="12"/>
        <color theme="0"/>
        <rFont val="Arial"/>
        <family val="2"/>
      </rPr>
      <t>We're now at the</t>
    </r>
    <r>
      <rPr>
        <b/>
        <sz val="12"/>
        <color theme="0"/>
        <rFont val="Arial"/>
        <family val="2"/>
      </rPr>
      <t xml:space="preserve"> final stage</t>
    </r>
    <r>
      <rPr>
        <sz val="12"/>
        <color theme="0"/>
        <rFont val="Arial"/>
        <family val="2"/>
      </rPr>
      <t xml:space="preserve"> of the puzzle (Woo!); We've got the Revenues. We've got the Expenses. All that is now left is the EBIT and we're done!</t>
    </r>
  </si>
  <si>
    <r>
      <rPr>
        <sz val="12"/>
        <color theme="0"/>
        <rFont val="Arial"/>
        <family val="2"/>
      </rPr>
      <t xml:space="preserve">Once we subtract our Expenses from our Revenues - we can find out how financially sound Southern Water Corp's Units actually are.
Let's take one final look at Southern Water Corp's Data for the 2013 - 2014 Period and find out </t>
    </r>
    <r>
      <rPr>
        <b/>
        <sz val="12"/>
        <color theme="0"/>
        <rFont val="Arial"/>
        <family val="2"/>
      </rPr>
      <t xml:space="preserve">just how profitable the Unit(s) actually are.
Additionally, we'll explore how we can use </t>
    </r>
    <r>
      <rPr>
        <sz val="12"/>
        <color theme="0"/>
        <rFont val="Arial"/>
        <family val="2"/>
      </rPr>
      <t>Ratio's to help us show which Unit(s) are most cost-effective from a Revenue to Expenses perspective.</t>
    </r>
  </si>
  <si>
    <t>EBIT can be simply calculated as Revenues - COGS - Operating Expenses.</t>
  </si>
  <si>
    <t>In the Southern Water Corp. Case Study, we have opted to wrap up our COGS as part of our overall Expenses to simplify the calculation for you.</t>
  </si>
  <si>
    <t>Hence, the EBIT you will calculate will simply be: Revenues - Operating Expenses.</t>
  </si>
  <si>
    <t>Q10.  Using the results from Q1 and Q5,  populate 
Part A: the Revenue rows in the table below.  
Part B: the Expenses rows in the table below.
Part C: Calculate EBIT using the formula EBIT = Revenues - Expenses.  You should create a formula in Column E and then drag it across</t>
  </si>
  <si>
    <t>Upon completion of the table, please create two visuals that showcase:
1) Column Chart showing the Total EBIT (Profit) for Kootha, Surjek and Jutik
2) Line Chart showing the Monthly EBIT (Profit) for Kootha, Surjek and Jutik
Are there any particular trend(s) that you're able to pick up / take note of with respect to the EBIT?</t>
  </si>
  <si>
    <t>Part A:  Calculate Revenues (Use the results of Q2)</t>
  </si>
  <si>
    <t>Part B: Calculate Expenses (Use the results of Q5)</t>
  </si>
  <si>
    <t>Part C: Make a formula to calculate EBIT (EBIT = Revenues - Expenses)</t>
  </si>
  <si>
    <t>Jutik is the most stable and consistently profitable unit.</t>
  </si>
  <si>
    <t>Kootha shows moderate stability but ends the period with weakening profitability.</t>
  </si>
  <si>
    <t>Surjek is the most unpredictable, with large losses followed by strong rebounds.</t>
  </si>
  <si>
    <t xml:space="preserve">It's pretty clear from our EBIT Analysis, that Jutik generates the highest EBIT.  However, total EBIT is only part of the story.
EBIT Margin is calculated as EBIT / Revenue.  It measures on a percentage basis how much of the revenues is left in the company after paying out expenses. 
Out of Kootha, Surjek and Jutik - which has the highest overall EBIT Margins?  Let's close out our EBIT Analysis and find out!
</t>
  </si>
  <si>
    <t xml:space="preserve">
Q11. Calculate the EBIT Margin for each of the Units below by using the results in Q10.  Remember EBIT Margin = EBIT / Revenue. 
Upon completion of the table, please create two visuals that showcase:
1) Column Chart showing the Total EBIT (Profit) for Kootha, Surjek and Jutik
2) Line Chart showing the Monthly EBIT (Profit) for Kootha, Surjek and Jutik
What do you conclude?</t>
  </si>
  <si>
    <t>EBIT Margin</t>
  </si>
  <si>
    <t>Jutik is the most profitable and operationally efficient unit.</t>
  </si>
  <si>
    <t>Kootha is moderately profitable but shows signs of declining performance.</t>
  </si>
  <si>
    <t>Surjek carries the highest risk due to extreme volatility and frequent losses</t>
  </si>
  <si>
    <t>Sum of Values2</t>
  </si>
  <si>
    <t>Grand Total</t>
  </si>
  <si>
    <t>A) Kootha</t>
  </si>
  <si>
    <t>A)Chemical Costs</t>
  </si>
  <si>
    <t>B) Facility Costs</t>
  </si>
  <si>
    <t>C) Operational Maintenance Costs</t>
  </si>
  <si>
    <t>D) Labour Costs</t>
  </si>
  <si>
    <t>A) Kootha Total</t>
  </si>
  <si>
    <t>B) Surjek</t>
  </si>
  <si>
    <t>B) Surjek Total</t>
  </si>
  <si>
    <t>C) Jutik</t>
  </si>
  <si>
    <t>C) Jutik Total</t>
  </si>
  <si>
    <t xml:space="preserve">Budget - Actual Analysis (Variance).
</t>
  </si>
  <si>
    <r>
      <rPr>
        <b/>
        <sz val="12"/>
        <color theme="0"/>
        <rFont val="Arial"/>
        <family val="2"/>
      </rPr>
      <t xml:space="preserve">Why do we care about Budget Variance? </t>
    </r>
    <r>
      <rPr>
        <sz val="12"/>
        <color theme="0"/>
        <rFont val="Arial"/>
        <family val="2"/>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family val="2"/>
      </rPr>
      <t>why</t>
    </r>
    <r>
      <rPr>
        <sz val="12"/>
        <color theme="0"/>
        <rFont val="Arial"/>
        <family val="2"/>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</si>
  <si>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</si>
  <si>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</si>
  <si>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</si>
  <si>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</si>
  <si>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</si>
  <si>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</si>
  <si>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</si>
  <si>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</si>
  <si>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</si>
  <si>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</si>
  <si>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</si>
  <si>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</si>
  <si>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</si>
  <si>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</si>
  <si>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</si>
  <si>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</si>
  <si>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</si>
  <si>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</si>
  <si>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</si>
  <si>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</si>
  <si>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</si>
  <si>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</si>
  <si>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</si>
  <si>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</si>
  <si>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</si>
  <si>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</si>
  <si>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</si>
  <si>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</si>
  <si>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</si>
  <si>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</si>
  <si>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</si>
  <si>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</si>
  <si>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</si>
  <si>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</si>
  <si>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</si>
  <si>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</si>
  <si>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</si>
  <si>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</si>
  <si>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</si>
  <si>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</si>
  <si>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</si>
  <si>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</si>
  <si>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</si>
  <si>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</si>
  <si>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family val="2"/>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family val="2"/>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</si>
  <si>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</si>
  <si>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</si>
  <si>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</si>
  <si>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</si>
  <si>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</si>
  <si>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</si>
  <si>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</si>
  <si>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</si>
  <si>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</si>
  <si>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</si>
  <si>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</si>
  <si>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</si>
  <si>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</si>
  <si>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</si>
  <si>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</si>
  <si>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</si>
  <si>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</si>
  <si>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</si>
  <si>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</si>
  <si>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</si>
  <si>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</si>
  <si>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</si>
  <si>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EBIT</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</si>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</sst>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Red]\-&quot;$&quot;#,##0.00"/>
    <numFmt numFmtId="165" formatCode="0.0%"/>
    <numFmt numFmtId="166" formatCode="[$$-C09]#,##0.00"/>
  </numFmts>
  <fonts count="66">
    <font>
      <sz val="11"/>
      <color rgb="FF000000"/>
      <name val="Calibri"/>
      <scheme val="minor"/>
    </font>
    <font>
      <b/>
      <sz val="28"/>
      <color theme="0"/>
      <name val="Arial"/>
      <family val="2"/>
    </font>
    <font>
      <sz val="10"/>
      <color theme="0"/>
      <name val="Arial"/>
      <family val="2"/>
    </font>
    <font>
      <sz val="28"/>
      <color theme="0"/>
      <name val="Arial"/>
      <family val="2"/>
    </font>
    <font>
      <sz val="11"/>
      <color rgb="FF000000"/>
      <name val="Arial"/>
      <family val="2"/>
    </font>
    <font>
      <sz val="10"/>
      <color rgb="FF000000"/>
      <name val="Arial"/>
      <family val="2"/>
    </font>
    <font>
      <sz val="16"/>
      <color rgb="FF00705B"/>
      <name val="Arial"/>
      <family val="2"/>
    </font>
    <font>
      <b/>
      <sz val="10"/>
      <color rgb="FF000000"/>
      <name val="Arial"/>
      <family val="2"/>
    </font>
    <font>
      <b/>
      <sz val="18"/>
      <color theme="0"/>
      <name val="Arial"/>
      <family val="2"/>
    </font>
    <font>
      <sz val="12"/>
      <color theme="0"/>
      <name val="Arial"/>
      <family val="2"/>
    </font>
    <font>
      <sz val="16"/>
      <color rgb="FF00705B"/>
      <name val="Calibri"/>
      <family val="2"/>
    </font>
    <font>
      <b/>
      <sz val="10"/>
      <color theme="0"/>
      <name val="Arial"/>
      <family val="2"/>
    </font>
    <font>
      <sz val="16"/>
      <color rgb="FF000000"/>
      <name val="Arial"/>
      <family val="2"/>
    </font>
    <font>
      <sz val="16"/>
      <color rgb="FF000000"/>
      <name val="Calibri"/>
      <family val="2"/>
    </font>
    <font>
      <b/>
      <sz val="14"/>
      <color theme="0"/>
      <name val="Arial"/>
      <family val="2"/>
    </font>
    <font>
      <b/>
      <sz val="15"/>
      <color theme="1"/>
      <name val="Arial"/>
      <family val="2"/>
    </font>
    <font>
      <sz val="15"/>
      <color theme="1"/>
      <name val="Arial"/>
      <family val="2"/>
    </font>
    <font>
      <sz val="11"/>
      <name val="Calibri"/>
      <family val="2"/>
    </font>
    <font>
      <sz val="11"/>
      <color rgb="FF000000"/>
      <name val="Calibri"/>
      <family val="2"/>
    </font>
    <font>
      <sz val="14"/>
      <color theme="1"/>
      <name val="Arial"/>
      <family val="2"/>
    </font>
    <font>
      <sz val="11"/>
      <color rgb="FF00705B"/>
      <name val="Calibri"/>
      <family val="2"/>
    </font>
    <font>
      <sz val="12"/>
      <color theme="1"/>
      <name val="Arial"/>
      <family val="2"/>
    </font>
    <font>
      <b/>
      <sz val="12"/>
      <color rgb="FFEE226E"/>
      <name val="Arial"/>
      <family val="2"/>
    </font>
    <font>
      <b/>
      <sz val="11"/>
      <color rgb="FF00705B"/>
      <name val="Arial"/>
      <family val="2"/>
    </font>
    <font>
      <b/>
      <sz val="12"/>
      <color theme="0"/>
      <name val="Arial"/>
      <family val="2"/>
    </font>
    <font>
      <sz val="9"/>
      <color theme="0"/>
      <name val="Arial"/>
      <family val="2"/>
    </font>
    <font>
      <sz val="11"/>
      <color theme="0"/>
      <name val="Calibri"/>
      <family val="2"/>
    </font>
    <font>
      <sz val="12"/>
      <color rgb="FF000000"/>
      <name val="Arial"/>
      <family val="2"/>
    </font>
    <font>
      <sz val="9"/>
      <color rgb="FF000000"/>
      <name val="Arial"/>
      <family val="2"/>
    </font>
    <font>
      <b/>
      <sz val="20"/>
      <color theme="0"/>
      <name val="Arial"/>
      <family val="2"/>
    </font>
    <font>
      <sz val="20"/>
      <color theme="0"/>
      <name val="Arial"/>
      <family val="2"/>
    </font>
    <font>
      <b/>
      <sz val="12"/>
      <color rgb="FF00705B"/>
      <name val="Arial"/>
      <family val="2"/>
    </font>
    <font>
      <sz val="12"/>
      <color rgb="FF00705B"/>
      <name val="Arial"/>
      <family val="2"/>
    </font>
    <font>
      <b/>
      <sz val="9"/>
      <color rgb="FF000000"/>
      <name val="Arial"/>
      <family val="2"/>
    </font>
    <font>
      <b/>
      <sz val="11"/>
      <color rgb="FF000000"/>
      <name val="Arial"/>
      <family val="2"/>
    </font>
    <font>
      <sz val="12"/>
      <color theme="0"/>
      <name val="Calibri"/>
      <family val="2"/>
    </font>
    <font>
      <sz val="12"/>
      <color rgb="FF000000"/>
      <name val="Calibri"/>
      <family val="2"/>
    </font>
    <font>
      <b/>
      <sz val="11"/>
      <color theme="0"/>
      <name val="Arial"/>
      <family val="2"/>
    </font>
    <font>
      <b/>
      <sz val="12"/>
      <color theme="0"/>
      <name val="Calibri"/>
      <family val="2"/>
    </font>
    <font>
      <sz val="14"/>
      <color theme="0"/>
      <name val="Arial"/>
      <family val="2"/>
    </font>
    <font>
      <b/>
      <sz val="12"/>
      <color rgb="FF000000"/>
      <name val="Arial"/>
      <family val="2"/>
    </font>
    <font>
      <b/>
      <sz val="11"/>
      <color theme="0"/>
      <name val="Calibri"/>
      <family val="2"/>
    </font>
    <font>
      <b/>
      <sz val="9"/>
      <color theme="0"/>
      <name val="Arial"/>
      <family val="2"/>
    </font>
    <font>
      <sz val="8"/>
      <color rgb="FF000000"/>
      <name val="Arial"/>
      <family val="2"/>
    </font>
    <font>
      <i/>
      <sz val="12"/>
      <color rgb="FF000000"/>
      <name val="Arial"/>
      <family val="2"/>
    </font>
    <font>
      <sz val="10"/>
      <color theme="1"/>
      <name val="Arial"/>
      <family val="2"/>
    </font>
    <font>
      <b/>
      <sz val="16"/>
      <color theme="0"/>
      <name val="Arial"/>
      <family val="2"/>
    </font>
    <font>
      <sz val="10"/>
      <color rgb="FF000000"/>
      <name val="Calibri"/>
      <family val="2"/>
    </font>
    <font>
      <sz val="16"/>
      <color theme="0"/>
      <name val="Arial"/>
      <family val="2"/>
    </font>
    <font>
      <sz val="16"/>
      <color theme="0"/>
      <name val="Calibri"/>
      <family val="2"/>
    </font>
    <font>
      <b/>
      <sz val="16"/>
      <color rgb="FFEE226E"/>
      <name val="Arial"/>
      <family val="2"/>
    </font>
    <font>
      <sz val="16"/>
      <color rgb="FFEE226E"/>
      <name val="Arial"/>
      <family val="2"/>
    </font>
    <font>
      <b/>
      <sz val="16"/>
      <color rgb="FF00705B"/>
      <name val="Arial"/>
      <family val="2"/>
    </font>
    <font>
      <sz val="15"/>
      <color rgb="FFEE226E"/>
      <name val="Arial"/>
      <family val="2"/>
    </font>
    <font>
      <b/>
      <u/>
      <sz val="12"/>
      <color theme="0"/>
      <name val="Arial"/>
      <family val="2"/>
    </font>
    <font>
      <u/>
      <sz val="12"/>
      <color rgb="FF000000"/>
      <name val="Arial"/>
      <family val="2"/>
    </font>
    <font>
      <b/>
      <u/>
      <sz val="11"/>
      <color theme="0"/>
      <name val="Arial"/>
      <family val="2"/>
    </font>
    <font>
      <b/>
      <u/>
      <sz val="10"/>
      <color rgb="FFFF0000"/>
      <name val="Arial"/>
      <family val="2"/>
    </font>
    <font>
      <b/>
      <sz val="16"/>
      <color rgb="FFFF0000"/>
      <name val="Arial"/>
      <family val="2"/>
    </font>
    <font>
      <b/>
      <sz val="12"/>
      <color rgb="FFFF0000"/>
      <name val="Arial"/>
      <family val="2"/>
    </font>
    <font>
      <b/>
      <sz val="11"/>
      <color rgb="FFFF0000"/>
      <name val="Arial"/>
      <family val="2"/>
    </font>
    <font>
      <b/>
      <u/>
      <sz val="11"/>
      <color rgb="FF000000"/>
      <name val="Arial"/>
      <family val="2"/>
    </font>
    <font>
      <b/>
      <sz val="11"/>
      <color theme="1"/>
      <name val="Calibri"/>
      <scheme val="minor"/>
    </font>
    <font>
      <b/>
      <sz val="11"/>
      <color rgb="FF000000"/>
      <name val="Calibri"/>
      <scheme val="minor"/>
    </font>
    <font>
      <b/>
      <sz val="10"/>
      <color rgb="FFFFFFFF"/>
      <name val="Arial"/>
      <charset val="1"/>
    </font>
    <font>
      <b/>
      <sz val="11"/>
      <color theme="1"/>
      <name val="Calibri"/>
      <family val="2"/>
      <scheme val="minor"/>
    </font>
  </fonts>
  <fills count="13">
    <fill>
      <patternFill patternType="none"/>
    </fill>
    <fill>
      <patternFill patternType="gray125"/>
    </fill>
    <fill>
      <patternFill patternType="solid">
        <fgColor rgb="FF00705B"/>
        <bgColor rgb="FF00705B"/>
      </patternFill>
    </fill>
    <fill>
      <patternFill patternType="solid">
        <fgColor rgb="FF7F7F7F"/>
        <bgColor rgb="FF7F7F7F"/>
      </patternFill>
    </fill>
    <fill>
      <patternFill patternType="solid">
        <fgColor rgb="FFFFFFFF"/>
        <bgColor rgb="FFFFFFFF"/>
      </patternFill>
    </fill>
    <fill>
      <patternFill patternType="solid">
        <fgColor rgb="FFF2F2F2"/>
        <bgColor rgb="FFF2F2F2"/>
      </patternFill>
    </fill>
    <fill>
      <patternFill patternType="solid">
        <fgColor theme="0"/>
        <bgColor theme="0"/>
      </patternFill>
    </fill>
    <fill>
      <patternFill patternType="solid">
        <fgColor theme="1"/>
        <bgColor theme="1"/>
      </patternFill>
    </fill>
    <fill>
      <patternFill patternType="solid">
        <fgColor rgb="FFD6DCE4"/>
        <bgColor rgb="FFD6DCE4"/>
      </patternFill>
    </fill>
    <fill>
      <patternFill patternType="solid">
        <fgColor rgb="FFEE226E"/>
        <bgColor rgb="FFEE226E"/>
      </patternFill>
    </fill>
    <fill>
      <patternFill patternType="solid">
        <fgColor rgb="FFBDD6EE"/>
        <bgColor rgb="FFBDD6EE"/>
      </patternFill>
    </fill>
    <fill>
      <patternFill patternType="solid">
        <fgColor rgb="FFBFD2E2"/>
        <bgColor rgb="FFBFD2E2"/>
      </patternFill>
    </fill>
    <fill>
      <patternFill patternType="solid">
        <fgColor rgb="FFFF0000"/>
        <bgColor rgb="FF00705B"/>
      </patternFill>
    </fill>
  </fills>
  <borders count="24">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right/>
      <top style="double">
        <color rgb="FF000000"/>
      </top>
      <bottom style="double">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
      <left/>
      <right/>
      <top style="thin">
        <color theme="4"/>
      </top>
      <bottom style="thin">
        <color theme="4"/>
      </bottom>
      <diagonal/>
    </border>
    <border>
      <left/>
      <right/>
      <top style="double">
        <color rgb="FF000000"/>
      </top>
      <bottom/>
      <diagonal/>
    </border>
  </borders>
  <cellStyleXfs count="1">
    <xf numFmtId="0" fontId="0" fillId="0" borderId="0"/>
  </cellStyleXfs>
  <cellXfs count="199">
    <xf numFmtId="0" fontId="0" fillId="0" borderId="0" xfId="0"/>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1" fillId="0" borderId="0" xfId="0" applyFont="1"/>
    <xf numFmtId="0" fontId="13" fillId="0" borderId="0" xfId="0" applyFont="1"/>
    <xf numFmtId="0" fontId="15" fillId="0" borderId="1" xfId="0" applyFont="1" applyBorder="1"/>
    <xf numFmtId="0" fontId="18" fillId="0" borderId="2" xfId="0" applyFont="1" applyBorder="1"/>
    <xf numFmtId="0" fontId="19" fillId="0" borderId="2" xfId="0" applyFont="1" applyBorder="1"/>
    <xf numFmtId="0" fontId="15" fillId="0" borderId="3" xfId="0" applyFont="1" applyBorder="1"/>
    <xf numFmtId="0" fontId="16" fillId="0" borderId="0" xfId="0" applyFont="1"/>
    <xf numFmtId="0" fontId="18" fillId="0" borderId="0" xfId="0" applyFont="1"/>
    <xf numFmtId="0" fontId="19" fillId="0" borderId="0" xfId="0" applyFont="1"/>
    <xf numFmtId="0" fontId="15" fillId="0" borderId="4" xfId="0" applyFont="1" applyBorder="1" applyAlignment="1">
      <alignment horizontal="left"/>
    </xf>
    <xf numFmtId="0" fontId="16" fillId="0" borderId="5" xfId="0" applyFont="1" applyBorder="1"/>
    <xf numFmtId="0" fontId="19" fillId="0" borderId="5" xfId="0" applyFont="1" applyBorder="1"/>
    <xf numFmtId="0" fontId="20" fillId="0" borderId="0" xfId="0" applyFont="1"/>
    <xf numFmtId="0" fontId="23" fillId="0" borderId="0" xfId="0" applyFont="1"/>
    <xf numFmtId="0" fontId="27" fillId="0" borderId="0" xfId="0" applyFont="1"/>
    <xf numFmtId="17" fontId="27" fillId="0" borderId="0" xfId="0" applyNumberFormat="1" applyFont="1"/>
    <xf numFmtId="3" fontId="27" fillId="0" borderId="0" xfId="0" applyNumberFormat="1" applyFont="1"/>
    <xf numFmtId="4" fontId="27" fillId="0" borderId="0" xfId="0" applyNumberFormat="1" applyFont="1"/>
    <xf numFmtId="0" fontId="28" fillId="0" borderId="0" xfId="0" applyFont="1"/>
    <xf numFmtId="4" fontId="27" fillId="4" borderId="6" xfId="0" applyNumberFormat="1" applyFont="1" applyFill="1" applyBorder="1" applyAlignment="1">
      <alignment horizontal="right" vertical="top"/>
    </xf>
    <xf numFmtId="4" fontId="27" fillId="4" borderId="7" xfId="0" applyNumberFormat="1" applyFont="1" applyFill="1" applyBorder="1" applyAlignment="1">
      <alignment horizontal="right" vertical="top"/>
    </xf>
    <xf numFmtId="4" fontId="27" fillId="4" borderId="8" xfId="0" applyNumberFormat="1" applyFont="1" applyFill="1" applyBorder="1" applyAlignment="1">
      <alignment horizontal="right" vertical="top"/>
    </xf>
    <xf numFmtId="4" fontId="27" fillId="4" borderId="9" xfId="0" applyNumberFormat="1" applyFont="1" applyFill="1" applyBorder="1" applyAlignment="1">
      <alignment horizontal="right" vertical="top"/>
    </xf>
    <xf numFmtId="0" fontId="31" fillId="0" borderId="0" xfId="0" applyFont="1"/>
    <xf numFmtId="0" fontId="32" fillId="0" borderId="0" xfId="0" applyFont="1"/>
    <xf numFmtId="164" fontId="4" fillId="0" borderId="0" xfId="0" applyNumberFormat="1" applyFont="1"/>
    <xf numFmtId="164" fontId="5" fillId="0" borderId="0" xfId="0" applyNumberFormat="1" applyFont="1"/>
    <xf numFmtId="165" fontId="5" fillId="0" borderId="0" xfId="0" applyNumberFormat="1" applyFont="1"/>
    <xf numFmtId="9" fontId="4" fillId="0" borderId="0" xfId="0" applyNumberFormat="1" applyFont="1"/>
    <xf numFmtId="0" fontId="36" fillId="0" borderId="0" xfId="0" applyFont="1"/>
    <xf numFmtId="0" fontId="40" fillId="0" borderId="0" xfId="0" applyFont="1"/>
    <xf numFmtId="165" fontId="28" fillId="0" borderId="0" xfId="0" applyNumberFormat="1" applyFont="1"/>
    <xf numFmtId="10" fontId="28" fillId="0" borderId="0" xfId="0" applyNumberFormat="1" applyFont="1"/>
    <xf numFmtId="0" fontId="28" fillId="0" borderId="10" xfId="0" applyFont="1" applyBorder="1"/>
    <xf numFmtId="0" fontId="33" fillId="0" borderId="10" xfId="0" applyFont="1" applyBorder="1"/>
    <xf numFmtId="164" fontId="5" fillId="0" borderId="10" xfId="0" applyNumberFormat="1" applyFont="1" applyBorder="1"/>
    <xf numFmtId="0" fontId="4" fillId="0" borderId="10" xfId="0" applyFont="1" applyBorder="1"/>
    <xf numFmtId="0" fontId="18" fillId="0" borderId="10" xfId="0" applyFont="1" applyBorder="1"/>
    <xf numFmtId="4" fontId="5" fillId="0" borderId="0" xfId="0" applyNumberFormat="1" applyFont="1"/>
    <xf numFmtId="0" fontId="37" fillId="0" borderId="0" xfId="0" applyFont="1" applyAlignment="1">
      <alignment horizontal="center"/>
    </xf>
    <xf numFmtId="0" fontId="42" fillId="0" borderId="0" xfId="0" applyFont="1" applyAlignment="1">
      <alignment horizontal="center"/>
    </xf>
    <xf numFmtId="4" fontId="24" fillId="0" borderId="0" xfId="0" applyNumberFormat="1" applyFont="1"/>
    <xf numFmtId="0" fontId="9" fillId="0" borderId="0" xfId="0" applyFont="1"/>
    <xf numFmtId="164" fontId="43" fillId="0" borderId="0" xfId="0" applyNumberFormat="1" applyFont="1"/>
    <xf numFmtId="0" fontId="43" fillId="0" borderId="0" xfId="0" applyFont="1"/>
    <xf numFmtId="10" fontId="4" fillId="0" borderId="0" xfId="0" applyNumberFormat="1" applyFont="1"/>
    <xf numFmtId="0" fontId="44" fillId="0" borderId="0" xfId="0" applyFont="1"/>
    <xf numFmtId="49" fontId="11" fillId="7" borderId="11" xfId="0" applyNumberFormat="1" applyFont="1" applyFill="1" applyBorder="1"/>
    <xf numFmtId="0" fontId="11" fillId="7" borderId="12" xfId="0" applyFont="1" applyFill="1" applyBorder="1" applyAlignment="1">
      <alignment horizontal="left" vertical="top"/>
    </xf>
    <xf numFmtId="0" fontId="5" fillId="0" borderId="13" xfId="0" applyFont="1" applyBorder="1" applyAlignment="1">
      <alignment horizontal="left" vertical="top"/>
    </xf>
    <xf numFmtId="49" fontId="5" fillId="0" borderId="14" xfId="0" applyNumberFormat="1" applyFont="1" applyBorder="1"/>
    <xf numFmtId="164" fontId="5" fillId="0" borderId="13" xfId="0" applyNumberFormat="1" applyFont="1" applyBorder="1" applyAlignment="1">
      <alignment horizontal="center" vertical="top"/>
    </xf>
    <xf numFmtId="0" fontId="45" fillId="0" borderId="0" xfId="0" applyFont="1"/>
    <xf numFmtId="164" fontId="5" fillId="0" borderId="13" xfId="0" applyNumberFormat="1" applyFont="1" applyBorder="1" applyAlignment="1">
      <alignment horizontal="center"/>
    </xf>
    <xf numFmtId="49" fontId="14" fillId="7" borderId="11" xfId="0" applyNumberFormat="1" applyFont="1" applyFill="1" applyBorder="1"/>
    <xf numFmtId="49" fontId="7" fillId="0" borderId="17" xfId="0" applyNumberFormat="1" applyFont="1" applyBorder="1"/>
    <xf numFmtId="164" fontId="5" fillId="0" borderId="13" xfId="0" applyNumberFormat="1" applyFont="1" applyBorder="1" applyAlignment="1">
      <alignment horizontal="left" vertical="top"/>
    </xf>
    <xf numFmtId="49" fontId="5" fillId="0" borderId="11" xfId="0" applyNumberFormat="1" applyFont="1" applyBorder="1"/>
    <xf numFmtId="2" fontId="5" fillId="0" borderId="13" xfId="0" applyNumberFormat="1" applyFont="1" applyBorder="1" applyAlignment="1">
      <alignment horizontal="left" vertical="top"/>
    </xf>
    <xf numFmtId="0" fontId="7" fillId="10" borderId="12" xfId="0" applyFont="1" applyFill="1" applyBorder="1" applyAlignment="1">
      <alignment horizontal="left" vertical="top"/>
    </xf>
    <xf numFmtId="0" fontId="7" fillId="0" borderId="10" xfId="0" applyFont="1" applyBorder="1"/>
    <xf numFmtId="0" fontId="7" fillId="0" borderId="12" xfId="0" applyFont="1" applyBorder="1" applyAlignment="1">
      <alignment horizontal="left" vertical="top"/>
    </xf>
    <xf numFmtId="0" fontId="5" fillId="0" borderId="19" xfId="0" applyFont="1" applyBorder="1" applyAlignment="1">
      <alignment horizontal="left" vertical="top"/>
    </xf>
    <xf numFmtId="164" fontId="5" fillId="0" borderId="6" xfId="0" applyNumberFormat="1" applyFont="1" applyBorder="1" applyAlignment="1">
      <alignment horizontal="right" vertical="top"/>
    </xf>
    <xf numFmtId="4" fontId="5" fillId="0" borderId="6" xfId="0" applyNumberFormat="1" applyFont="1" applyBorder="1" applyAlignment="1">
      <alignment horizontal="right" vertical="top"/>
    </xf>
    <xf numFmtId="0" fontId="7" fillId="0" borderId="20" xfId="0" applyFont="1" applyBorder="1"/>
    <xf numFmtId="0" fontId="5" fillId="0" borderId="21" xfId="0" applyFont="1" applyBorder="1"/>
    <xf numFmtId="164" fontId="5" fillId="0" borderId="21" xfId="0" applyNumberFormat="1" applyFont="1" applyBorder="1"/>
    <xf numFmtId="164" fontId="5" fillId="0" borderId="0" xfId="0" applyNumberFormat="1" applyFont="1" applyAlignment="1">
      <alignment horizontal="right" vertical="top"/>
    </xf>
    <xf numFmtId="0" fontId="5" fillId="0" borderId="0" xfId="0" applyFont="1" applyAlignment="1">
      <alignment horizontal="left" vertical="top"/>
    </xf>
    <xf numFmtId="164" fontId="5" fillId="0" borderId="19" xfId="0" applyNumberFormat="1" applyFont="1" applyBorder="1" applyAlignment="1">
      <alignment horizontal="left" vertical="top"/>
    </xf>
    <xf numFmtId="164" fontId="4" fillId="0" borderId="21" xfId="0" applyNumberFormat="1" applyFont="1" applyBorder="1"/>
    <xf numFmtId="0" fontId="33" fillId="0" borderId="0" xfId="0" applyFont="1"/>
    <xf numFmtId="0" fontId="24" fillId="2" borderId="18" xfId="0" applyFont="1" applyFill="1" applyBorder="1" applyAlignment="1">
      <alignment wrapText="1"/>
    </xf>
    <xf numFmtId="0" fontId="24" fillId="2" borderId="18" xfId="0" applyFont="1" applyFill="1" applyBorder="1"/>
    <xf numFmtId="0" fontId="4" fillId="2" borderId="18" xfId="0" applyFont="1" applyFill="1" applyBorder="1"/>
    <xf numFmtId="0" fontId="9" fillId="2" borderId="18" xfId="0" applyFont="1" applyFill="1" applyBorder="1"/>
    <xf numFmtId="0" fontId="37" fillId="2" borderId="18" xfId="0" applyFont="1" applyFill="1" applyBorder="1" applyAlignment="1">
      <alignment wrapText="1"/>
    </xf>
    <xf numFmtId="0" fontId="26" fillId="2" borderId="18" xfId="0" applyFont="1" applyFill="1" applyBorder="1"/>
    <xf numFmtId="0" fontId="17" fillId="0" borderId="18" xfId="0" applyFont="1" applyBorder="1"/>
    <xf numFmtId="0" fontId="34" fillId="5" borderId="18" xfId="0" applyFont="1" applyFill="1" applyBorder="1"/>
    <xf numFmtId="0" fontId="61" fillId="5" borderId="18" xfId="0" applyFont="1" applyFill="1" applyBorder="1"/>
    <xf numFmtId="0" fontId="0" fillId="0" borderId="0" xfId="0" pivotButton="1"/>
    <xf numFmtId="17" fontId="0" fillId="0" borderId="0" xfId="0" applyNumberFormat="1"/>
    <xf numFmtId="4" fontId="0" fillId="0" borderId="0" xfId="0" applyNumberFormat="1"/>
    <xf numFmtId="4" fontId="62" fillId="0" borderId="22" xfId="0" applyNumberFormat="1" applyFont="1" applyBorder="1"/>
    <xf numFmtId="0" fontId="33" fillId="5" borderId="0" xfId="0" applyFont="1" applyFill="1"/>
    <xf numFmtId="0" fontId="4" fillId="5" borderId="0" xfId="0" applyFont="1" applyFill="1"/>
    <xf numFmtId="17" fontId="7" fillId="5" borderId="0" xfId="0" applyNumberFormat="1" applyFont="1" applyFill="1"/>
    <xf numFmtId="0" fontId="5" fillId="5" borderId="0" xfId="0" applyFont="1" applyFill="1"/>
    <xf numFmtId="0" fontId="7" fillId="5" borderId="0" xfId="0" applyFont="1" applyFill="1"/>
    <xf numFmtId="0" fontId="1" fillId="2" borderId="18" xfId="0" applyFont="1" applyFill="1" applyBorder="1"/>
    <xf numFmtId="0" fontId="2" fillId="2" borderId="18" xfId="0" applyFont="1" applyFill="1" applyBorder="1"/>
    <xf numFmtId="0" fontId="8" fillId="2" borderId="18" xfId="0" applyFont="1" applyFill="1" applyBorder="1"/>
    <xf numFmtId="0" fontId="11" fillId="2" borderId="18" xfId="0" applyFont="1" applyFill="1" applyBorder="1"/>
    <xf numFmtId="0" fontId="14" fillId="2" borderId="18" xfId="0" applyFont="1" applyFill="1" applyBorder="1"/>
    <xf numFmtId="0" fontId="24" fillId="2" borderId="18" xfId="0" applyFont="1" applyFill="1" applyBorder="1" applyAlignment="1">
      <alignment horizontal="right"/>
    </xf>
    <xf numFmtId="0" fontId="25" fillId="3" borderId="18" xfId="0" applyFont="1" applyFill="1" applyBorder="1"/>
    <xf numFmtId="0" fontId="26" fillId="3" borderId="18" xfId="0" applyFont="1" applyFill="1" applyBorder="1"/>
    <xf numFmtId="0" fontId="29" fillId="2" borderId="18" xfId="0" applyFont="1" applyFill="1" applyBorder="1"/>
    <xf numFmtId="0" fontId="30" fillId="2" borderId="18" xfId="0" applyFont="1" applyFill="1" applyBorder="1"/>
    <xf numFmtId="0" fontId="33" fillId="5" borderId="18" xfId="0" applyFont="1" applyFill="1" applyBorder="1"/>
    <xf numFmtId="17" fontId="33" fillId="5" borderId="18" xfId="0" applyNumberFormat="1" applyFont="1" applyFill="1" applyBorder="1"/>
    <xf numFmtId="0" fontId="28" fillId="5" borderId="18" xfId="0" applyFont="1" applyFill="1" applyBorder="1"/>
    <xf numFmtId="3" fontId="33" fillId="5" borderId="18" xfId="0" applyNumberFormat="1" applyFont="1" applyFill="1" applyBorder="1"/>
    <xf numFmtId="0" fontId="4" fillId="5" borderId="18" xfId="0" applyFont="1" applyFill="1" applyBorder="1"/>
    <xf numFmtId="0" fontId="35" fillId="2" borderId="18" xfId="0" applyFont="1" applyFill="1" applyBorder="1"/>
    <xf numFmtId="0" fontId="36" fillId="2" borderId="18" xfId="0" applyFont="1" applyFill="1" applyBorder="1"/>
    <xf numFmtId="0" fontId="37" fillId="2" borderId="18" xfId="0" applyFont="1" applyFill="1" applyBorder="1"/>
    <xf numFmtId="0" fontId="24" fillId="6" borderId="18" xfId="0" applyFont="1" applyFill="1" applyBorder="1" applyAlignment="1">
      <alignment wrapText="1"/>
    </xf>
    <xf numFmtId="0" fontId="38" fillId="6" borderId="18" xfId="0" applyFont="1" applyFill="1" applyBorder="1"/>
    <xf numFmtId="0" fontId="4" fillId="6" borderId="18" xfId="0" applyFont="1" applyFill="1" applyBorder="1"/>
    <xf numFmtId="0" fontId="37" fillId="7" borderId="18" xfId="0" applyFont="1" applyFill="1" applyBorder="1"/>
    <xf numFmtId="0" fontId="11" fillId="7" borderId="18" xfId="0" applyFont="1" applyFill="1" applyBorder="1"/>
    <xf numFmtId="0" fontId="39" fillId="2" borderId="18" xfId="0" applyFont="1" applyFill="1" applyBorder="1"/>
    <xf numFmtId="17" fontId="7" fillId="5" borderId="18" xfId="0" applyNumberFormat="1" applyFont="1" applyFill="1" applyBorder="1"/>
    <xf numFmtId="0" fontId="7" fillId="5" borderId="18" xfId="0" applyFont="1" applyFill="1" applyBorder="1"/>
    <xf numFmtId="3" fontId="7" fillId="5" borderId="18" xfId="0" applyNumberFormat="1" applyFont="1" applyFill="1" applyBorder="1"/>
    <xf numFmtId="0" fontId="18" fillId="5" borderId="18" xfId="0" applyFont="1" applyFill="1" applyBorder="1"/>
    <xf numFmtId="0" fontId="34" fillId="8" borderId="18" xfId="0" applyFont="1" applyFill="1" applyBorder="1"/>
    <xf numFmtId="0" fontId="41" fillId="2" borderId="18" xfId="0" applyFont="1" applyFill="1" applyBorder="1" applyAlignment="1">
      <alignment wrapText="1"/>
    </xf>
    <xf numFmtId="0" fontId="41" fillId="2" borderId="18" xfId="0" applyFont="1" applyFill="1" applyBorder="1"/>
    <xf numFmtId="0" fontId="5" fillId="5" borderId="18" xfId="0" applyFont="1" applyFill="1" applyBorder="1"/>
    <xf numFmtId="164" fontId="43" fillId="5" borderId="18" xfId="0" applyNumberFormat="1" applyFont="1" applyFill="1" applyBorder="1"/>
    <xf numFmtId="0" fontId="43" fillId="5" borderId="18" xfId="0" applyFont="1" applyFill="1" applyBorder="1"/>
    <xf numFmtId="17" fontId="34" fillId="5" borderId="18" xfId="0" applyNumberFormat="1" applyFont="1" applyFill="1" applyBorder="1"/>
    <xf numFmtId="3" fontId="34" fillId="5" borderId="18" xfId="0" applyNumberFormat="1" applyFont="1" applyFill="1" applyBorder="1"/>
    <xf numFmtId="0" fontId="2" fillId="7" borderId="18" xfId="0" applyFont="1" applyFill="1" applyBorder="1"/>
    <xf numFmtId="0" fontId="24" fillId="7" borderId="18" xfId="0" applyFont="1" applyFill="1" applyBorder="1" applyAlignment="1">
      <alignment wrapText="1"/>
    </xf>
    <xf numFmtId="0" fontId="18" fillId="7" borderId="18" xfId="0" applyFont="1" applyFill="1" applyBorder="1"/>
    <xf numFmtId="0" fontId="14" fillId="7" borderId="18" xfId="0" applyFont="1" applyFill="1" applyBorder="1"/>
    <xf numFmtId="49" fontId="11" fillId="7" borderId="16" xfId="0" applyNumberFormat="1" applyFont="1" applyFill="1" applyBorder="1"/>
    <xf numFmtId="0" fontId="5" fillId="7" borderId="18" xfId="0" applyFont="1" applyFill="1" applyBorder="1"/>
    <xf numFmtId="0" fontId="39" fillId="7" borderId="18" xfId="0" applyFont="1" applyFill="1" applyBorder="1"/>
    <xf numFmtId="0" fontId="14" fillId="7" borderId="16" xfId="0" applyFont="1" applyFill="1" applyBorder="1" applyAlignment="1">
      <alignment wrapText="1"/>
    </xf>
    <xf numFmtId="0" fontId="46" fillId="7" borderId="16" xfId="0" applyFont="1" applyFill="1" applyBorder="1"/>
    <xf numFmtId="0" fontId="18" fillId="7" borderId="16" xfId="0" applyFont="1" applyFill="1" applyBorder="1"/>
    <xf numFmtId="166" fontId="5" fillId="7" borderId="18" xfId="0" applyNumberFormat="1" applyFont="1" applyFill="1" applyBorder="1" applyAlignment="1">
      <alignment horizontal="right" vertical="top"/>
    </xf>
    <xf numFmtId="2" fontId="5" fillId="0" borderId="16" xfId="0" applyNumberFormat="1" applyFont="1" applyBorder="1"/>
    <xf numFmtId="49" fontId="5" fillId="0" borderId="16" xfId="0" applyNumberFormat="1" applyFont="1" applyBorder="1"/>
    <xf numFmtId="0" fontId="5" fillId="11" borderId="19" xfId="0" applyFont="1" applyFill="1" applyBorder="1" applyAlignment="1">
      <alignment horizontal="left" vertical="top"/>
    </xf>
    <xf numFmtId="0" fontId="5" fillId="11" borderId="18" xfId="0" applyFont="1" applyFill="1" applyBorder="1" applyAlignment="1">
      <alignment horizontal="left" vertical="top"/>
    </xf>
    <xf numFmtId="0" fontId="47" fillId="7" borderId="18" xfId="0" applyFont="1" applyFill="1" applyBorder="1"/>
    <xf numFmtId="164" fontId="2" fillId="7" borderId="18" xfId="0" applyNumberFormat="1" applyFont="1" applyFill="1" applyBorder="1"/>
    <xf numFmtId="0" fontId="46" fillId="7" borderId="18" xfId="0" applyFont="1" applyFill="1" applyBorder="1"/>
    <xf numFmtId="0" fontId="48" fillId="7" borderId="18" xfId="0" applyFont="1" applyFill="1" applyBorder="1"/>
    <xf numFmtId="164" fontId="48" fillId="7" borderId="18" xfId="0" applyNumberFormat="1" applyFont="1" applyFill="1" applyBorder="1"/>
    <xf numFmtId="0" fontId="49" fillId="7" borderId="18" xfId="0" applyFont="1" applyFill="1" applyBorder="1"/>
    <xf numFmtId="0" fontId="26" fillId="7" borderId="18" xfId="0" applyFont="1" applyFill="1" applyBorder="1"/>
    <xf numFmtId="0" fontId="9" fillId="7" borderId="18" xfId="0" applyFont="1" applyFill="1" applyBorder="1"/>
    <xf numFmtId="164" fontId="9" fillId="7" borderId="18" xfId="0" applyNumberFormat="1" applyFont="1" applyFill="1" applyBorder="1"/>
    <xf numFmtId="0" fontId="35" fillId="7" borderId="18" xfId="0" applyFont="1" applyFill="1" applyBorder="1"/>
    <xf numFmtId="0" fontId="41" fillId="7" borderId="18" xfId="0" applyFont="1" applyFill="1" applyBorder="1"/>
    <xf numFmtId="0" fontId="46" fillId="7" borderId="18" xfId="0" applyFont="1" applyFill="1" applyBorder="1" applyAlignment="1">
      <alignment horizontal="left" vertical="top"/>
    </xf>
    <xf numFmtId="0" fontId="5" fillId="7" borderId="18" xfId="0" applyFont="1" applyFill="1" applyBorder="1" applyAlignment="1">
      <alignment horizontal="left" vertical="top"/>
    </xf>
    <xf numFmtId="164" fontId="5" fillId="7" borderId="18" xfId="0" applyNumberFormat="1" applyFont="1" applyFill="1" applyBorder="1" applyAlignment="1">
      <alignment horizontal="right" vertical="top"/>
    </xf>
    <xf numFmtId="0" fontId="24" fillId="9" borderId="18" xfId="0" applyFont="1" applyFill="1" applyBorder="1" applyAlignment="1">
      <alignment horizontal="center"/>
    </xf>
    <xf numFmtId="0" fontId="63" fillId="0" borderId="0" xfId="0" applyFont="1"/>
    <xf numFmtId="0" fontId="34" fillId="0" borderId="0" xfId="0" applyFont="1"/>
    <xf numFmtId="0" fontId="64" fillId="0" borderId="0" xfId="0" applyFont="1"/>
    <xf numFmtId="0" fontId="64" fillId="0" borderId="0" xfId="0" applyFont="1" applyAlignment="1">
      <alignment wrapText="1"/>
    </xf>
    <xf numFmtId="0" fontId="65" fillId="0" borderId="0" xfId="0" applyFont="1"/>
    <xf numFmtId="16" fontId="65" fillId="0" borderId="0" xfId="0" applyNumberFormat="1" applyFont="1"/>
    <xf numFmtId="8" fontId="0" fillId="0" borderId="0" xfId="0" applyNumberFormat="1"/>
    <xf numFmtId="0" fontId="37" fillId="2" borderId="18" xfId="0" applyFont="1" applyFill="1" applyBorder="1" applyAlignment="1">
      <alignment wrapText="1"/>
    </xf>
    <xf numFmtId="0" fontId="27" fillId="0" borderId="0" xfId="0" applyFont="1" applyAlignment="1">
      <alignment wrapText="1"/>
    </xf>
    <xf numFmtId="0" fontId="60" fillId="2" borderId="18" xfId="0" applyFont="1" applyFill="1" applyBorder="1" applyAlignment="1">
      <alignment horizontal="left" wrapText="1"/>
    </xf>
    <xf numFmtId="0" fontId="37" fillId="2" borderId="23" xfId="0" applyFont="1" applyFill="1" applyBorder="1" applyAlignment="1">
      <alignment wrapText="1"/>
    </xf>
    <xf numFmtId="0" fontId="21" fillId="0" borderId="0" xfId="0" applyFont="1" applyAlignment="1">
      <alignment wrapText="1"/>
    </xf>
    <xf numFmtId="0" fontId="22" fillId="0" borderId="0" xfId="0" applyFont="1" applyAlignment="1">
      <alignment wrapText="1"/>
    </xf>
    <xf numFmtId="0" fontId="6" fillId="0" borderId="0" xfId="0" applyFont="1" applyAlignment="1">
      <alignment wrapText="1"/>
    </xf>
    <xf numFmtId="0" fontId="12" fillId="0" borderId="0" xfId="0" applyFont="1" applyAlignment="1">
      <alignment wrapText="1"/>
    </xf>
    <xf numFmtId="0" fontId="16" fillId="0" borderId="0" xfId="0" applyFont="1" applyAlignment="1">
      <alignment wrapText="1"/>
    </xf>
    <xf numFmtId="0" fontId="24" fillId="2" borderId="18" xfId="0" applyFont="1" applyFill="1" applyBorder="1" applyAlignment="1">
      <alignment wrapText="1"/>
    </xf>
    <xf numFmtId="0" fontId="59" fillId="2" borderId="18" xfId="0" applyFont="1" applyFill="1" applyBorder="1" applyAlignment="1">
      <alignment wrapText="1"/>
    </xf>
    <xf numFmtId="0" fontId="59" fillId="2" borderId="18" xfId="0" applyFont="1" applyFill="1" applyBorder="1" applyAlignment="1">
      <alignment horizontal="left" wrapText="1"/>
    </xf>
    <xf numFmtId="0" fontId="9" fillId="2" borderId="18" xfId="0" applyFont="1" applyFill="1" applyBorder="1" applyAlignment="1">
      <alignment wrapText="1"/>
    </xf>
    <xf numFmtId="0" fontId="14" fillId="7" borderId="16" xfId="0" applyFont="1" applyFill="1" applyBorder="1" applyAlignment="1">
      <alignment wrapText="1"/>
    </xf>
    <xf numFmtId="0" fontId="14" fillId="7" borderId="18" xfId="0" applyFont="1" applyFill="1" applyBorder="1" applyAlignment="1">
      <alignment wrapText="1"/>
    </xf>
    <xf numFmtId="0" fontId="9" fillId="7" borderId="18" xfId="0" applyFont="1" applyFill="1" applyBorder="1" applyAlignment="1">
      <alignment wrapText="1"/>
    </xf>
    <xf numFmtId="0" fontId="24" fillId="7" borderId="18" xfId="0" applyFont="1" applyFill="1" applyBorder="1" applyAlignment="1">
      <alignment wrapText="1"/>
    </xf>
    <xf numFmtId="0" fontId="14" fillId="7" borderId="15" xfId="0" applyFont="1" applyFill="1" applyBorder="1" applyAlignment="1">
      <alignment wrapText="1"/>
    </xf>
    <xf numFmtId="0" fontId="11" fillId="7" borderId="18" xfId="0" applyFont="1" applyFill="1" applyBorder="1" applyAlignment="1">
      <alignment wrapText="1"/>
    </xf>
    <xf numFmtId="0" fontId="0" fillId="0" borderId="0" xfId="0" applyAlignment="1"/>
    <xf numFmtId="0" fontId="16" fillId="0" borderId="2" xfId="0" applyFont="1" applyBorder="1" applyAlignment="1"/>
    <xf numFmtId="0" fontId="17" fillId="0" borderId="2" xfId="0" applyFont="1" applyBorder="1" applyAlignment="1"/>
    <xf numFmtId="0" fontId="8" fillId="12" borderId="18" xfId="0" applyFont="1" applyFill="1" applyBorder="1" applyAlignment="1"/>
    <xf numFmtId="0" fontId="17" fillId="0" borderId="18" xfId="0" applyFont="1" applyBorder="1" applyAlignment="1"/>
    <xf numFmtId="0" fontId="17" fillId="0" borderId="15" xfId="0" applyFont="1" applyBorder="1" applyAlignment="1"/>
    <xf numFmtId="0" fontId="17" fillId="0" borderId="16" xfId="0" applyFont="1" applyBorder="1" applyAlignment="1"/>
  </cellXfs>
  <cellStyles count="1">
    <cellStyle name="Normal" xfId="0" builtinId="0"/>
  </cellStyles>
  <dxfs count="1">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Revenues (Jul-13 to June-14)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Analysis'!$A$38:$C$38</c:f>
              <c:strCache>
                <c:ptCount val="3"/>
                <c:pt idx="0">
                  <c:v>Kootha</c:v>
                </c:pt>
                <c:pt idx="1">
                  <c:v>Revenue</c:v>
                </c:pt>
                <c:pt idx="2">
                  <c:v>001 Private Water Hedge Sales</c:v>
                </c:pt>
              </c:strCache>
            </c:strRef>
          </c:tx>
          <c:spPr>
            <a:ln w="28575" cap="rnd">
              <a:solidFill>
                <a:schemeClr val="accent1"/>
              </a:solidFill>
              <a:round/>
            </a:ln>
            <a:effectLst/>
          </c:spPr>
          <c:marker>
            <c:symbol val="none"/>
          </c:marker>
          <c:cat>
            <c:numRef>
              <c:f>'Revenue Analysis'!$D$36:$O$36</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Analysis'!$D$38:$O$38</c:f>
              <c:numCache>
                <c:formatCode>"$"#,##0.00;[Red]\-"$"#,##0.00</c:formatCode>
                <c:ptCount val="12"/>
                <c:pt idx="0">
                  <c:v>3094536.9986999994</c:v>
                </c:pt>
                <c:pt idx="1">
                  <c:v>2980521.8105250001</c:v>
                </c:pt>
                <c:pt idx="2">
                  <c:v>2752413.7409999999</c:v>
                </c:pt>
                <c:pt idx="3">
                  <c:v>2732151.9371999996</c:v>
                </c:pt>
                <c:pt idx="4">
                  <c:v>2885028.0122999996</c:v>
                </c:pt>
                <c:pt idx="5">
                  <c:v>2815308.3782250006</c:v>
                </c:pt>
                <c:pt idx="6">
                  <c:v>4092821.3597249994</c:v>
                </c:pt>
                <c:pt idx="7">
                  <c:v>3622839.5636999998</c:v>
                </c:pt>
                <c:pt idx="8">
                  <c:v>3818238.1009499999</c:v>
                </c:pt>
                <c:pt idx="9">
                  <c:v>2789853.534825</c:v>
                </c:pt>
                <c:pt idx="10">
                  <c:v>2822646.2911499999</c:v>
                </c:pt>
                <c:pt idx="11">
                  <c:v>2712379.18035</c:v>
                </c:pt>
              </c:numCache>
            </c:numRef>
          </c:val>
          <c:smooth val="0"/>
          <c:extLst>
            <c:ext xmlns:c16="http://schemas.microsoft.com/office/drawing/2014/chart" uri="{C3380CC4-5D6E-409C-BE32-E72D297353CC}">
              <c16:uniqueId val="{00000000-D975-4F55-BA8F-793D41033761}"/>
            </c:ext>
          </c:extLst>
        </c:ser>
        <c:ser>
          <c:idx val="1"/>
          <c:order val="1"/>
          <c:tx>
            <c:strRef>
              <c:f>'Revenue Analysis'!$A$39:$C$39</c:f>
              <c:strCache>
                <c:ptCount val="3"/>
                <c:pt idx="0">
                  <c:v>Kootha</c:v>
                </c:pt>
                <c:pt idx="1">
                  <c:v>Revenue</c:v>
                </c:pt>
                <c:pt idx="2">
                  <c:v>002 Public Sales</c:v>
                </c:pt>
              </c:strCache>
            </c:strRef>
          </c:tx>
          <c:spPr>
            <a:ln w="28575" cap="rnd">
              <a:solidFill>
                <a:schemeClr val="accent2"/>
              </a:solidFill>
              <a:round/>
            </a:ln>
            <a:effectLst/>
          </c:spPr>
          <c:marker>
            <c:symbol val="none"/>
          </c:marker>
          <c:cat>
            <c:numRef>
              <c:f>'Revenue Analysis'!$D$36:$O$36</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Analysis'!$D$39:$O$39</c:f>
              <c:numCache>
                <c:formatCode>"$"#,##0.00;[Red]\-"$"#,##0.00</c:formatCode>
                <c:ptCount val="12"/>
                <c:pt idx="0">
                  <c:v>1523285.8376100748</c:v>
                </c:pt>
                <c:pt idx="1">
                  <c:v>1467161.8612309312</c:v>
                </c:pt>
                <c:pt idx="2">
                  <c:v>1354875.66400725</c:v>
                </c:pt>
                <c:pt idx="3">
                  <c:v>1344901.7910867</c:v>
                </c:pt>
                <c:pt idx="4">
                  <c:v>1420155.039054675</c:v>
                </c:pt>
                <c:pt idx="5">
                  <c:v>1385835.5491812564</c:v>
                </c:pt>
                <c:pt idx="6">
                  <c:v>2014691.3143246307</c:v>
                </c:pt>
                <c:pt idx="7">
                  <c:v>1783342.7752313251</c:v>
                </c:pt>
                <c:pt idx="8">
                  <c:v>1879527.7051926372</c:v>
                </c:pt>
                <c:pt idx="9">
                  <c:v>1373305.4025176065</c:v>
                </c:pt>
                <c:pt idx="10">
                  <c:v>1389447.6368185873</c:v>
                </c:pt>
                <c:pt idx="11">
                  <c:v>1335168.6515272874</c:v>
                </c:pt>
              </c:numCache>
            </c:numRef>
          </c:val>
          <c:smooth val="0"/>
          <c:extLst>
            <c:ext xmlns:c16="http://schemas.microsoft.com/office/drawing/2014/chart" uri="{C3380CC4-5D6E-409C-BE32-E72D297353CC}">
              <c16:uniqueId val="{00000002-D975-4F55-BA8F-793D41033761}"/>
            </c:ext>
          </c:extLst>
        </c:ser>
        <c:ser>
          <c:idx val="2"/>
          <c:order val="2"/>
          <c:tx>
            <c:strRef>
              <c:f>'Revenue Analysis'!$A$40:$C$40</c:f>
              <c:strCache>
                <c:ptCount val="3"/>
                <c:pt idx="0">
                  <c:v>Kootha</c:v>
                </c:pt>
                <c:pt idx="1">
                  <c:v>Revenue</c:v>
                </c:pt>
                <c:pt idx="2">
                  <c:v>003 Residential Sales</c:v>
                </c:pt>
              </c:strCache>
            </c:strRef>
          </c:tx>
          <c:spPr>
            <a:ln w="28575" cap="rnd">
              <a:solidFill>
                <a:schemeClr val="accent3"/>
              </a:solidFill>
              <a:round/>
            </a:ln>
            <a:effectLst/>
          </c:spPr>
          <c:marker>
            <c:symbol val="none"/>
          </c:marker>
          <c:cat>
            <c:numRef>
              <c:f>'Revenue Analysis'!$D$36:$O$36</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Analysis'!$D$40:$O$40</c:f>
              <c:numCache>
                <c:formatCode>"$"#,##0.00;[Red]\-"$"#,##0.00</c:formatCode>
                <c:ptCount val="12"/>
                <c:pt idx="0">
                  <c:v>1296758.36136</c:v>
                </c:pt>
                <c:pt idx="1">
                  <c:v>1248980.56822</c:v>
                </c:pt>
                <c:pt idx="2">
                  <c:v>1153392.4247999999</c:v>
                </c:pt>
                <c:pt idx="3">
                  <c:v>1144901.76416</c:v>
                </c:pt>
                <c:pt idx="4">
                  <c:v>1208964.11944</c:v>
                </c:pt>
                <c:pt idx="5">
                  <c:v>1179748.2727800002</c:v>
                </c:pt>
                <c:pt idx="6">
                  <c:v>1715087.0459799999</c:v>
                </c:pt>
                <c:pt idx="7">
                  <c:v>1518142.2933600002</c:v>
                </c:pt>
                <c:pt idx="8">
                  <c:v>1600023.58516</c:v>
                </c:pt>
                <c:pt idx="9">
                  <c:v>1169081.4812600003</c:v>
                </c:pt>
                <c:pt idx="10">
                  <c:v>1182823.2077200001</c:v>
                </c:pt>
                <c:pt idx="11">
                  <c:v>1136616.0374800002</c:v>
                </c:pt>
              </c:numCache>
            </c:numRef>
          </c:val>
          <c:smooth val="0"/>
          <c:extLst>
            <c:ext xmlns:c16="http://schemas.microsoft.com/office/drawing/2014/chart" uri="{C3380CC4-5D6E-409C-BE32-E72D297353CC}">
              <c16:uniqueId val="{00000004-D975-4F55-BA8F-793D41033761}"/>
            </c:ext>
          </c:extLst>
        </c:ser>
        <c:dLbls>
          <c:showLegendKey val="0"/>
          <c:showVal val="0"/>
          <c:showCatName val="0"/>
          <c:showSerName val="0"/>
          <c:showPercent val="0"/>
          <c:showBubbleSize val="0"/>
        </c:dLbls>
        <c:smooth val="0"/>
        <c:axId val="39592967"/>
        <c:axId val="39673863"/>
      </c:lineChart>
      <c:dateAx>
        <c:axId val="39592967"/>
        <c:scaling>
          <c:orientation val="minMax"/>
        </c:scaling>
        <c:delete val="0"/>
        <c:axPos val="b"/>
        <c:numFmt formatCode="mmm\-yy"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73863"/>
        <c:crosses val="autoZero"/>
        <c:auto val="1"/>
        <c:lblOffset val="100"/>
        <c:baseTimeUnit val="months"/>
      </c:dateAx>
      <c:valAx>
        <c:axId val="39673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2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Revenues (Jul-13 to June-14)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Analysis'!$A$41:$C$41</c:f>
              <c:strCache>
                <c:ptCount val="3"/>
                <c:pt idx="0">
                  <c:v>Surjek</c:v>
                </c:pt>
                <c:pt idx="1">
                  <c:v>Revenue</c:v>
                </c:pt>
                <c:pt idx="2">
                  <c:v>001 Private Water Hedge Sales</c:v>
                </c:pt>
              </c:strCache>
            </c:strRef>
          </c:tx>
          <c:spPr>
            <a:ln w="28575" cap="rnd">
              <a:solidFill>
                <a:schemeClr val="accent1"/>
              </a:solidFill>
              <a:round/>
            </a:ln>
            <a:effectLst/>
          </c:spPr>
          <c:marker>
            <c:symbol val="none"/>
          </c:marker>
          <c:cat>
            <c:numRef>
              <c:f>'Revenue Analysis'!D36:O36</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Analysis'!$D$41:$O$41</c:f>
              <c:numCache>
                <c:formatCode>"$"#,##0.00;[Red]\-"$"#,##0.00</c:formatCode>
                <c:ptCount val="12"/>
                <c:pt idx="0">
                  <c:v>7220021.2387499996</c:v>
                </c:pt>
                <c:pt idx="1">
                  <c:v>6085131.0149999997</c:v>
                </c:pt>
                <c:pt idx="2">
                  <c:v>6723291.7162500005</c:v>
                </c:pt>
                <c:pt idx="3">
                  <c:v>6313180.5299999993</c:v>
                </c:pt>
                <c:pt idx="4">
                  <c:v>5763708.6674999995</c:v>
                </c:pt>
                <c:pt idx="5">
                  <c:v>6484566.5099999998</c:v>
                </c:pt>
                <c:pt idx="6">
                  <c:v>9314190.6750000007</c:v>
                </c:pt>
                <c:pt idx="7">
                  <c:v>6750396.1374999993</c:v>
                </c:pt>
                <c:pt idx="8">
                  <c:v>8185283.6587499995</c:v>
                </c:pt>
                <c:pt idx="9">
                  <c:v>6778514.602500001</c:v>
                </c:pt>
                <c:pt idx="10">
                  <c:v>6094707.7050000001</c:v>
                </c:pt>
                <c:pt idx="11">
                  <c:v>6735069.6974999998</c:v>
                </c:pt>
              </c:numCache>
            </c:numRef>
          </c:val>
          <c:smooth val="0"/>
          <c:extLst>
            <c:ext xmlns:c16="http://schemas.microsoft.com/office/drawing/2014/chart" uri="{C3380CC4-5D6E-409C-BE32-E72D297353CC}">
              <c16:uniqueId val="{00000000-6C13-471E-8C5F-77BAFDE31239}"/>
            </c:ext>
          </c:extLst>
        </c:ser>
        <c:ser>
          <c:idx val="1"/>
          <c:order val="1"/>
          <c:tx>
            <c:strRef>
              <c:f>'Revenue Analysis'!$A$42:$C$42</c:f>
              <c:strCache>
                <c:ptCount val="3"/>
                <c:pt idx="0">
                  <c:v>Surjek</c:v>
                </c:pt>
                <c:pt idx="1">
                  <c:v>Revenue</c:v>
                </c:pt>
                <c:pt idx="2">
                  <c:v>002 Public Sales</c:v>
                </c:pt>
              </c:strCache>
            </c:strRef>
          </c:tx>
          <c:spPr>
            <a:ln w="28575" cap="rnd">
              <a:solidFill>
                <a:schemeClr val="accent2"/>
              </a:solidFill>
              <a:round/>
            </a:ln>
            <a:effectLst/>
          </c:spPr>
          <c:marker>
            <c:symbol val="none"/>
          </c:marker>
          <c:cat>
            <c:numRef>
              <c:f>'Revenue Analysis'!D36:O36</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Analysis'!$D$42:$O$42</c:f>
              <c:numCache>
                <c:formatCode>"$"#,##0.00;[Red]\-"$"#,##0.00</c:formatCode>
                <c:ptCount val="12"/>
                <c:pt idx="0">
                  <c:v>5968550.8906999994</c:v>
                </c:pt>
                <c:pt idx="1">
                  <c:v>5030374.9724000003</c:v>
                </c:pt>
                <c:pt idx="2">
                  <c:v>5557921.1521000005</c:v>
                </c:pt>
                <c:pt idx="3">
                  <c:v>5218895.9047999997</c:v>
                </c:pt>
                <c:pt idx="4">
                  <c:v>4764665.8318000007</c:v>
                </c:pt>
                <c:pt idx="5">
                  <c:v>5360574.9815999996</c:v>
                </c:pt>
                <c:pt idx="6">
                  <c:v>7699730.9580000006</c:v>
                </c:pt>
                <c:pt idx="7">
                  <c:v>6985660.807</c:v>
                </c:pt>
                <c:pt idx="8">
                  <c:v>6766501.1579</c:v>
                </c:pt>
                <c:pt idx="9">
                  <c:v>6603572.0713999998</c:v>
                </c:pt>
                <c:pt idx="10">
                  <c:v>5038291.7028000001</c:v>
                </c:pt>
                <c:pt idx="11">
                  <c:v>5567657.6166000003</c:v>
                </c:pt>
              </c:numCache>
            </c:numRef>
          </c:val>
          <c:smooth val="0"/>
          <c:extLst>
            <c:ext xmlns:c16="http://schemas.microsoft.com/office/drawing/2014/chart" uri="{C3380CC4-5D6E-409C-BE32-E72D297353CC}">
              <c16:uniqueId val="{00000002-6C13-471E-8C5F-77BAFDE31239}"/>
            </c:ext>
          </c:extLst>
        </c:ser>
        <c:ser>
          <c:idx val="2"/>
          <c:order val="2"/>
          <c:tx>
            <c:strRef>
              <c:f>'Revenue Analysis'!$A$43:$C$43</c:f>
              <c:strCache>
                <c:ptCount val="3"/>
                <c:pt idx="0">
                  <c:v>Surjek</c:v>
                </c:pt>
                <c:pt idx="1">
                  <c:v>Revenue</c:v>
                </c:pt>
                <c:pt idx="2">
                  <c:v>003 Residential Sales</c:v>
                </c:pt>
              </c:strCache>
            </c:strRef>
          </c:tx>
          <c:spPr>
            <a:ln w="28575" cap="rnd">
              <a:solidFill>
                <a:schemeClr val="accent3"/>
              </a:solidFill>
              <a:round/>
            </a:ln>
            <a:effectLst/>
          </c:spPr>
          <c:marker>
            <c:symbol val="none"/>
          </c:marker>
          <c:cat>
            <c:numRef>
              <c:f>'Revenue Analysis'!D36:O36</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Analysis'!$D$43:$O$43</c:f>
              <c:numCache>
                <c:formatCode>"$"#,##0.00;[Red]\-"$"#,##0.00</c:formatCode>
                <c:ptCount val="12"/>
                <c:pt idx="0">
                  <c:v>4139478.8435499985</c:v>
                </c:pt>
                <c:pt idx="1">
                  <c:v>3488808.4485999988</c:v>
                </c:pt>
                <c:pt idx="2">
                  <c:v>3854687.2506499989</c:v>
                </c:pt>
                <c:pt idx="3">
                  <c:v>3619556.8371999986</c:v>
                </c:pt>
                <c:pt idx="4">
                  <c:v>3304526.302699999</c:v>
                </c:pt>
                <c:pt idx="5">
                  <c:v>3717818.1323999991</c:v>
                </c:pt>
                <c:pt idx="6">
                  <c:v>5340135.9869999988</c:v>
                </c:pt>
                <c:pt idx="7">
                  <c:v>4844893.7854999984</c:v>
                </c:pt>
                <c:pt idx="8">
                  <c:v>4692895.9643499991</c:v>
                </c:pt>
                <c:pt idx="9">
                  <c:v>4886348.3721000003</c:v>
                </c:pt>
                <c:pt idx="10">
                  <c:v>3494299.084199999</c:v>
                </c:pt>
                <c:pt idx="11">
                  <c:v>3861439.9598999987</c:v>
                </c:pt>
              </c:numCache>
            </c:numRef>
          </c:val>
          <c:smooth val="0"/>
          <c:extLst>
            <c:ext xmlns:c16="http://schemas.microsoft.com/office/drawing/2014/chart" uri="{C3380CC4-5D6E-409C-BE32-E72D297353CC}">
              <c16:uniqueId val="{00000004-6C13-471E-8C5F-77BAFDE31239}"/>
            </c:ext>
          </c:extLst>
        </c:ser>
        <c:dLbls>
          <c:showLegendKey val="0"/>
          <c:showVal val="0"/>
          <c:showCatName val="0"/>
          <c:showSerName val="0"/>
          <c:showPercent val="0"/>
          <c:showBubbleSize val="0"/>
        </c:dLbls>
        <c:smooth val="0"/>
        <c:axId val="1062290952"/>
        <c:axId val="1062322184"/>
      </c:lineChart>
      <c:dateAx>
        <c:axId val="106229095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322184"/>
        <c:crosses val="autoZero"/>
        <c:auto val="1"/>
        <c:lblOffset val="100"/>
        <c:baseTimeUnit val="months"/>
      </c:dateAx>
      <c:valAx>
        <c:axId val="1062322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290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Revenues (Jul-13 to June-14)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Analysis'!$A$44:$C$44</c:f>
              <c:strCache>
                <c:ptCount val="3"/>
                <c:pt idx="0">
                  <c:v>Jutik</c:v>
                </c:pt>
                <c:pt idx="1">
                  <c:v>Revenue</c:v>
                </c:pt>
                <c:pt idx="2">
                  <c:v>001 Private Water Hedge Sales</c:v>
                </c:pt>
              </c:strCache>
            </c:strRef>
          </c:tx>
          <c:spPr>
            <a:ln w="28575" cap="rnd">
              <a:solidFill>
                <a:schemeClr val="accent1"/>
              </a:solidFill>
              <a:round/>
            </a:ln>
            <a:effectLst/>
          </c:spPr>
          <c:marker>
            <c:symbol val="none"/>
          </c:marker>
          <c:cat>
            <c:numRef>
              <c:f>'Revenue Analysis'!D36:O36</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Analysis'!$D$44:$O$44</c:f>
              <c:numCache>
                <c:formatCode>"$"#,##0.00;[Red]\-"$"#,##0.00</c:formatCode>
                <c:ptCount val="12"/>
                <c:pt idx="0">
                  <c:v>5298686.1637500003</c:v>
                </c:pt>
                <c:pt idx="1">
                  <c:v>5854268.2837499995</c:v>
                </c:pt>
                <c:pt idx="2">
                  <c:v>5098113.7162500005</c:v>
                </c:pt>
                <c:pt idx="3">
                  <c:v>4506567.6112500001</c:v>
                </c:pt>
                <c:pt idx="4">
                  <c:v>4950718.5187500007</c:v>
                </c:pt>
                <c:pt idx="5">
                  <c:v>4219638.2549999999</c:v>
                </c:pt>
                <c:pt idx="6">
                  <c:v>6454620.584999999</c:v>
                </c:pt>
                <c:pt idx="7">
                  <c:v>6573684.678749999</c:v>
                </c:pt>
                <c:pt idx="8">
                  <c:v>5896579.8487499999</c:v>
                </c:pt>
                <c:pt idx="9">
                  <c:v>6254734.0800000001</c:v>
                </c:pt>
                <c:pt idx="10">
                  <c:v>6161098.0612500003</c:v>
                </c:pt>
                <c:pt idx="11">
                  <c:v>6591800.7712500002</c:v>
                </c:pt>
              </c:numCache>
            </c:numRef>
          </c:val>
          <c:smooth val="0"/>
          <c:extLst>
            <c:ext xmlns:c16="http://schemas.microsoft.com/office/drawing/2014/chart" uri="{C3380CC4-5D6E-409C-BE32-E72D297353CC}">
              <c16:uniqueId val="{00000000-4D95-4EDD-B7DF-0EDF2F151C3A}"/>
            </c:ext>
          </c:extLst>
        </c:ser>
        <c:ser>
          <c:idx val="1"/>
          <c:order val="1"/>
          <c:tx>
            <c:strRef>
              <c:f>'Revenue Analysis'!$A$45:$C$45</c:f>
              <c:strCache>
                <c:ptCount val="3"/>
                <c:pt idx="0">
                  <c:v>Jutik</c:v>
                </c:pt>
                <c:pt idx="1">
                  <c:v>Revenue</c:v>
                </c:pt>
                <c:pt idx="2">
                  <c:v>002 Public Sales</c:v>
                </c:pt>
              </c:strCache>
            </c:strRef>
          </c:tx>
          <c:spPr>
            <a:ln w="28575" cap="rnd">
              <a:solidFill>
                <a:schemeClr val="accent2"/>
              </a:solidFill>
              <a:round/>
            </a:ln>
            <a:effectLst/>
          </c:spPr>
          <c:marker>
            <c:symbol val="none"/>
          </c:marker>
          <c:cat>
            <c:numRef>
              <c:f>'Revenue Analysis'!D36:O36</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Analysis'!$D$45:$O$45</c:f>
              <c:numCache>
                <c:formatCode>"$"#,##0.00;[Red]\-"$"#,##0.00</c:formatCode>
                <c:ptCount val="12"/>
                <c:pt idx="0">
                  <c:v>4380247.2286999999</c:v>
                </c:pt>
                <c:pt idx="1">
                  <c:v>3839528.4479</c:v>
                </c:pt>
                <c:pt idx="2">
                  <c:v>5214440.6721000001</c:v>
                </c:pt>
                <c:pt idx="3">
                  <c:v>4725429.2253</c:v>
                </c:pt>
                <c:pt idx="4">
                  <c:v>4092593.9755000006</c:v>
                </c:pt>
                <c:pt idx="5">
                  <c:v>4488234.2907999996</c:v>
                </c:pt>
                <c:pt idx="6">
                  <c:v>5335819.6836000001</c:v>
                </c:pt>
                <c:pt idx="7">
                  <c:v>5434246.0011</c:v>
                </c:pt>
                <c:pt idx="8">
                  <c:v>4874506.0082999999</c:v>
                </c:pt>
                <c:pt idx="9">
                  <c:v>5170580.1728000008</c:v>
                </c:pt>
                <c:pt idx="10">
                  <c:v>5093174.3973000003</c:v>
                </c:pt>
                <c:pt idx="11">
                  <c:v>5449221.9709000001</c:v>
                </c:pt>
              </c:numCache>
            </c:numRef>
          </c:val>
          <c:smooth val="0"/>
          <c:extLst>
            <c:ext xmlns:c16="http://schemas.microsoft.com/office/drawing/2014/chart" uri="{C3380CC4-5D6E-409C-BE32-E72D297353CC}">
              <c16:uniqueId val="{00000002-4D95-4EDD-B7DF-0EDF2F151C3A}"/>
            </c:ext>
          </c:extLst>
        </c:ser>
        <c:ser>
          <c:idx val="2"/>
          <c:order val="2"/>
          <c:tx>
            <c:strRef>
              <c:f>'Revenue Analysis'!$A$46:$C$46</c:f>
              <c:strCache>
                <c:ptCount val="3"/>
                <c:pt idx="0">
                  <c:v>Jutik</c:v>
                </c:pt>
                <c:pt idx="1">
                  <c:v>Revenue</c:v>
                </c:pt>
                <c:pt idx="2">
                  <c:v>003 Residential Sales</c:v>
                </c:pt>
              </c:strCache>
            </c:strRef>
          </c:tx>
          <c:spPr>
            <a:ln w="28575" cap="rnd">
              <a:solidFill>
                <a:schemeClr val="accent3"/>
              </a:solidFill>
              <a:round/>
            </a:ln>
            <a:effectLst/>
          </c:spPr>
          <c:marker>
            <c:symbol val="none"/>
          </c:marker>
          <c:cat>
            <c:numRef>
              <c:f>'Revenue Analysis'!D36:O36</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Analysis'!$D$46:$O$46</c:f>
              <c:numCache>
                <c:formatCode>"$"#,##0.00;[Red]\-"$"#,##0.00</c:formatCode>
                <c:ptCount val="12"/>
                <c:pt idx="0">
                  <c:v>3037913.400549999</c:v>
                </c:pt>
                <c:pt idx="1">
                  <c:v>3356447.1493499991</c:v>
                </c:pt>
                <c:pt idx="2">
                  <c:v>2922918.5306499992</c:v>
                </c:pt>
                <c:pt idx="3">
                  <c:v>2583765.4304499994</c:v>
                </c:pt>
                <c:pt idx="4">
                  <c:v>2838411.9507499994</c:v>
                </c:pt>
                <c:pt idx="5">
                  <c:v>2419259.2661999995</c:v>
                </c:pt>
                <c:pt idx="6">
                  <c:v>3700649.1353999986</c:v>
                </c:pt>
                <c:pt idx="7">
                  <c:v>3768912.5491499985</c:v>
                </c:pt>
                <c:pt idx="8">
                  <c:v>3380705.7799499989</c:v>
                </c:pt>
                <c:pt idx="9">
                  <c:v>3586047.5391999991</c:v>
                </c:pt>
                <c:pt idx="10">
                  <c:v>3032362.88845</c:v>
                </c:pt>
                <c:pt idx="11">
                  <c:v>3079299.10885</c:v>
                </c:pt>
              </c:numCache>
            </c:numRef>
          </c:val>
          <c:smooth val="0"/>
          <c:extLst>
            <c:ext xmlns:c16="http://schemas.microsoft.com/office/drawing/2014/chart" uri="{C3380CC4-5D6E-409C-BE32-E72D297353CC}">
              <c16:uniqueId val="{00000004-4D95-4EDD-B7DF-0EDF2F151C3A}"/>
            </c:ext>
          </c:extLst>
        </c:ser>
        <c:dLbls>
          <c:showLegendKey val="0"/>
          <c:showVal val="0"/>
          <c:showCatName val="0"/>
          <c:showSerName val="0"/>
          <c:showPercent val="0"/>
          <c:showBubbleSize val="0"/>
        </c:dLbls>
        <c:smooth val="0"/>
        <c:axId val="40745991"/>
        <c:axId val="1876894728"/>
      </c:lineChart>
      <c:dateAx>
        <c:axId val="4074599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894728"/>
        <c:crosses val="autoZero"/>
        <c:auto val="1"/>
        <c:lblOffset val="100"/>
        <c:baseTimeUnit val="months"/>
      </c:dateAx>
      <c:valAx>
        <c:axId val="1876894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45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Contribution From Each Sales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'Revenue Analysis'!$B$79</c:f>
              <c:strCache>
                <c:ptCount val="1"/>
                <c:pt idx="0">
                  <c:v>001 Private Water Hedge Sales</c:v>
                </c:pt>
              </c:strCache>
            </c:strRef>
          </c:tx>
          <c:spPr>
            <a:solidFill>
              <a:schemeClr val="accent1"/>
            </a:solidFill>
            <a:ln>
              <a:noFill/>
            </a:ln>
            <a:effectLst/>
          </c:spPr>
          <c:invertIfNegative val="0"/>
          <c:cat>
            <c:strRef>
              <c:f>'Revenue Analysis'!A80,'Revenue Analysis'!A81,'Revenue Analysis'!A82</c:f>
              <c:strCache>
                <c:ptCount val="3"/>
                <c:pt idx="0">
                  <c:v>Kootha</c:v>
                </c:pt>
                <c:pt idx="1">
                  <c:v>Surjek</c:v>
                </c:pt>
                <c:pt idx="2">
                  <c:v>Jutik</c:v>
                </c:pt>
              </c:strCache>
            </c:strRef>
          </c:cat>
          <c:val>
            <c:numRef>
              <c:f>'Revenue Analysis'!$B$80:$B$83</c:f>
              <c:numCache>
                <c:formatCode>0.0%</c:formatCode>
                <c:ptCount val="4"/>
                <c:pt idx="0">
                  <c:v>0.52320475368890484</c:v>
                </c:pt>
                <c:pt idx="1">
                  <c:v>0.40764341953130878</c:v>
                </c:pt>
                <c:pt idx="2">
                  <c:v>0.41462998885337127</c:v>
                </c:pt>
              </c:numCache>
            </c:numRef>
          </c:val>
          <c:extLst>
            <c:ext xmlns:c16="http://schemas.microsoft.com/office/drawing/2014/chart" uri="{C3380CC4-5D6E-409C-BE32-E72D297353CC}">
              <c16:uniqueId val="{0000000F-EEAC-427A-903E-3A6D8B5F53E9}"/>
            </c:ext>
          </c:extLst>
        </c:ser>
        <c:ser>
          <c:idx val="1"/>
          <c:order val="1"/>
          <c:tx>
            <c:strRef>
              <c:f>'Revenue Analysis'!$C$79</c:f>
              <c:strCache>
                <c:ptCount val="1"/>
                <c:pt idx="0">
                  <c:v>002 Public Sales</c:v>
                </c:pt>
              </c:strCache>
            </c:strRef>
          </c:tx>
          <c:spPr>
            <a:solidFill>
              <a:schemeClr val="accent2"/>
            </a:solidFill>
            <a:ln>
              <a:noFill/>
            </a:ln>
            <a:effectLst/>
          </c:spPr>
          <c:invertIfNegative val="0"/>
          <c:cat>
            <c:strRef>
              <c:f>'Revenue Analysis'!A80,'Revenue Analysis'!A81,'Revenue Analysis'!A82</c:f>
              <c:strCache>
                <c:ptCount val="3"/>
                <c:pt idx="0">
                  <c:v>Kootha</c:v>
                </c:pt>
                <c:pt idx="1">
                  <c:v>Surjek</c:v>
                </c:pt>
                <c:pt idx="2">
                  <c:v>Jutik</c:v>
                </c:pt>
              </c:strCache>
            </c:strRef>
          </c:cat>
          <c:val>
            <c:numRef>
              <c:f>'Revenue Analysis'!$C$80:$C$83</c:f>
              <c:numCache>
                <c:formatCode>0.0%</c:formatCode>
                <c:ptCount val="4"/>
                <c:pt idx="0">
                  <c:v>0.25754754000336344</c:v>
                </c:pt>
                <c:pt idx="1">
                  <c:v>0.34887778413286691</c:v>
                </c:pt>
                <c:pt idx="2">
                  <c:v>0.35498085766522613</c:v>
                </c:pt>
              </c:numCache>
            </c:numRef>
          </c:val>
          <c:extLst>
            <c:ext xmlns:c16="http://schemas.microsoft.com/office/drawing/2014/chart" uri="{C3380CC4-5D6E-409C-BE32-E72D297353CC}">
              <c16:uniqueId val="{00000011-EEAC-427A-903E-3A6D8B5F53E9}"/>
            </c:ext>
          </c:extLst>
        </c:ser>
        <c:ser>
          <c:idx val="2"/>
          <c:order val="2"/>
          <c:tx>
            <c:strRef>
              <c:f>'Revenue Analysis'!$D$79</c:f>
              <c:strCache>
                <c:ptCount val="1"/>
                <c:pt idx="0">
                  <c:v>003 Residential Sales</c:v>
                </c:pt>
              </c:strCache>
            </c:strRef>
          </c:tx>
          <c:spPr>
            <a:solidFill>
              <a:schemeClr val="accent3"/>
            </a:solidFill>
            <a:ln>
              <a:noFill/>
            </a:ln>
            <a:effectLst/>
          </c:spPr>
          <c:invertIfNegative val="0"/>
          <c:cat>
            <c:strRef>
              <c:f>'Revenue Analysis'!A80,'Revenue Analysis'!A81,'Revenue Analysis'!A82</c:f>
              <c:strCache>
                <c:ptCount val="3"/>
                <c:pt idx="0">
                  <c:v>Kootha</c:v>
                </c:pt>
                <c:pt idx="1">
                  <c:v>Surjek</c:v>
                </c:pt>
                <c:pt idx="2">
                  <c:v>Jutik</c:v>
                </c:pt>
              </c:strCache>
            </c:strRef>
          </c:cat>
          <c:val>
            <c:numRef>
              <c:f>'Revenue Analysis'!$D$80:$D$83</c:f>
              <c:numCache>
                <c:formatCode>0.0%</c:formatCode>
                <c:ptCount val="4"/>
                <c:pt idx="0">
                  <c:v>0.21924770630773166</c:v>
                </c:pt>
                <c:pt idx="1">
                  <c:v>0.24347879633582434</c:v>
                </c:pt>
                <c:pt idx="2">
                  <c:v>0.23038915348140254</c:v>
                </c:pt>
              </c:numCache>
            </c:numRef>
          </c:val>
          <c:extLst>
            <c:ext xmlns:c16="http://schemas.microsoft.com/office/drawing/2014/chart" uri="{C3380CC4-5D6E-409C-BE32-E72D297353CC}">
              <c16:uniqueId val="{00000013-EEAC-427A-903E-3A6D8B5F53E9}"/>
            </c:ext>
          </c:extLst>
        </c:ser>
        <c:dLbls>
          <c:showLegendKey val="0"/>
          <c:showVal val="0"/>
          <c:showCatName val="0"/>
          <c:showSerName val="0"/>
          <c:showPercent val="0"/>
          <c:showBubbleSize val="0"/>
        </c:dLbls>
        <c:gapWidth val="219"/>
        <c:overlap val="100"/>
        <c:axId val="1581728264"/>
        <c:axId val="1581730312"/>
      </c:barChart>
      <c:catAx>
        <c:axId val="1581728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730312"/>
        <c:crosses val="autoZero"/>
        <c:auto val="1"/>
        <c:lblAlgn val="ctr"/>
        <c:lblOffset val="100"/>
        <c:noMultiLvlLbl val="0"/>
      </c:catAx>
      <c:valAx>
        <c:axId val="15817303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728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Contribution From Each Sales Segment [Grouped By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'Revenue Analysis'!$B$71</c:f>
              <c:strCache>
                <c:ptCount val="1"/>
                <c:pt idx="0">
                  <c:v>001 Private Water Hedge Sales</c:v>
                </c:pt>
              </c:strCache>
            </c:strRef>
          </c:tx>
          <c:spPr>
            <a:solidFill>
              <a:schemeClr val="accent1"/>
            </a:solidFill>
            <a:ln>
              <a:noFill/>
            </a:ln>
            <a:effectLst/>
          </c:spPr>
          <c:invertIfNegative val="0"/>
          <c:cat>
            <c:strRef>
              <c:f>'Revenue Analysis'!A72,'Revenue Analysis'!A73,'Revenue Analysis'!A74</c:f>
              <c:strCache>
                <c:ptCount val="3"/>
                <c:pt idx="0">
                  <c:v>Kootha</c:v>
                </c:pt>
                <c:pt idx="1">
                  <c:v>Surjek</c:v>
                </c:pt>
                <c:pt idx="2">
                  <c:v>Jutik</c:v>
                </c:pt>
              </c:strCache>
            </c:strRef>
          </c:cat>
          <c:val>
            <c:numRef>
              <c:f>'Revenue Analysis'!$B$72:$B$75</c:f>
              <c:numCache>
                <c:formatCode>"$"#,##0.00;[Red]\-"$"#,##0.00</c:formatCode>
                <c:ptCount val="4"/>
                <c:pt idx="0">
                  <c:v>37118738.908649988</c:v>
                </c:pt>
                <c:pt idx="1">
                  <c:v>82448062.153750017</c:v>
                </c:pt>
                <c:pt idx="2">
                  <c:v>67860510.573750004</c:v>
                </c:pt>
              </c:numCache>
            </c:numRef>
          </c:val>
          <c:extLst>
            <c:ext xmlns:c16="http://schemas.microsoft.com/office/drawing/2014/chart" uri="{C3380CC4-5D6E-409C-BE32-E72D297353CC}">
              <c16:uniqueId val="{00000000-5A1D-4A90-AEB2-19517F4ADBFC}"/>
            </c:ext>
          </c:extLst>
        </c:ser>
        <c:ser>
          <c:idx val="1"/>
          <c:order val="1"/>
          <c:tx>
            <c:strRef>
              <c:f>'Revenue Analysis'!$C$71</c:f>
              <c:strCache>
                <c:ptCount val="1"/>
                <c:pt idx="0">
                  <c:v>002 Public Sales</c:v>
                </c:pt>
              </c:strCache>
            </c:strRef>
          </c:tx>
          <c:spPr>
            <a:solidFill>
              <a:schemeClr val="accent2"/>
            </a:solidFill>
            <a:ln>
              <a:noFill/>
            </a:ln>
            <a:effectLst/>
          </c:spPr>
          <c:invertIfNegative val="0"/>
          <c:cat>
            <c:strRef>
              <c:f>'Revenue Analysis'!A72,'Revenue Analysis'!A73,'Revenue Analysis'!A74</c:f>
              <c:strCache>
                <c:ptCount val="3"/>
                <c:pt idx="0">
                  <c:v>Kootha</c:v>
                </c:pt>
                <c:pt idx="1">
                  <c:v>Surjek</c:v>
                </c:pt>
                <c:pt idx="2">
                  <c:v>Jutik</c:v>
                </c:pt>
              </c:strCache>
            </c:strRef>
          </c:cat>
          <c:val>
            <c:numRef>
              <c:f>'Revenue Analysis'!$C$72:$C$75</c:f>
              <c:numCache>
                <c:formatCode>"$"#,##0.00;[Red]\-"$"#,##0.00</c:formatCode>
                <c:ptCount val="4"/>
                <c:pt idx="0">
                  <c:v>18271699.227782957</c:v>
                </c:pt>
                <c:pt idx="1">
                  <c:v>70562398.047100008</c:v>
                </c:pt>
                <c:pt idx="2">
                  <c:v>58098022.074299999</c:v>
                </c:pt>
              </c:numCache>
            </c:numRef>
          </c:val>
          <c:extLst>
            <c:ext xmlns:c16="http://schemas.microsoft.com/office/drawing/2014/chart" uri="{C3380CC4-5D6E-409C-BE32-E72D297353CC}">
              <c16:uniqueId val="{00000002-5A1D-4A90-AEB2-19517F4ADBFC}"/>
            </c:ext>
          </c:extLst>
        </c:ser>
        <c:ser>
          <c:idx val="2"/>
          <c:order val="2"/>
          <c:tx>
            <c:strRef>
              <c:f>'Revenue Analysis'!$D$71</c:f>
              <c:strCache>
                <c:ptCount val="1"/>
                <c:pt idx="0">
                  <c:v>003 Residential Sales</c:v>
                </c:pt>
              </c:strCache>
            </c:strRef>
          </c:tx>
          <c:spPr>
            <a:solidFill>
              <a:schemeClr val="accent3"/>
            </a:solidFill>
            <a:ln>
              <a:noFill/>
            </a:ln>
            <a:effectLst/>
          </c:spPr>
          <c:invertIfNegative val="0"/>
          <c:cat>
            <c:strRef>
              <c:f>'Revenue Analysis'!A72,'Revenue Analysis'!A73,'Revenue Analysis'!A74</c:f>
              <c:strCache>
                <c:ptCount val="3"/>
                <c:pt idx="0">
                  <c:v>Kootha</c:v>
                </c:pt>
                <c:pt idx="1">
                  <c:v>Surjek</c:v>
                </c:pt>
                <c:pt idx="2">
                  <c:v>Jutik</c:v>
                </c:pt>
              </c:strCache>
            </c:strRef>
          </c:cat>
          <c:val>
            <c:numRef>
              <c:f>'Revenue Analysis'!$D$72:$D$75</c:f>
              <c:numCache>
                <c:formatCode>"$"#,##0.00;[Red]\-"$"#,##0.00</c:formatCode>
                <c:ptCount val="4"/>
                <c:pt idx="0">
                  <c:v>15554519.161720002</c:v>
                </c:pt>
                <c:pt idx="1">
                  <c:v>49244888.96814999</c:v>
                </c:pt>
                <c:pt idx="2">
                  <c:v>37706692.728949994</c:v>
                </c:pt>
              </c:numCache>
            </c:numRef>
          </c:val>
          <c:extLst>
            <c:ext xmlns:c16="http://schemas.microsoft.com/office/drawing/2014/chart" uri="{C3380CC4-5D6E-409C-BE32-E72D297353CC}">
              <c16:uniqueId val="{00000004-5A1D-4A90-AEB2-19517F4ADBFC}"/>
            </c:ext>
          </c:extLst>
        </c:ser>
        <c:dLbls>
          <c:showLegendKey val="0"/>
          <c:showVal val="0"/>
          <c:showCatName val="0"/>
          <c:showSerName val="0"/>
          <c:showPercent val="0"/>
          <c:showBubbleSize val="0"/>
        </c:dLbls>
        <c:gapWidth val="219"/>
        <c:overlap val="100"/>
        <c:axId val="1058747912"/>
        <c:axId val="1065972232"/>
      </c:barChart>
      <c:catAx>
        <c:axId val="1058747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72232"/>
        <c:crosses val="autoZero"/>
        <c:auto val="1"/>
        <c:lblAlgn val="ctr"/>
        <c:lblOffset val="100"/>
        <c:noMultiLvlLbl val="0"/>
      </c:catAx>
      <c:valAx>
        <c:axId val="1065972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747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Aggregate Costs Per Unit [Accounting Code Centre Element Totals]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'Expenses Analysis'!$D$71:$E$71</c:f>
              <c:strCache>
                <c:ptCount val="2"/>
                <c:pt idx="0">
                  <c:v>Kootha</c:v>
                </c:pt>
                <c:pt idx="1">
                  <c:v>Expenses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'Expenses Analysis'!$F$70:$Q$70</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Analysis'!$F$71:$Q$71</c:f>
              <c:numCache>
                <c:formatCode>"$"#,##0.00;[Red]\-"$"#,##0.00</c:formatCode>
                <c:ptCount val="12"/>
                <c:pt idx="0">
                  <c:v>3458288.8701338647</c:v>
                </c:pt>
                <c:pt idx="1">
                  <c:v>4778353.3521016249</c:v>
                </c:pt>
                <c:pt idx="2">
                  <c:v>3741007.0627661142</c:v>
                </c:pt>
                <c:pt idx="3">
                  <c:v>3550828.7945508747</c:v>
                </c:pt>
                <c:pt idx="4">
                  <c:v>3646543.42684625</c:v>
                </c:pt>
                <c:pt idx="5">
                  <c:v>3507223.3581475001</c:v>
                </c:pt>
                <c:pt idx="6">
                  <c:v>5249820.3494999986</c:v>
                </c:pt>
                <c:pt idx="7">
                  <c:v>4419792.6823125007</c:v>
                </c:pt>
                <c:pt idx="8">
                  <c:v>4409725.4715</c:v>
                </c:pt>
                <c:pt idx="9">
                  <c:v>4419304.3184062503</c:v>
                </c:pt>
                <c:pt idx="10">
                  <c:v>4692799.18359375</c:v>
                </c:pt>
                <c:pt idx="11">
                  <c:v>5350137.2224687496</c:v>
                </c:pt>
              </c:numCache>
            </c:numRef>
          </c:val>
          <c:smooth val="0"/>
          <c:extLst>
            <c:ext xmlns:c16="http://schemas.microsoft.com/office/drawing/2014/chart" uri="{C3380CC4-5D6E-409C-BE32-E72D297353CC}">
              <c16:uniqueId val="{00000000-4DF9-4EEE-95CC-73E5367E2C9E}"/>
            </c:ext>
          </c:extLst>
        </c:ser>
        <c:ser>
          <c:idx val="1"/>
          <c:order val="1"/>
          <c:tx>
            <c:strRef>
              <c:f>'Expenses Analysis'!$D$72:$E$72</c:f>
              <c:strCache>
                <c:ptCount val="2"/>
                <c:pt idx="0">
                  <c:v>Surjek</c:v>
                </c:pt>
                <c:pt idx="1">
                  <c:v>Expenses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'Expenses Analysis'!$F$70:$Q$70</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Analysis'!$F$72:$Q$72</c:f>
              <c:numCache>
                <c:formatCode>"$"#,##0.00;[Red]\-"$"#,##0.00</c:formatCode>
                <c:ptCount val="12"/>
                <c:pt idx="0">
                  <c:v>11339551.170386208</c:v>
                </c:pt>
                <c:pt idx="1">
                  <c:v>13660880.3343936</c:v>
                </c:pt>
                <c:pt idx="2">
                  <c:v>13806947.680280834</c:v>
                </c:pt>
                <c:pt idx="3">
                  <c:v>18511924.382331077</c:v>
                </c:pt>
                <c:pt idx="4">
                  <c:v>20025365.089240894</c:v>
                </c:pt>
                <c:pt idx="5">
                  <c:v>12958942.643539203</c:v>
                </c:pt>
                <c:pt idx="6">
                  <c:v>13987466.323076401</c:v>
                </c:pt>
                <c:pt idx="7">
                  <c:v>16468493.156715602</c:v>
                </c:pt>
                <c:pt idx="8">
                  <c:v>15013580.580213603</c:v>
                </c:pt>
                <c:pt idx="9">
                  <c:v>16135503.054039603</c:v>
                </c:pt>
                <c:pt idx="10">
                  <c:v>18921373.302216005</c:v>
                </c:pt>
                <c:pt idx="11">
                  <c:v>8489071.3235327993</c:v>
                </c:pt>
              </c:numCache>
            </c:numRef>
          </c:val>
          <c:smooth val="0"/>
          <c:extLst>
            <c:ext xmlns:c16="http://schemas.microsoft.com/office/drawing/2014/chart" uri="{C3380CC4-5D6E-409C-BE32-E72D297353CC}">
              <c16:uniqueId val="{00000002-4DF9-4EEE-95CC-73E5367E2C9E}"/>
            </c:ext>
          </c:extLst>
        </c:ser>
        <c:ser>
          <c:idx val="2"/>
          <c:order val="2"/>
          <c:tx>
            <c:strRef>
              <c:f>'Expenses Analysis'!$D$73:$E$73</c:f>
              <c:strCache>
                <c:ptCount val="2"/>
                <c:pt idx="0">
                  <c:v>Jutik</c:v>
                </c:pt>
                <c:pt idx="1">
                  <c:v>Expenses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'Expenses Analysis'!$F$70:$Q$70</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Analysis'!$F$73:$Q$73</c:f>
              <c:numCache>
                <c:formatCode>"$"#,##0.00;[Red]\-"$"#,##0.00</c:formatCode>
                <c:ptCount val="12"/>
                <c:pt idx="0">
                  <c:v>8168998.5802924205</c:v>
                </c:pt>
                <c:pt idx="1">
                  <c:v>6508016.2729576789</c:v>
                </c:pt>
                <c:pt idx="2">
                  <c:v>8797296.0201469176</c:v>
                </c:pt>
                <c:pt idx="3">
                  <c:v>7399801.6649996387</c:v>
                </c:pt>
                <c:pt idx="4">
                  <c:v>6292597.87327509</c:v>
                </c:pt>
                <c:pt idx="5">
                  <c:v>5862551.4695474999</c:v>
                </c:pt>
                <c:pt idx="6">
                  <c:v>7198677.8148285002</c:v>
                </c:pt>
                <c:pt idx="7">
                  <c:v>7481708.9511677492</c:v>
                </c:pt>
                <c:pt idx="8">
                  <c:v>8690888.6165351253</c:v>
                </c:pt>
                <c:pt idx="9">
                  <c:v>6732277.631081</c:v>
                </c:pt>
                <c:pt idx="10">
                  <c:v>8110761.1219654996</c:v>
                </c:pt>
                <c:pt idx="11">
                  <c:v>9479913.2630085014</c:v>
                </c:pt>
              </c:numCache>
            </c:numRef>
          </c:val>
          <c:smooth val="0"/>
          <c:extLst>
            <c:ext xmlns:c16="http://schemas.microsoft.com/office/drawing/2014/chart" uri="{C3380CC4-5D6E-409C-BE32-E72D297353CC}">
              <c16:uniqueId val="{00000004-4DF9-4EEE-95CC-73E5367E2C9E}"/>
            </c:ext>
          </c:extLst>
        </c:ser>
        <c:ser>
          <c:idx val="3"/>
          <c:order val="3"/>
          <c:tx>
            <c:strRef>
              <c:f>'Expenses Analysis'!$D$74:$E$74</c:f>
              <c:strCache>
                <c:ptCount val="2"/>
                <c:pt idx="0">
                  <c:v>Overall</c:v>
                </c:pt>
                <c:pt idx="1">
                  <c:v>Expenses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'Expenses Analysis'!$F$70:$Q$70</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Analysis'!$F$74:$Q$74</c:f>
              <c:numCache>
                <c:formatCode>"$"#,##0.00;[Red]\-"$"#,##0.00</c:formatCode>
                <c:ptCount val="12"/>
                <c:pt idx="0">
                  <c:v>22966838.620812491</c:v>
                </c:pt>
                <c:pt idx="1">
                  <c:v>24947249.959452905</c:v>
                </c:pt>
                <c:pt idx="2">
                  <c:v>26345250.763193864</c:v>
                </c:pt>
                <c:pt idx="3">
                  <c:v>29462554.841881588</c:v>
                </c:pt>
                <c:pt idx="4">
                  <c:v>29964506.389362235</c:v>
                </c:pt>
                <c:pt idx="5">
                  <c:v>22328717.471234202</c:v>
                </c:pt>
                <c:pt idx="6">
                  <c:v>26435964.487404898</c:v>
                </c:pt>
                <c:pt idx="7">
                  <c:v>28369994.790195853</c:v>
                </c:pt>
                <c:pt idx="8">
                  <c:v>28114194.668248728</c:v>
                </c:pt>
                <c:pt idx="9">
                  <c:v>27287085.003526852</c:v>
                </c:pt>
                <c:pt idx="10">
                  <c:v>31724933.607775256</c:v>
                </c:pt>
                <c:pt idx="11">
                  <c:v>14830050.48547725</c:v>
                </c:pt>
              </c:numCache>
            </c:numRef>
          </c:val>
          <c:smooth val="0"/>
          <c:extLst>
            <c:ext xmlns:c16="http://schemas.microsoft.com/office/drawing/2014/chart" uri="{C3380CC4-5D6E-409C-BE32-E72D297353CC}">
              <c16:uniqueId val="{00000006-4DF9-4EEE-95CC-73E5367E2C9E}"/>
            </c:ext>
          </c:extLst>
        </c:ser>
        <c:dLbls>
          <c:showLegendKey val="0"/>
          <c:showVal val="0"/>
          <c:showCatName val="0"/>
          <c:showSerName val="0"/>
          <c:showPercent val="0"/>
          <c:showBubbleSize val="0"/>
        </c:dLbls>
        <c:marker val="1"/>
        <c:smooth val="0"/>
        <c:axId val="1076449800"/>
        <c:axId val="1076451848"/>
      </c:lineChart>
      <c:dateAx>
        <c:axId val="107644980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451848"/>
        <c:crosses val="autoZero"/>
        <c:auto val="1"/>
        <c:lblOffset val="100"/>
        <c:baseTimeUnit val="months"/>
      </c:dateAx>
      <c:valAx>
        <c:axId val="1076451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449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Expenses (2013 July - 2014 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0000"/>
            </a:solidFill>
            <a:ln>
              <a:noFill/>
            </a:ln>
            <a:effectLst/>
          </c:spPr>
          <c:invertIfNegative val="0"/>
          <c:dPt>
            <c:idx val="1"/>
            <c:invertIfNegative val="0"/>
            <c:bubble3D val="0"/>
            <c:spPr>
              <a:solidFill>
                <a:srgbClr val="A6A6A6"/>
              </a:solidFill>
              <a:ln>
                <a:noFill/>
              </a:ln>
              <a:effectLst/>
            </c:spPr>
            <c:extLst>
              <c:ext xmlns:c16="http://schemas.microsoft.com/office/drawing/2014/chart" uri="{C3380CC4-5D6E-409C-BE32-E72D297353CC}">
                <c16:uniqueId val="{00000003-732A-4096-901C-73E2F0F85279}"/>
              </c:ext>
            </c:extLst>
          </c:dPt>
          <c:dPt>
            <c:idx val="2"/>
            <c:invertIfNegative val="0"/>
            <c:bubble3D val="0"/>
            <c:spPr>
              <a:solidFill>
                <a:srgbClr val="A6A6A6"/>
              </a:solidFill>
              <a:ln>
                <a:noFill/>
              </a:ln>
              <a:effectLst/>
            </c:spPr>
            <c:extLst>
              <c:ext xmlns:c16="http://schemas.microsoft.com/office/drawing/2014/chart" uri="{C3380CC4-5D6E-409C-BE32-E72D297353CC}">
                <c16:uniqueId val="{00000004-732A-4096-901C-73E2F0F85279}"/>
              </c:ext>
            </c:extLst>
          </c:dPt>
          <c:dPt>
            <c:idx val="3"/>
            <c:invertIfNegative val="0"/>
            <c:bubble3D val="0"/>
            <c:spPr>
              <a:solidFill>
                <a:srgbClr val="A6A6A6"/>
              </a:solidFill>
              <a:ln>
                <a:noFill/>
              </a:ln>
              <a:effectLst/>
            </c:spPr>
            <c:extLst>
              <c:ext xmlns:c16="http://schemas.microsoft.com/office/drawing/2014/chart" uri="{C3380CC4-5D6E-409C-BE32-E72D297353CC}">
                <c16:uniqueId val="{00000005-732A-4096-901C-73E2F0F85279}"/>
              </c:ext>
            </c:extLst>
          </c:dPt>
          <c:dPt>
            <c:idx val="4"/>
            <c:invertIfNegative val="0"/>
            <c:bubble3D val="0"/>
            <c:spPr>
              <a:solidFill>
                <a:srgbClr val="A6A6A6"/>
              </a:solidFill>
              <a:ln>
                <a:noFill/>
              </a:ln>
              <a:effectLst/>
            </c:spPr>
            <c:extLst>
              <c:ext xmlns:c16="http://schemas.microsoft.com/office/drawing/2014/chart" uri="{C3380CC4-5D6E-409C-BE32-E72D297353CC}">
                <c16:uniqueId val="{00000006-732A-4096-901C-73E2F0F85279}"/>
              </c:ext>
            </c:extLst>
          </c:dPt>
          <c:dPt>
            <c:idx val="5"/>
            <c:invertIfNegative val="0"/>
            <c:bubble3D val="0"/>
            <c:spPr>
              <a:solidFill>
                <a:srgbClr val="A6A6A6"/>
              </a:solidFill>
              <a:ln>
                <a:noFill/>
              </a:ln>
              <a:effectLst/>
            </c:spPr>
            <c:extLst>
              <c:ext xmlns:c16="http://schemas.microsoft.com/office/drawing/2014/chart" uri="{C3380CC4-5D6E-409C-BE32-E72D297353CC}">
                <c16:uniqueId val="{00000007-732A-4096-901C-73E2F0F85279}"/>
              </c:ext>
            </c:extLst>
          </c:dPt>
          <c:dPt>
            <c:idx val="6"/>
            <c:invertIfNegative val="0"/>
            <c:bubble3D val="0"/>
            <c:spPr>
              <a:solidFill>
                <a:srgbClr val="A6A6A6"/>
              </a:solidFill>
              <a:ln>
                <a:noFill/>
              </a:ln>
              <a:effectLst/>
            </c:spPr>
            <c:extLst>
              <c:ext xmlns:c16="http://schemas.microsoft.com/office/drawing/2014/chart" uri="{C3380CC4-5D6E-409C-BE32-E72D297353CC}">
                <c16:uniqueId val="{00000008-732A-4096-901C-73E2F0F85279}"/>
              </c:ext>
            </c:extLst>
          </c:dPt>
          <c:cat>
            <c:strRef>
              <c:f>'Expenses Analysis'!$D$15:$D$22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Analysis'!$R$15:$R$22</c:f>
              <c:numCache>
                <c:formatCode>"$"#,##0.00;[Red]\-"$"#,##0.00</c:formatCode>
                <c:ptCount val="8"/>
                <c:pt idx="0">
                  <c:v>10125517.983652497</c:v>
                </c:pt>
                <c:pt idx="1">
                  <c:v>4720521.2044999981</c:v>
                </c:pt>
                <c:pt idx="2">
                  <c:v>7080781.8067499967</c:v>
                </c:pt>
                <c:pt idx="3">
                  <c:v>4863981.2092249971</c:v>
                </c:pt>
                <c:pt idx="4">
                  <c:v>3054127.7360249986</c:v>
                </c:pt>
                <c:pt idx="5">
                  <c:v>3450033.1832874976</c:v>
                </c:pt>
                <c:pt idx="6">
                  <c:v>2375432.6835749988</c:v>
                </c:pt>
                <c:pt idx="7">
                  <c:v>15553428.285312492</c:v>
                </c:pt>
              </c:numCache>
            </c:numRef>
          </c:val>
          <c:extLst>
            <c:ext xmlns:c16="http://schemas.microsoft.com/office/drawing/2014/chart" uri="{C3380CC4-5D6E-409C-BE32-E72D297353CC}">
              <c16:uniqueId val="{00000000-732A-4096-901C-73E2F0F85279}"/>
            </c:ext>
          </c:extLst>
        </c:ser>
        <c:dLbls>
          <c:showLegendKey val="0"/>
          <c:showVal val="0"/>
          <c:showCatName val="0"/>
          <c:showSerName val="0"/>
          <c:showPercent val="0"/>
          <c:showBubbleSize val="0"/>
        </c:dLbls>
        <c:gapWidth val="219"/>
        <c:overlap val="-27"/>
        <c:axId val="1016768520"/>
        <c:axId val="1016770568"/>
      </c:barChart>
      <c:catAx>
        <c:axId val="1016768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770568"/>
        <c:crosses val="autoZero"/>
        <c:auto val="1"/>
        <c:lblAlgn val="ctr"/>
        <c:lblOffset val="100"/>
        <c:noMultiLvlLbl val="0"/>
      </c:catAx>
      <c:valAx>
        <c:axId val="1016770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768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Expenses (2013 July - 2014 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0000"/>
            </a:solidFill>
            <a:ln>
              <a:noFill/>
            </a:ln>
            <a:effectLst/>
          </c:spPr>
          <c:invertIfNegative val="0"/>
          <c:dPt>
            <c:idx val="1"/>
            <c:invertIfNegative val="0"/>
            <c:bubble3D val="0"/>
            <c:spPr>
              <a:solidFill>
                <a:srgbClr val="A6A6A6"/>
              </a:solidFill>
              <a:ln>
                <a:noFill/>
              </a:ln>
              <a:effectLst/>
            </c:spPr>
            <c:extLst>
              <c:ext xmlns:c16="http://schemas.microsoft.com/office/drawing/2014/chart" uri="{C3380CC4-5D6E-409C-BE32-E72D297353CC}">
                <c16:uniqueId val="{00000009-9548-4917-AB5C-D6FBBD191A12}"/>
              </c:ext>
            </c:extLst>
          </c:dPt>
          <c:dPt>
            <c:idx val="2"/>
            <c:invertIfNegative val="0"/>
            <c:bubble3D val="0"/>
            <c:spPr>
              <a:solidFill>
                <a:srgbClr val="A6A6A6"/>
              </a:solidFill>
              <a:ln>
                <a:noFill/>
              </a:ln>
              <a:effectLst/>
            </c:spPr>
            <c:extLst>
              <c:ext xmlns:c16="http://schemas.microsoft.com/office/drawing/2014/chart" uri="{C3380CC4-5D6E-409C-BE32-E72D297353CC}">
                <c16:uniqueId val="{00000008-9548-4917-AB5C-D6FBBD191A12}"/>
              </c:ext>
            </c:extLst>
          </c:dPt>
          <c:dPt>
            <c:idx val="3"/>
            <c:invertIfNegative val="0"/>
            <c:bubble3D val="0"/>
            <c:spPr>
              <a:solidFill>
                <a:srgbClr val="A6A6A6"/>
              </a:solidFill>
              <a:ln>
                <a:noFill/>
              </a:ln>
              <a:effectLst/>
            </c:spPr>
            <c:extLst>
              <c:ext xmlns:c16="http://schemas.microsoft.com/office/drawing/2014/chart" uri="{C3380CC4-5D6E-409C-BE32-E72D297353CC}">
                <c16:uniqueId val="{00000007-9548-4917-AB5C-D6FBBD191A12}"/>
              </c:ext>
            </c:extLst>
          </c:dPt>
          <c:dPt>
            <c:idx val="4"/>
            <c:invertIfNegative val="0"/>
            <c:bubble3D val="0"/>
            <c:spPr>
              <a:solidFill>
                <a:srgbClr val="A6A6A6"/>
              </a:solidFill>
              <a:ln>
                <a:noFill/>
              </a:ln>
              <a:effectLst/>
            </c:spPr>
            <c:extLst>
              <c:ext xmlns:c16="http://schemas.microsoft.com/office/drawing/2014/chart" uri="{C3380CC4-5D6E-409C-BE32-E72D297353CC}">
                <c16:uniqueId val="{00000006-9548-4917-AB5C-D6FBBD191A12}"/>
              </c:ext>
            </c:extLst>
          </c:dPt>
          <c:dPt>
            <c:idx val="5"/>
            <c:invertIfNegative val="0"/>
            <c:bubble3D val="0"/>
            <c:spPr>
              <a:solidFill>
                <a:srgbClr val="A6A6A6"/>
              </a:solidFill>
              <a:ln>
                <a:noFill/>
              </a:ln>
              <a:effectLst/>
            </c:spPr>
            <c:extLst>
              <c:ext xmlns:c16="http://schemas.microsoft.com/office/drawing/2014/chart" uri="{C3380CC4-5D6E-409C-BE32-E72D297353CC}">
                <c16:uniqueId val="{00000005-9548-4917-AB5C-D6FBBD191A12}"/>
              </c:ext>
            </c:extLst>
          </c:dPt>
          <c:dPt>
            <c:idx val="6"/>
            <c:invertIfNegative val="0"/>
            <c:bubble3D val="0"/>
            <c:spPr>
              <a:solidFill>
                <a:srgbClr val="A6A6A6"/>
              </a:solidFill>
              <a:ln>
                <a:noFill/>
              </a:ln>
              <a:effectLst/>
            </c:spPr>
            <c:extLst>
              <c:ext xmlns:c16="http://schemas.microsoft.com/office/drawing/2014/chart" uri="{C3380CC4-5D6E-409C-BE32-E72D297353CC}">
                <c16:uniqueId val="{00000004-9548-4917-AB5C-D6FBBD191A12}"/>
              </c:ext>
            </c:extLst>
          </c:dPt>
          <c:cat>
            <c:strRef>
              <c:f>'Expenses Analysis'!$D$24:$D$31</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Analysis'!$R$24:$R$31</c:f>
              <c:numCache>
                <c:formatCode>"$"#,##0.00;[Red]\-"$"#,##0.00</c:formatCode>
                <c:ptCount val="8"/>
                <c:pt idx="0">
                  <c:v>46326012.775156811</c:v>
                </c:pt>
                <c:pt idx="1">
                  <c:v>23163006.387578405</c:v>
                </c:pt>
                <c:pt idx="2">
                  <c:v>19302505.322982002</c:v>
                </c:pt>
                <c:pt idx="3">
                  <c:v>18221565.024895009</c:v>
                </c:pt>
                <c:pt idx="4">
                  <c:v>11461092.4195712</c:v>
                </c:pt>
                <c:pt idx="5">
                  <c:v>12135274.3266048</c:v>
                </c:pt>
                <c:pt idx="6">
                  <c:v>6573273.5935776001</c:v>
                </c:pt>
                <c:pt idx="7">
                  <c:v>42136369.189600006</c:v>
                </c:pt>
              </c:numCache>
            </c:numRef>
          </c:val>
          <c:extLst>
            <c:ext xmlns:c16="http://schemas.microsoft.com/office/drawing/2014/chart" uri="{C3380CC4-5D6E-409C-BE32-E72D297353CC}">
              <c16:uniqueId val="{00000000-9548-4917-AB5C-D6FBBD191A12}"/>
            </c:ext>
          </c:extLst>
        </c:ser>
        <c:dLbls>
          <c:showLegendKey val="0"/>
          <c:showVal val="0"/>
          <c:showCatName val="0"/>
          <c:showSerName val="0"/>
          <c:showPercent val="0"/>
          <c:showBubbleSize val="0"/>
        </c:dLbls>
        <c:gapWidth val="219"/>
        <c:overlap val="-27"/>
        <c:axId val="1836839432"/>
        <c:axId val="1836841480"/>
      </c:barChart>
      <c:catAx>
        <c:axId val="1836839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41480"/>
        <c:crosses val="autoZero"/>
        <c:auto val="1"/>
        <c:lblAlgn val="ctr"/>
        <c:lblOffset val="100"/>
        <c:noMultiLvlLbl val="0"/>
      </c:catAx>
      <c:valAx>
        <c:axId val="1836841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39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Expenses (2013 July - 2014 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0000"/>
            </a:solidFill>
            <a:ln>
              <a:noFill/>
            </a:ln>
            <a:effectLst/>
          </c:spPr>
          <c:invertIfNegative val="0"/>
          <c:dPt>
            <c:idx val="1"/>
            <c:invertIfNegative val="0"/>
            <c:bubble3D val="0"/>
            <c:spPr>
              <a:solidFill>
                <a:srgbClr val="A6A6A6"/>
              </a:solidFill>
              <a:ln>
                <a:noFill/>
              </a:ln>
              <a:effectLst/>
            </c:spPr>
            <c:extLst>
              <c:ext xmlns:c16="http://schemas.microsoft.com/office/drawing/2014/chart" uri="{C3380CC4-5D6E-409C-BE32-E72D297353CC}">
                <c16:uniqueId val="{00000005-7BEF-4EFE-8F17-265A9FCBAB41}"/>
              </c:ext>
            </c:extLst>
          </c:dPt>
          <c:dPt>
            <c:idx val="2"/>
            <c:invertIfNegative val="0"/>
            <c:bubble3D val="0"/>
            <c:spPr>
              <a:solidFill>
                <a:srgbClr val="A6A6A6"/>
              </a:solidFill>
              <a:ln>
                <a:noFill/>
              </a:ln>
              <a:effectLst/>
            </c:spPr>
            <c:extLst>
              <c:ext xmlns:c16="http://schemas.microsoft.com/office/drawing/2014/chart" uri="{C3380CC4-5D6E-409C-BE32-E72D297353CC}">
                <c16:uniqueId val="{00000006-7BEF-4EFE-8F17-265A9FCBAB41}"/>
              </c:ext>
            </c:extLst>
          </c:dPt>
          <c:dPt>
            <c:idx val="3"/>
            <c:invertIfNegative val="0"/>
            <c:bubble3D val="0"/>
            <c:spPr>
              <a:solidFill>
                <a:srgbClr val="A6A6A6"/>
              </a:solidFill>
              <a:ln>
                <a:noFill/>
              </a:ln>
              <a:effectLst/>
            </c:spPr>
            <c:extLst>
              <c:ext xmlns:c16="http://schemas.microsoft.com/office/drawing/2014/chart" uri="{C3380CC4-5D6E-409C-BE32-E72D297353CC}">
                <c16:uniqueId val="{00000007-7BEF-4EFE-8F17-265A9FCBAB41}"/>
              </c:ext>
            </c:extLst>
          </c:dPt>
          <c:dPt>
            <c:idx val="4"/>
            <c:invertIfNegative val="0"/>
            <c:bubble3D val="0"/>
            <c:spPr>
              <a:solidFill>
                <a:srgbClr val="A6A6A6"/>
              </a:solidFill>
              <a:ln>
                <a:noFill/>
              </a:ln>
              <a:effectLst/>
            </c:spPr>
            <c:extLst>
              <c:ext xmlns:c16="http://schemas.microsoft.com/office/drawing/2014/chart" uri="{C3380CC4-5D6E-409C-BE32-E72D297353CC}">
                <c16:uniqueId val="{00000008-7BEF-4EFE-8F17-265A9FCBAB41}"/>
              </c:ext>
            </c:extLst>
          </c:dPt>
          <c:dPt>
            <c:idx val="5"/>
            <c:invertIfNegative val="0"/>
            <c:bubble3D val="0"/>
            <c:spPr>
              <a:solidFill>
                <a:srgbClr val="A6A6A6"/>
              </a:solidFill>
              <a:ln>
                <a:noFill/>
              </a:ln>
              <a:effectLst/>
            </c:spPr>
            <c:extLst>
              <c:ext xmlns:c16="http://schemas.microsoft.com/office/drawing/2014/chart" uri="{C3380CC4-5D6E-409C-BE32-E72D297353CC}">
                <c16:uniqueId val="{00000009-7BEF-4EFE-8F17-265A9FCBAB41}"/>
              </c:ext>
            </c:extLst>
          </c:dPt>
          <c:dPt>
            <c:idx val="6"/>
            <c:invertIfNegative val="0"/>
            <c:bubble3D val="0"/>
            <c:spPr>
              <a:solidFill>
                <a:srgbClr val="A6A6A6"/>
              </a:solidFill>
              <a:ln>
                <a:noFill/>
              </a:ln>
              <a:effectLst/>
            </c:spPr>
            <c:extLst>
              <c:ext xmlns:c16="http://schemas.microsoft.com/office/drawing/2014/chart" uri="{C3380CC4-5D6E-409C-BE32-E72D297353CC}">
                <c16:uniqueId val="{0000000A-7BEF-4EFE-8F17-265A9FCBAB41}"/>
              </c:ext>
            </c:extLst>
          </c:dPt>
          <c:cat>
            <c:strRef>
              <c:f>'Expenses Analysis'!$D$33:$D$40</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Analysis'!$R$33:$R$40</c:f>
              <c:numCache>
                <c:formatCode>"$"#,##0.00;[Red]\-"$"#,##0.00</c:formatCode>
                <c:ptCount val="8"/>
                <c:pt idx="0">
                  <c:v>21961819.498855624</c:v>
                </c:pt>
                <c:pt idx="1">
                  <c:v>10834063.805491872</c:v>
                </c:pt>
                <c:pt idx="2">
                  <c:v>10031540.560640626</c:v>
                </c:pt>
                <c:pt idx="3">
                  <c:v>8667251.0443934985</c:v>
                </c:pt>
                <c:pt idx="4">
                  <c:v>2219902.8413250004</c:v>
                </c:pt>
                <c:pt idx="5">
                  <c:v>5505359.0464859996</c:v>
                </c:pt>
                <c:pt idx="6">
                  <c:v>1864718.386713</c:v>
                </c:pt>
                <c:pt idx="7">
                  <c:v>29638834.095899999</c:v>
                </c:pt>
              </c:numCache>
            </c:numRef>
          </c:val>
          <c:extLst>
            <c:ext xmlns:c16="http://schemas.microsoft.com/office/drawing/2014/chart" uri="{C3380CC4-5D6E-409C-BE32-E72D297353CC}">
              <c16:uniqueId val="{00000000-7BEF-4EFE-8F17-265A9FCBAB41}"/>
            </c:ext>
          </c:extLst>
        </c:ser>
        <c:dLbls>
          <c:showLegendKey val="0"/>
          <c:showVal val="0"/>
          <c:showCatName val="0"/>
          <c:showSerName val="0"/>
          <c:showPercent val="0"/>
          <c:showBubbleSize val="0"/>
        </c:dLbls>
        <c:gapWidth val="219"/>
        <c:overlap val="-27"/>
        <c:axId val="1765604360"/>
        <c:axId val="1765606408"/>
      </c:barChart>
      <c:catAx>
        <c:axId val="1765604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606408"/>
        <c:crosses val="autoZero"/>
        <c:auto val="1"/>
        <c:lblAlgn val="ctr"/>
        <c:lblOffset val="100"/>
        <c:noMultiLvlLbl val="0"/>
      </c:catAx>
      <c:valAx>
        <c:axId val="1765606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604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Chemical Expenditure Costs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'Expenses Analysis'!$E$128:$P$128</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Analysis'!$E$129:$P$129</c:f>
              <c:numCache>
                <c:formatCode>#,##0.00</c:formatCode>
                <c:ptCount val="12"/>
                <c:pt idx="0">
                  <c:v>593751.84077137313</c:v>
                </c:pt>
                <c:pt idx="1">
                  <c:v>820393.03401412489</c:v>
                </c:pt>
                <c:pt idx="2">
                  <c:v>642291.58212862327</c:v>
                </c:pt>
                <c:pt idx="3">
                  <c:v>609639.97288837493</c:v>
                </c:pt>
                <c:pt idx="4">
                  <c:v>626073.16897124995</c:v>
                </c:pt>
                <c:pt idx="5">
                  <c:v>602153.37789750006</c:v>
                </c:pt>
                <c:pt idx="6">
                  <c:v>1146143.9846999997</c:v>
                </c:pt>
                <c:pt idx="7">
                  <c:v>964931.83751249989</c:v>
                </c:pt>
                <c:pt idx="8">
                  <c:v>962733.95790000004</c:v>
                </c:pt>
                <c:pt idx="9">
                  <c:v>964825.21760624985</c:v>
                </c:pt>
                <c:pt idx="10">
                  <c:v>1024534.78359375</c:v>
                </c:pt>
                <c:pt idx="11">
                  <c:v>1168045.22566875</c:v>
                </c:pt>
              </c:numCache>
            </c:numRef>
          </c:val>
          <c:extLst>
            <c:ext xmlns:c16="http://schemas.microsoft.com/office/drawing/2014/chart" uri="{C3380CC4-5D6E-409C-BE32-E72D297353CC}">
              <c16:uniqueId val="{00000000-5492-4AB4-909F-98449D202CA8}"/>
            </c:ext>
          </c:extLst>
        </c:ser>
        <c:dLbls>
          <c:showLegendKey val="0"/>
          <c:showVal val="0"/>
          <c:showCatName val="0"/>
          <c:showSerName val="0"/>
          <c:showPercent val="0"/>
          <c:showBubbleSize val="0"/>
        </c:dLbls>
        <c:gapWidth val="219"/>
        <c:overlap val="-27"/>
        <c:axId val="31688199"/>
        <c:axId val="31690247"/>
      </c:barChart>
      <c:dateAx>
        <c:axId val="3168819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90247"/>
        <c:crosses val="autoZero"/>
        <c:auto val="1"/>
        <c:lblOffset val="100"/>
        <c:baseTimeUnit val="months"/>
      </c:dateAx>
      <c:valAx>
        <c:axId val="31690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8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Chemical Expenditure Costs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'Expenses Analysis'!$E$128:$P$128</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Analysis'!$E$131:$P$131</c:f>
              <c:numCache>
                <c:formatCode>#,##0.00</c:formatCode>
                <c:ptCount val="12"/>
                <c:pt idx="0">
                  <c:v>2533034.5131168002</c:v>
                </c:pt>
                <c:pt idx="1">
                  <c:v>3051574.1625600001</c:v>
                </c:pt>
                <c:pt idx="2">
                  <c:v>3084202.7580672004</c:v>
                </c:pt>
                <c:pt idx="3">
                  <c:v>4135202.765971201</c:v>
                </c:pt>
                <c:pt idx="4">
                  <c:v>4473275.8948415993</c:v>
                </c:pt>
                <c:pt idx="5">
                  <c:v>3464957.9260800011</c:v>
                </c:pt>
                <c:pt idx="6">
                  <c:v>4049642.8266000003</c:v>
                </c:pt>
                <c:pt idx="7">
                  <c:v>4767948.2214000002</c:v>
                </c:pt>
                <c:pt idx="8">
                  <c:v>4346722.8083999995</c:v>
                </c:pt>
                <c:pt idx="9">
                  <c:v>4671541.1274000006</c:v>
                </c:pt>
                <c:pt idx="10">
                  <c:v>5478104.6040000012</c:v>
                </c:pt>
                <c:pt idx="11">
                  <c:v>2269805.1667200001</c:v>
                </c:pt>
              </c:numCache>
            </c:numRef>
          </c:val>
          <c:extLst>
            <c:ext xmlns:c16="http://schemas.microsoft.com/office/drawing/2014/chart" uri="{C3380CC4-5D6E-409C-BE32-E72D297353CC}">
              <c16:uniqueId val="{00000000-F050-4367-88C6-21DD0156D288}"/>
            </c:ext>
          </c:extLst>
        </c:ser>
        <c:dLbls>
          <c:showLegendKey val="0"/>
          <c:showVal val="0"/>
          <c:showCatName val="0"/>
          <c:showSerName val="0"/>
          <c:showPercent val="0"/>
          <c:showBubbleSize val="0"/>
        </c:dLbls>
        <c:gapWidth val="219"/>
        <c:overlap val="-27"/>
        <c:axId val="31972359"/>
        <c:axId val="700935"/>
      </c:barChart>
      <c:dateAx>
        <c:axId val="3197235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35"/>
        <c:crosses val="autoZero"/>
        <c:auto val="1"/>
        <c:lblOffset val="100"/>
        <c:baseTimeUnit val="months"/>
      </c:dateAx>
      <c:valAx>
        <c:axId val="7009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72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Chemical Expenditure Costs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'Expenses Analysis'!$E$128:$P$128</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Analysis'!$E$133:$P$133</c:f>
              <c:numCache>
                <c:formatCode>#,##0.00</c:formatCode>
                <c:ptCount val="12"/>
                <c:pt idx="0">
                  <c:v>1625596.3356633</c:v>
                </c:pt>
                <c:pt idx="1">
                  <c:v>1295067.8472731998</c:v>
                </c:pt>
                <c:pt idx="2">
                  <c:v>1750624.8818057997</c:v>
                </c:pt>
                <c:pt idx="3">
                  <c:v>1472529.3869285996</c:v>
                </c:pt>
                <c:pt idx="4">
                  <c:v>1252200.4923928501</c:v>
                </c:pt>
                <c:pt idx="5">
                  <c:v>1406782.6738875001</c:v>
                </c:pt>
                <c:pt idx="6">
                  <c:v>1877449.5046125001</c:v>
                </c:pt>
                <c:pt idx="7">
                  <c:v>1912219.1750437501</c:v>
                </c:pt>
                <c:pt idx="8">
                  <c:v>2266625.1980531253</c:v>
                </c:pt>
                <c:pt idx="9">
                  <c:v>2234200.5744250002</c:v>
                </c:pt>
                <c:pt idx="10">
                  <c:v>2593715.6428375002</c:v>
                </c:pt>
                <c:pt idx="11">
                  <c:v>2274807.7859325004</c:v>
                </c:pt>
              </c:numCache>
            </c:numRef>
          </c:val>
          <c:extLst>
            <c:ext xmlns:c16="http://schemas.microsoft.com/office/drawing/2014/chart" uri="{C3380CC4-5D6E-409C-BE32-E72D297353CC}">
              <c16:uniqueId val="{00000000-3702-4CD9-A2A8-0D3F2B87F84E}"/>
            </c:ext>
          </c:extLst>
        </c:ser>
        <c:dLbls>
          <c:showLegendKey val="0"/>
          <c:showVal val="0"/>
          <c:showCatName val="0"/>
          <c:showSerName val="0"/>
          <c:showPercent val="0"/>
          <c:showBubbleSize val="0"/>
        </c:dLbls>
        <c:gapWidth val="219"/>
        <c:overlap val="-27"/>
        <c:axId val="32701959"/>
        <c:axId val="35722759"/>
      </c:barChart>
      <c:dateAx>
        <c:axId val="3270195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22759"/>
        <c:crosses val="autoZero"/>
        <c:auto val="1"/>
        <c:lblOffset val="100"/>
        <c:baseTimeUnit val="months"/>
      </c:dateAx>
      <c:valAx>
        <c:axId val="35722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19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Water Production Volumes</a:t>
            </a:r>
          </a:p>
        </c:rich>
      </c:tx>
      <c:layout>
        <c:manualLayout>
          <c:xMode val="edge"/>
          <c:yMode val="edge"/>
          <c:x val="0.40949300087489071"/>
          <c:y val="1.7857142857142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'Expenses Analysis'!$E$128:$P$128</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Analysis'!$E$130:$P$130</c:f>
              <c:numCache>
                <c:formatCode>#,##0.00</c:formatCode>
                <c:ptCount val="12"/>
                <c:pt idx="0">
                  <c:v>181.933291</c:v>
                </c:pt>
                <c:pt idx="1">
                  <c:v>187.44394299999999</c:v>
                </c:pt>
                <c:pt idx="2">
                  <c:v>184.77365699999999</c:v>
                </c:pt>
                <c:pt idx="3">
                  <c:v>191.54109299999999</c:v>
                </c:pt>
                <c:pt idx="4">
                  <c:v>98.096062000000003</c:v>
                </c:pt>
                <c:pt idx="5">
                  <c:v>185.30685299999999</c:v>
                </c:pt>
                <c:pt idx="6">
                  <c:v>186.90143900000001</c:v>
                </c:pt>
                <c:pt idx="7">
                  <c:v>158.58676500000001</c:v>
                </c:pt>
                <c:pt idx="8">
                  <c:v>191.40367599999999</c:v>
                </c:pt>
                <c:pt idx="9">
                  <c:v>171.057864</c:v>
                </c:pt>
                <c:pt idx="10">
                  <c:v>169.28699900000001</c:v>
                </c:pt>
                <c:pt idx="11">
                  <c:v>142.50871699999999</c:v>
                </c:pt>
              </c:numCache>
            </c:numRef>
          </c:val>
          <c:smooth val="0"/>
          <c:extLst>
            <c:ext xmlns:c16="http://schemas.microsoft.com/office/drawing/2014/chart" uri="{C3380CC4-5D6E-409C-BE32-E72D297353CC}">
              <c16:uniqueId val="{00000000-3DAF-464F-909F-FE08B7EAD73A}"/>
            </c:ext>
          </c:extLst>
        </c:ser>
        <c:dLbls>
          <c:showLegendKey val="0"/>
          <c:showVal val="0"/>
          <c:showCatName val="0"/>
          <c:showSerName val="0"/>
          <c:showPercent val="0"/>
          <c:showBubbleSize val="0"/>
        </c:dLbls>
        <c:smooth val="0"/>
        <c:axId val="31686663"/>
        <c:axId val="31917063"/>
      </c:lineChart>
      <c:dateAx>
        <c:axId val="3168666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17063"/>
        <c:crosses val="autoZero"/>
        <c:auto val="1"/>
        <c:lblOffset val="100"/>
        <c:baseTimeUnit val="months"/>
      </c:dateAx>
      <c:valAx>
        <c:axId val="31917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66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Water Production Volumes</a:t>
            </a:r>
          </a:p>
        </c:rich>
      </c:tx>
      <c:layout>
        <c:manualLayout>
          <c:xMode val="edge"/>
          <c:yMode val="edge"/>
          <c:x val="0.1444050147682493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'Expenses Analysis'!$E$128:$P$128</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Analysis'!$E$132:$P$132</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val>
          <c:smooth val="0"/>
          <c:extLst>
            <c:ext xmlns:c16="http://schemas.microsoft.com/office/drawing/2014/chart" uri="{C3380CC4-5D6E-409C-BE32-E72D297353CC}">
              <c16:uniqueId val="{00000000-B258-40EE-BB14-89C09B7FCF18}"/>
            </c:ext>
          </c:extLst>
        </c:ser>
        <c:dLbls>
          <c:showLegendKey val="0"/>
          <c:showVal val="0"/>
          <c:showCatName val="0"/>
          <c:showSerName val="0"/>
          <c:showPercent val="0"/>
          <c:showBubbleSize val="0"/>
        </c:dLbls>
        <c:smooth val="0"/>
        <c:axId val="31681031"/>
        <c:axId val="31969799"/>
      </c:lineChart>
      <c:dateAx>
        <c:axId val="316810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9799"/>
        <c:crosses val="autoZero"/>
        <c:auto val="1"/>
        <c:lblOffset val="100"/>
        <c:baseTimeUnit val="months"/>
      </c:dateAx>
      <c:valAx>
        <c:axId val="31969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10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Water Production Volumes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'Expenses Analysis'!$E$128:$P$128</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Analysis'!$E$134:$P$134</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val>
          <c:smooth val="0"/>
          <c:extLst>
            <c:ext xmlns:c16="http://schemas.microsoft.com/office/drawing/2014/chart" uri="{C3380CC4-5D6E-409C-BE32-E72D297353CC}">
              <c16:uniqueId val="{00000000-2810-4E2E-ACBF-C5FA80AB771B}"/>
            </c:ext>
          </c:extLst>
        </c:ser>
        <c:dLbls>
          <c:showLegendKey val="0"/>
          <c:showVal val="0"/>
          <c:showCatName val="0"/>
          <c:showSerName val="0"/>
          <c:showPercent val="0"/>
          <c:showBubbleSize val="0"/>
        </c:dLbls>
        <c:smooth val="0"/>
        <c:axId val="44579335"/>
        <c:axId val="44585479"/>
      </c:lineChart>
      <c:dateAx>
        <c:axId val="4457933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85479"/>
        <c:crosses val="autoZero"/>
        <c:auto val="1"/>
        <c:lblOffset val="100"/>
        <c:baseTimeUnit val="months"/>
      </c:dateAx>
      <c:valAx>
        <c:axId val="44585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9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Aggregated Code Centre Element Costs [2013 - 2014]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'Expenses Analysis'!$E$46:$E$53</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Analysis'!$R$46:$R$53</c:f>
              <c:numCache>
                <c:formatCode>"$"#,##0.00;[Red]\-"$"#,##0.00</c:formatCode>
                <c:ptCount val="8"/>
                <c:pt idx="0">
                  <c:v>78413350.257664919</c:v>
                </c:pt>
                <c:pt idx="1">
                  <c:v>38717591.397570275</c:v>
                </c:pt>
                <c:pt idx="2">
                  <c:v>36414827.690372624</c:v>
                </c:pt>
                <c:pt idx="3">
                  <c:v>31752797.278513506</c:v>
                </c:pt>
                <c:pt idx="4">
                  <c:v>16735122.996921198</c:v>
                </c:pt>
                <c:pt idx="5">
                  <c:v>21090666.556378298</c:v>
                </c:pt>
                <c:pt idx="6">
                  <c:v>10813424.6638656</c:v>
                </c:pt>
                <c:pt idx="7">
                  <c:v>87328631.570812494</c:v>
                </c:pt>
              </c:numCache>
            </c:numRef>
          </c:val>
          <c:extLst>
            <c:ext xmlns:c16="http://schemas.microsoft.com/office/drawing/2014/chart" uri="{C3380CC4-5D6E-409C-BE32-E72D297353CC}">
              <c16:uniqueId val="{00000000-B14F-4BB8-AF36-01ADD8DD35CE}"/>
            </c:ext>
          </c:extLst>
        </c:ser>
        <c:dLbls>
          <c:showLegendKey val="0"/>
          <c:showVal val="0"/>
          <c:showCatName val="0"/>
          <c:showSerName val="0"/>
          <c:showPercent val="0"/>
          <c:showBubbleSize val="0"/>
        </c:dLbls>
        <c:gapWidth val="219"/>
        <c:overlap val="-27"/>
        <c:axId val="1351768071"/>
        <c:axId val="1351770119"/>
      </c:barChart>
      <c:catAx>
        <c:axId val="1351768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770119"/>
        <c:crosses val="autoZero"/>
        <c:auto val="1"/>
        <c:lblAlgn val="ctr"/>
        <c:lblOffset val="100"/>
        <c:noMultiLvlLbl val="0"/>
      </c:catAx>
      <c:valAx>
        <c:axId val="1351770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768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EBIT (Jul-13 to June-13)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D0D0D"/>
            </a:solidFill>
            <a:ln>
              <a:noFill/>
            </a:ln>
            <a:effectLst/>
          </c:spPr>
          <c:invertIfNegative val="0"/>
          <c:dPt>
            <c:idx val="0"/>
            <c:invertIfNegative val="0"/>
            <c:bubble3D val="0"/>
            <c:spPr>
              <a:solidFill>
                <a:srgbClr val="BFBFBF"/>
              </a:solidFill>
              <a:ln>
                <a:noFill/>
              </a:ln>
              <a:effectLst/>
            </c:spPr>
            <c:extLst>
              <c:ext xmlns:c16="http://schemas.microsoft.com/office/drawing/2014/chart" uri="{C3380CC4-5D6E-409C-BE32-E72D297353CC}">
                <c16:uniqueId val="{00000005-9F1C-4D6B-B534-2291260D751A}"/>
              </c:ext>
            </c:extLst>
          </c:dPt>
          <c:dPt>
            <c:idx val="1"/>
            <c:invertIfNegative val="0"/>
            <c:bubble3D val="0"/>
            <c:spPr>
              <a:solidFill>
                <a:srgbClr val="BFBFBF"/>
              </a:solidFill>
              <a:ln>
                <a:noFill/>
              </a:ln>
              <a:effectLst/>
            </c:spPr>
            <c:extLst>
              <c:ext xmlns:c16="http://schemas.microsoft.com/office/drawing/2014/chart" uri="{C3380CC4-5D6E-409C-BE32-E72D297353CC}">
                <c16:uniqueId val="{00000004-9F1C-4D6B-B534-2291260D751A}"/>
              </c:ext>
            </c:extLst>
          </c:dPt>
          <c:cat>
            <c:strRef>
              <c:f>'Profitability EBIT Analysis'!A24,'Profitability EBIT Analysis'!A25,'Profitability EBIT Analysis'!A26</c:f>
              <c:strCache>
                <c:ptCount val="3"/>
                <c:pt idx="0">
                  <c:v>Kootha</c:v>
                </c:pt>
                <c:pt idx="1">
                  <c:v>Surjek</c:v>
                </c:pt>
                <c:pt idx="2">
                  <c:v>Jutik</c:v>
                </c:pt>
              </c:strCache>
            </c:strRef>
          </c:cat>
          <c:val>
            <c:numRef>
              <c:f>'Profitability EBIT Analysis'!$Q$24:$Q$26</c:f>
              <c:numCache>
                <c:formatCode>"$"#,##0.00;[Red]\-"$"#,##0.00</c:formatCode>
                <c:ptCount val="3"/>
                <c:pt idx="0">
                  <c:v>19721133.205825478</c:v>
                </c:pt>
                <c:pt idx="1">
                  <c:v>22936250.129034162</c:v>
                </c:pt>
                <c:pt idx="2">
                  <c:v>72941736.097194374</c:v>
                </c:pt>
              </c:numCache>
            </c:numRef>
          </c:val>
          <c:extLst>
            <c:ext xmlns:c16="http://schemas.microsoft.com/office/drawing/2014/chart" uri="{C3380CC4-5D6E-409C-BE32-E72D297353CC}">
              <c16:uniqueId val="{00000000-9F1C-4D6B-B534-2291260D751A}"/>
            </c:ext>
          </c:extLst>
        </c:ser>
        <c:dLbls>
          <c:showLegendKey val="0"/>
          <c:showVal val="0"/>
          <c:showCatName val="0"/>
          <c:showSerName val="0"/>
          <c:showPercent val="0"/>
          <c:showBubbleSize val="0"/>
        </c:dLbls>
        <c:gapWidth val="219"/>
        <c:overlap val="-27"/>
        <c:axId val="174443527"/>
        <c:axId val="1306387463"/>
      </c:barChart>
      <c:catAx>
        <c:axId val="174443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87463"/>
        <c:crosses val="autoZero"/>
        <c:auto val="1"/>
        <c:lblAlgn val="ctr"/>
        <c:lblOffset val="100"/>
        <c:noMultiLvlLbl val="0"/>
      </c:catAx>
      <c:valAx>
        <c:axId val="1306387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35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EBIT (Jul-13 to June-14)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Kootha</c:v>
          </c:tx>
          <c:spPr>
            <a:ln w="28575" cap="rnd">
              <a:solidFill>
                <a:schemeClr val="accent1"/>
              </a:solidFill>
              <a:round/>
            </a:ln>
            <a:effectLst/>
          </c:spPr>
          <c:marker>
            <c:symbol val="none"/>
          </c:marker>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Analysis'!$E$24:$P$24</c:f>
              <c:numCache>
                <c:formatCode>"$"#,##0.00;[Red]\-"$"#,##0.00</c:formatCode>
                <c:ptCount val="12"/>
                <c:pt idx="0">
                  <c:v>2456292.3275362095</c:v>
                </c:pt>
                <c:pt idx="1">
                  <c:v>918310.88787430618</c:v>
                </c:pt>
                <c:pt idx="2">
                  <c:v>1519674.7670411356</c:v>
                </c:pt>
                <c:pt idx="3">
                  <c:v>1671126.6978958244</c:v>
                </c:pt>
                <c:pt idx="4">
                  <c:v>1867603.7439484252</c:v>
                </c:pt>
                <c:pt idx="5">
                  <c:v>1873668.8420387572</c:v>
                </c:pt>
                <c:pt idx="6">
                  <c:v>2572779.3705296312</c:v>
                </c:pt>
                <c:pt idx="7">
                  <c:v>2504531.9499788247</c:v>
                </c:pt>
                <c:pt idx="8">
                  <c:v>2888063.9198026378</c:v>
                </c:pt>
                <c:pt idx="9">
                  <c:v>912936.10019635595</c:v>
                </c:pt>
                <c:pt idx="10">
                  <c:v>702117.95209483802</c:v>
                </c:pt>
                <c:pt idx="11">
                  <c:v>-165973.35311146174</c:v>
                </c:pt>
              </c:numCache>
            </c:numRef>
          </c:val>
          <c:smooth val="0"/>
          <c:extLst>
            <c:ext xmlns:c16="http://schemas.microsoft.com/office/drawing/2014/chart" uri="{C3380CC4-5D6E-409C-BE32-E72D297353CC}">
              <c16:uniqueId val="{00000000-BC8D-4C83-B8B5-DA84D5315274}"/>
            </c:ext>
          </c:extLst>
        </c:ser>
        <c:ser>
          <c:idx val="1"/>
          <c:order val="1"/>
          <c:tx>
            <c:v>Surjek</c:v>
          </c:tx>
          <c:spPr>
            <a:ln w="28575" cap="rnd">
              <a:solidFill>
                <a:schemeClr val="accent2"/>
              </a:solidFill>
              <a:round/>
            </a:ln>
            <a:effectLst/>
          </c:spPr>
          <c:marker>
            <c:symbol val="none"/>
          </c:marker>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Analysis'!$E$25:$P$25</c:f>
              <c:numCache>
                <c:formatCode>"$"#,##0.00;[Red]\-"$"#,##0.00</c:formatCode>
                <c:ptCount val="12"/>
                <c:pt idx="0">
                  <c:v>5988499.8026137892</c:v>
                </c:pt>
                <c:pt idx="1">
                  <c:v>943434.10160639696</c:v>
                </c:pt>
                <c:pt idx="2">
                  <c:v>2328952.4387191646</c:v>
                </c:pt>
                <c:pt idx="3">
                  <c:v>-3360291.110331079</c:v>
                </c:pt>
                <c:pt idx="4">
                  <c:v>-6192464.2872408964</c:v>
                </c:pt>
                <c:pt idx="5">
                  <c:v>2604016.9804607946</c:v>
                </c:pt>
                <c:pt idx="6">
                  <c:v>8366591.2969236001</c:v>
                </c:pt>
                <c:pt idx="7">
                  <c:v>2112457.573284395</c:v>
                </c:pt>
                <c:pt idx="8">
                  <c:v>4631100.2007863969</c:v>
                </c:pt>
                <c:pt idx="9">
                  <c:v>2132931.991960397</c:v>
                </c:pt>
                <c:pt idx="10">
                  <c:v>-4294074.8102160059</c:v>
                </c:pt>
                <c:pt idx="11">
                  <c:v>7675095.9504672009</c:v>
                </c:pt>
              </c:numCache>
            </c:numRef>
          </c:val>
          <c:smooth val="0"/>
          <c:extLst>
            <c:ext xmlns:c16="http://schemas.microsoft.com/office/drawing/2014/chart" uri="{C3380CC4-5D6E-409C-BE32-E72D297353CC}">
              <c16:uniqueId val="{00000002-BC8D-4C83-B8B5-DA84D5315274}"/>
            </c:ext>
          </c:extLst>
        </c:ser>
        <c:ser>
          <c:idx val="2"/>
          <c:order val="2"/>
          <c:tx>
            <c:v>Jutik</c:v>
          </c:tx>
          <c:spPr>
            <a:ln w="28575" cap="rnd">
              <a:solidFill>
                <a:schemeClr val="accent3"/>
              </a:solidFill>
              <a:round/>
            </a:ln>
            <a:effectLst/>
          </c:spPr>
          <c:marker>
            <c:symbol val="none"/>
          </c:marker>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Analysis'!$E$26:$P$26</c:f>
              <c:numCache>
                <c:formatCode>"$"#,##0.00;[Red]\-"$"#,##0.00</c:formatCode>
                <c:ptCount val="12"/>
                <c:pt idx="0">
                  <c:v>4547848.2127075791</c:v>
                </c:pt>
                <c:pt idx="1">
                  <c:v>6542227.6080423184</c:v>
                </c:pt>
                <c:pt idx="2">
                  <c:v>4438176.8988530822</c:v>
                </c:pt>
                <c:pt idx="3">
                  <c:v>4415960.6020003622</c:v>
                </c:pt>
                <c:pt idx="4">
                  <c:v>5589126.5717249103</c:v>
                </c:pt>
                <c:pt idx="5">
                  <c:v>5264580.3424524991</c:v>
                </c:pt>
                <c:pt idx="6">
                  <c:v>8292411.5891714972</c:v>
                </c:pt>
                <c:pt idx="7">
                  <c:v>8295134.2778322492</c:v>
                </c:pt>
                <c:pt idx="8">
                  <c:v>5460903.0204648729</c:v>
                </c:pt>
                <c:pt idx="9">
                  <c:v>8279084.1609189995</c:v>
                </c:pt>
                <c:pt idx="10">
                  <c:v>6175874.2250345014</c:v>
                </c:pt>
                <c:pt idx="11">
                  <c:v>5640408.5879915003</c:v>
                </c:pt>
              </c:numCache>
            </c:numRef>
          </c:val>
          <c:smooth val="0"/>
          <c:extLst>
            <c:ext xmlns:c16="http://schemas.microsoft.com/office/drawing/2014/chart" uri="{C3380CC4-5D6E-409C-BE32-E72D297353CC}">
              <c16:uniqueId val="{00000004-BC8D-4C83-B8B5-DA84D5315274}"/>
            </c:ext>
          </c:extLst>
        </c:ser>
        <c:dLbls>
          <c:showLegendKey val="0"/>
          <c:showVal val="0"/>
          <c:showCatName val="0"/>
          <c:showSerName val="0"/>
          <c:showPercent val="0"/>
          <c:showBubbleSize val="0"/>
        </c:dLbls>
        <c:smooth val="0"/>
        <c:axId val="1217946631"/>
        <c:axId val="1224229383"/>
      </c:lineChart>
      <c:dateAx>
        <c:axId val="12179466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29383"/>
        <c:crosses val="autoZero"/>
        <c:auto val="1"/>
        <c:lblOffset val="100"/>
        <c:baseTimeUnit val="months"/>
      </c:dateAx>
      <c:valAx>
        <c:axId val="12242293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946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To Date EBIT Margin [2013-Jul to 2014-June]</a:t>
            </a:r>
          </a:p>
        </c:rich>
      </c:tx>
      <c:layout>
        <c:manualLayout>
          <c:xMode val="edge"/>
          <c:yMode val="edge"/>
          <c:x val="0.4115763342082240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595959"/>
            </a:solidFill>
            <a:ln>
              <a:noFill/>
            </a:ln>
            <a:effectLst/>
          </c:spPr>
          <c:invertIfNegative val="0"/>
          <c:dPt>
            <c:idx val="2"/>
            <c:invertIfNegative val="0"/>
            <c:bubble3D val="0"/>
            <c:spPr>
              <a:solidFill>
                <a:srgbClr val="000000"/>
              </a:solidFill>
              <a:ln>
                <a:noFill/>
              </a:ln>
              <a:effectLst/>
            </c:spPr>
            <c:extLst>
              <c:ext xmlns:c16="http://schemas.microsoft.com/office/drawing/2014/chart" uri="{C3380CC4-5D6E-409C-BE32-E72D297353CC}">
                <c16:uniqueId val="{00000003-EE7F-4C81-A5E2-E66905152EA3}"/>
              </c:ext>
            </c:extLst>
          </c:dPt>
          <c:cat>
            <c:strRef>
              <c:f>'Profitability EBIT Analysis'!$A$50:$A$52</c:f>
              <c:strCache>
                <c:ptCount val="3"/>
                <c:pt idx="0">
                  <c:v>Kootha</c:v>
                </c:pt>
                <c:pt idx="1">
                  <c:v>Surjek</c:v>
                </c:pt>
                <c:pt idx="2">
                  <c:v>Jutik</c:v>
                </c:pt>
              </c:strCache>
            </c:strRef>
          </c:cat>
          <c:val>
            <c:numRef>
              <c:f>'Profitability EBIT Analysis'!$Q$50:$Q$52</c:f>
              <c:numCache>
                <c:formatCode>0.00%</c:formatCode>
                <c:ptCount val="3"/>
                <c:pt idx="0">
                  <c:v>0.27797794172946688</c:v>
                </c:pt>
                <c:pt idx="1">
                  <c:v>0.11340244014940318</c:v>
                </c:pt>
                <c:pt idx="2">
                  <c:v>0.44567644671722018</c:v>
                </c:pt>
              </c:numCache>
            </c:numRef>
          </c:val>
          <c:extLst>
            <c:ext xmlns:c16="http://schemas.microsoft.com/office/drawing/2014/chart" uri="{C3380CC4-5D6E-409C-BE32-E72D297353CC}">
              <c16:uniqueId val="{00000000-EE7F-4C81-A5E2-E66905152EA3}"/>
            </c:ext>
          </c:extLst>
        </c:ser>
        <c:dLbls>
          <c:showLegendKey val="0"/>
          <c:showVal val="0"/>
          <c:showCatName val="0"/>
          <c:showSerName val="0"/>
          <c:showPercent val="0"/>
          <c:showBubbleSize val="0"/>
        </c:dLbls>
        <c:gapWidth val="219"/>
        <c:overlap val="-27"/>
        <c:axId val="787318280"/>
        <c:axId val="787320328"/>
      </c:barChart>
      <c:catAx>
        <c:axId val="787318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20328"/>
        <c:crosses val="autoZero"/>
        <c:auto val="1"/>
        <c:lblAlgn val="ctr"/>
        <c:lblOffset val="100"/>
        <c:noMultiLvlLbl val="0"/>
      </c:catAx>
      <c:valAx>
        <c:axId val="787320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18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To Date EBIT Margin [2013-Jul to 2014-June]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'Profitability EBIT Analysis'!$A$50:$D$50</c:f>
              <c:strCache>
                <c:ptCount val="4"/>
                <c:pt idx="0">
                  <c:v>Kootha</c:v>
                </c:pt>
              </c:strCache>
            </c:strRef>
          </c:tx>
          <c:spPr>
            <a:ln w="28575" cap="rnd">
              <a:solidFill>
                <a:schemeClr val="accent1"/>
              </a:solidFill>
              <a:round/>
            </a:ln>
            <a:effectLst/>
          </c:spPr>
          <c:marker>
            <c:symbol val="none"/>
          </c:marker>
          <c:cat>
            <c:numRef>
              <c:f>'Profitability EBIT Analysis'!$E$48:$P$48</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Analysis'!$E$50:$P$50</c:f>
              <c:numCache>
                <c:formatCode>0.00%</c:formatCode>
                <c:ptCount val="12"/>
                <c:pt idx="0">
                  <c:v>0.41529437933894875</c:v>
                </c:pt>
                <c:pt idx="1">
                  <c:v>0.16120151183040166</c:v>
                </c:pt>
                <c:pt idx="2">
                  <c:v>0.28887410723655493</c:v>
                </c:pt>
                <c:pt idx="3">
                  <c:v>0.32001932998338012</c:v>
                </c:pt>
                <c:pt idx="4">
                  <c:v>0.33869312626258291</c:v>
                </c:pt>
                <c:pt idx="5">
                  <c:v>0.34820783846476255</c:v>
                </c:pt>
                <c:pt idx="6">
                  <c:v>0.32889058147025912</c:v>
                </c:pt>
                <c:pt idx="7">
                  <c:v>0.36170053874987823</c:v>
                </c:pt>
                <c:pt idx="8">
                  <c:v>0.3957450352355435</c:v>
                </c:pt>
                <c:pt idx="9">
                  <c:v>0.17121060352256295</c:v>
                </c:pt>
                <c:pt idx="10">
                  <c:v>0.13014434409940612</c:v>
                </c:pt>
                <c:pt idx="11">
                  <c:v>-3.2015452692863752E-2</c:v>
                </c:pt>
              </c:numCache>
            </c:numRef>
          </c:val>
          <c:smooth val="0"/>
          <c:extLst>
            <c:ext xmlns:c16="http://schemas.microsoft.com/office/drawing/2014/chart" uri="{C3380CC4-5D6E-409C-BE32-E72D297353CC}">
              <c16:uniqueId val="{00000000-1773-4D33-A81C-04EC932E0F95}"/>
            </c:ext>
          </c:extLst>
        </c:ser>
        <c:ser>
          <c:idx val="1"/>
          <c:order val="1"/>
          <c:tx>
            <c:strRef>
              <c:f>'Profitability EBIT Analysis'!$A$51:$D$51</c:f>
              <c:strCache>
                <c:ptCount val="4"/>
                <c:pt idx="0">
                  <c:v>Surjek</c:v>
                </c:pt>
              </c:strCache>
            </c:strRef>
          </c:tx>
          <c:spPr>
            <a:ln w="28575" cap="rnd">
              <a:solidFill>
                <a:schemeClr val="accent2"/>
              </a:solidFill>
              <a:round/>
            </a:ln>
            <a:effectLst/>
          </c:spPr>
          <c:marker>
            <c:symbol val="none"/>
          </c:marker>
          <c:cat>
            <c:numRef>
              <c:f>'Profitability EBIT Analysis'!$E$48:$P$48</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Analysis'!$E$51:$P$51</c:f>
              <c:numCache>
                <c:formatCode>0.00%</c:formatCode>
                <c:ptCount val="12"/>
                <c:pt idx="0">
                  <c:v>0.3455956940538133</c:v>
                </c:pt>
                <c:pt idx="1">
                  <c:v>6.4599684274176436E-2</c:v>
                </c:pt>
                <c:pt idx="2">
                  <c:v>0.14433359289184161</c:v>
                </c:pt>
                <c:pt idx="3">
                  <c:v>-0.22177748431522884</c:v>
                </c:pt>
                <c:pt idx="4">
                  <c:v>-0.44766201795834271</c:v>
                </c:pt>
                <c:pt idx="5">
                  <c:v>0.16732145063494736</c:v>
                </c:pt>
                <c:pt idx="6">
                  <c:v>0.37427618015254988</c:v>
                </c:pt>
                <c:pt idx="7">
                  <c:v>0.11368942332287189</c:v>
                </c:pt>
                <c:pt idx="8">
                  <c:v>0.23574321478746135</c:v>
                </c:pt>
                <c:pt idx="9">
                  <c:v>0.11675504697526991</c:v>
                </c:pt>
                <c:pt idx="10">
                  <c:v>-0.29356581548975247</c:v>
                </c:pt>
                <c:pt idx="11">
                  <c:v>0.47482161130642114</c:v>
                </c:pt>
              </c:numCache>
            </c:numRef>
          </c:val>
          <c:smooth val="0"/>
          <c:extLst>
            <c:ext xmlns:c16="http://schemas.microsoft.com/office/drawing/2014/chart" uri="{C3380CC4-5D6E-409C-BE32-E72D297353CC}">
              <c16:uniqueId val="{00000002-1773-4D33-A81C-04EC932E0F95}"/>
            </c:ext>
          </c:extLst>
        </c:ser>
        <c:ser>
          <c:idx val="2"/>
          <c:order val="2"/>
          <c:tx>
            <c:strRef>
              <c:f>'Profitability EBIT Analysis'!$A$52:$D$52</c:f>
              <c:strCache>
                <c:ptCount val="4"/>
                <c:pt idx="0">
                  <c:v>Jutik</c:v>
                </c:pt>
              </c:strCache>
            </c:strRef>
          </c:tx>
          <c:spPr>
            <a:ln w="28575" cap="rnd">
              <a:solidFill>
                <a:schemeClr val="accent3"/>
              </a:solidFill>
              <a:round/>
            </a:ln>
            <a:effectLst/>
          </c:spPr>
          <c:marker>
            <c:symbol val="none"/>
          </c:marker>
          <c:cat>
            <c:numRef>
              <c:f>'Profitability EBIT Analysis'!$E$48:$P$48</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Analysis'!$E$52:$P$52</c:f>
              <c:numCache>
                <c:formatCode>0.00%</c:formatCode>
                <c:ptCount val="12"/>
                <c:pt idx="0">
                  <c:v>0.35762388953297342</c:v>
                </c:pt>
                <c:pt idx="1">
                  <c:v>0.5013107546263732</c:v>
                </c:pt>
                <c:pt idx="2">
                  <c:v>0.33532439120342417</c:v>
                </c:pt>
                <c:pt idx="3">
                  <c:v>0.37373471996246976</c:v>
                </c:pt>
                <c:pt idx="4">
                  <c:v>0.47039691903281722</c:v>
                </c:pt>
                <c:pt idx="5">
                  <c:v>0.47313004208100951</c:v>
                </c:pt>
                <c:pt idx="6">
                  <c:v>0.5353020289864372</c:v>
                </c:pt>
                <c:pt idx="7">
                  <c:v>0.52577909011510338</c:v>
                </c:pt>
                <c:pt idx="8">
                  <c:v>0.38588068285200638</c:v>
                </c:pt>
                <c:pt idx="9">
                  <c:v>0.55152119278952894</c:v>
                </c:pt>
                <c:pt idx="10">
                  <c:v>0.43228332459198315</c:v>
                </c:pt>
                <c:pt idx="11">
                  <c:v>0.37303495544431581</c:v>
                </c:pt>
              </c:numCache>
            </c:numRef>
          </c:val>
          <c:smooth val="0"/>
          <c:extLst>
            <c:ext xmlns:c16="http://schemas.microsoft.com/office/drawing/2014/chart" uri="{C3380CC4-5D6E-409C-BE32-E72D297353CC}">
              <c16:uniqueId val="{00000004-1773-4D33-A81C-04EC932E0F95}"/>
            </c:ext>
          </c:extLst>
        </c:ser>
        <c:dLbls>
          <c:showLegendKey val="0"/>
          <c:showVal val="0"/>
          <c:showCatName val="0"/>
          <c:showSerName val="0"/>
          <c:showPercent val="0"/>
          <c:showBubbleSize val="0"/>
        </c:dLbls>
        <c:smooth val="0"/>
        <c:axId val="1217976327"/>
        <c:axId val="1224261639"/>
      </c:lineChart>
      <c:dateAx>
        <c:axId val="121797632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61639"/>
        <c:crosses val="autoZero"/>
        <c:auto val="1"/>
        <c:lblOffset val="100"/>
        <c:baseTimeUnit val="months"/>
      </c:dateAx>
      <c:valAx>
        <c:axId val="1224261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976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906736038"/>
        <c:axId val="1868784551"/>
      </c:lineChart>
      <c:catAx>
        <c:axId val="90673603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868784551"/>
        <c:crosses val="autoZero"/>
        <c:auto val="1"/>
        <c:lblAlgn val="ctr"/>
        <c:lblOffset val="100"/>
        <c:noMultiLvlLbl val="1"/>
      </c:catAx>
      <c:valAx>
        <c:axId val="1868784551"/>
        <c:scaling>
          <c:orientation val="minMax"/>
        </c:scaling>
        <c:delete val="0"/>
        <c:axPos val="l"/>
        <c:majorTickMark val="cross"/>
        <c:minorTickMark val="cross"/>
        <c:tickLblPos val="nextTo"/>
        <c:spPr>
          <a:ln>
            <a:noFill/>
          </a:ln>
        </c:spPr>
        <c:crossAx val="906736038"/>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771079991"/>
        <c:axId val="437180480"/>
      </c:lineChart>
      <c:catAx>
        <c:axId val="17710799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437180480"/>
        <c:crosses val="autoZero"/>
        <c:auto val="1"/>
        <c:lblAlgn val="ctr"/>
        <c:lblOffset val="100"/>
        <c:noMultiLvlLbl val="1"/>
      </c:catAx>
      <c:valAx>
        <c:axId val="437180480"/>
        <c:scaling>
          <c:orientation val="minMax"/>
        </c:scaling>
        <c:delete val="0"/>
        <c:axPos val="l"/>
        <c:majorTickMark val="cross"/>
        <c:minorTickMark val="cross"/>
        <c:tickLblPos val="nextTo"/>
        <c:spPr>
          <a:ln>
            <a:noFill/>
          </a:ln>
        </c:spPr>
        <c:crossAx val="17710799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587231109"/>
        <c:axId val="635544983"/>
      </c:lineChart>
      <c:catAx>
        <c:axId val="158723110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635544983"/>
        <c:crosses val="autoZero"/>
        <c:auto val="1"/>
        <c:lblAlgn val="ctr"/>
        <c:lblOffset val="100"/>
        <c:noMultiLvlLbl val="1"/>
      </c:catAx>
      <c:valAx>
        <c:axId val="635544983"/>
        <c:scaling>
          <c:orientation val="minMax"/>
        </c:scaling>
        <c:delete val="0"/>
        <c:axPos val="l"/>
        <c:majorTickMark val="cross"/>
        <c:minorTickMark val="cross"/>
        <c:tickLblPos val="nextTo"/>
        <c:spPr>
          <a:ln>
            <a:noFill/>
          </a:ln>
        </c:spPr>
        <c:crossAx val="1587231109"/>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53959731"/>
        <c:axId val="1574914095"/>
      </c:lineChart>
      <c:catAx>
        <c:axId val="85395973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574914095"/>
        <c:crosses val="autoZero"/>
        <c:auto val="1"/>
        <c:lblAlgn val="ctr"/>
        <c:lblOffset val="100"/>
        <c:noMultiLvlLbl val="1"/>
      </c:catAx>
      <c:valAx>
        <c:axId val="1574914095"/>
        <c:scaling>
          <c:orientation val="minMax"/>
        </c:scaling>
        <c:delete val="0"/>
        <c:axPos val="l"/>
        <c:majorTickMark val="cross"/>
        <c:minorTickMark val="cross"/>
        <c:tickLblPos val="nextTo"/>
        <c:spPr>
          <a:ln>
            <a:noFill/>
          </a:ln>
        </c:spPr>
        <c:crossAx val="85395973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7.png"/><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19050</xdr:rowOff>
    </xdr:from>
    <xdr:ext cx="8324850" cy="5629275"/>
    <xdr:pic>
      <xdr:nvPicPr>
        <xdr:cNvPr id="2" name="image5.png" descr="A large white pipes with yellow valves&#10;&#10;Description automatically generated with medium confidenc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48</xdr:row>
      <xdr:rowOff>136070</xdr:rowOff>
    </xdr:from>
    <xdr:ext cx="7419975" cy="5176157"/>
    <xdr:pic>
      <xdr:nvPicPr>
        <xdr:cNvPr id="4" name="image3.png" descr="A diagram of a company&#10;&#10;Description automatically generated">
          <a:extLst>
            <a:ext uri="{FF2B5EF4-FFF2-40B4-BE49-F238E27FC236}">
              <a16:creationId xmlns:a16="http://schemas.microsoft.com/office/drawing/2014/main" id="{00000000-0008-0000-0000-000004000000}"/>
            </a:ext>
          </a:extLst>
        </xdr:cNvPr>
        <xdr:cNvPicPr preferRelativeResize="0"/>
      </xdr:nvPicPr>
      <xdr:blipFill rotWithShape="1">
        <a:blip xmlns:r="http://schemas.openxmlformats.org/officeDocument/2006/relationships" r:embed="rId2" cstate="print"/>
        <a:srcRect t="6306"/>
        <a:stretch>
          <a:fillRect/>
        </a:stretch>
      </xdr:blipFill>
      <xdr:spPr>
        <a:xfrm>
          <a:off x="0" y="18886713"/>
          <a:ext cx="7419975" cy="5176157"/>
        </a:xfrm>
        <a:prstGeom prst="rect">
          <a:avLst/>
        </a:prstGeom>
        <a:noFill/>
      </xdr:spPr>
    </xdr:pic>
    <xdr:clientData fLocksWithSheet="0"/>
  </xdr:oneCellAnchor>
  <xdr:oneCellAnchor>
    <xdr:from>
      <xdr:col>8</xdr:col>
      <xdr:colOff>9525</xdr:colOff>
      <xdr:row>49</xdr:row>
      <xdr:rowOff>-1</xdr:rowOff>
    </xdr:from>
    <xdr:ext cx="6943725" cy="5063217"/>
    <xdr:pic>
      <xdr:nvPicPr>
        <xdr:cNvPr id="5" name="image2.png" descr="A diagram of a company&#10;&#10;Description automatically generated">
          <a:extLst>
            <a:ext uri="{FF2B5EF4-FFF2-40B4-BE49-F238E27FC236}">
              <a16:creationId xmlns:a16="http://schemas.microsoft.com/office/drawing/2014/main" id="{00000000-0008-0000-0000-000005000000}"/>
            </a:ext>
          </a:extLst>
        </xdr:cNvPr>
        <xdr:cNvPicPr preferRelativeResize="0"/>
      </xdr:nvPicPr>
      <xdr:blipFill rotWithShape="1">
        <a:blip xmlns:r="http://schemas.openxmlformats.org/officeDocument/2006/relationships" r:embed="rId3" cstate="print"/>
        <a:srcRect t="6413"/>
        <a:stretch>
          <a:fillRect/>
        </a:stretch>
      </xdr:blipFill>
      <xdr:spPr>
        <a:xfrm>
          <a:off x="7969704" y="18913928"/>
          <a:ext cx="6943725" cy="5063217"/>
        </a:xfrm>
        <a:prstGeom prst="rect">
          <a:avLst/>
        </a:prstGeom>
        <a:noFill/>
      </xdr:spPr>
    </xdr:pic>
    <xdr:clientData fLocksWithSheet="0"/>
  </xdr:oneCellAnchor>
  <xdr:twoCellAnchor editAs="oneCell">
    <xdr:from>
      <xdr:col>0</xdr:col>
      <xdr:colOff>0</xdr:colOff>
      <xdr:row>20</xdr:row>
      <xdr:rowOff>0</xdr:rowOff>
    </xdr:from>
    <xdr:to>
      <xdr:col>13</xdr:col>
      <xdr:colOff>333333</xdr:colOff>
      <xdr:row>29</xdr:row>
      <xdr:rowOff>107108</xdr:rowOff>
    </xdr:to>
    <xdr:pic>
      <xdr:nvPicPr>
        <xdr:cNvPr id="7" name="Picture 6">
          <a:extLst>
            <a:ext uri="{FF2B5EF4-FFF2-40B4-BE49-F238E27FC236}">
              <a16:creationId xmlns:a16="http://schemas.microsoft.com/office/drawing/2014/main" id="{800D63A0-B6CC-7DCA-8FE0-468B2E99E73A}"/>
            </a:ext>
          </a:extLst>
        </xdr:cNvPr>
        <xdr:cNvPicPr>
          <a:picLocks noChangeAspect="1"/>
        </xdr:cNvPicPr>
      </xdr:nvPicPr>
      <xdr:blipFill>
        <a:blip xmlns:r="http://schemas.openxmlformats.org/officeDocument/2006/relationships" r:embed="rId4"/>
        <a:stretch>
          <a:fillRect/>
        </a:stretch>
      </xdr:blipFill>
      <xdr:spPr>
        <a:xfrm>
          <a:off x="0" y="11674929"/>
          <a:ext cx="11219047" cy="31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52</xdr:row>
      <xdr:rowOff>0</xdr:rowOff>
    </xdr:from>
    <xdr:to>
      <xdr:col>5</xdr:col>
      <xdr:colOff>257175</xdr:colOff>
      <xdr:row>63</xdr:row>
      <xdr:rowOff>323850</xdr:rowOff>
    </xdr:to>
    <xdr:graphicFrame macro="">
      <xdr:nvGraphicFramePr>
        <xdr:cNvPr id="6" name="Chart 5">
          <a:extLst>
            <a:ext uri="{FF2B5EF4-FFF2-40B4-BE49-F238E27FC236}">
              <a16:creationId xmlns:a16="http://schemas.microsoft.com/office/drawing/2014/main" id="{182E7DA0-D998-9E6F-7117-E59A498B666F}"/>
            </a:ext>
            <a:ext uri="{147F2762-F138-4A5C-976F-8EAC2B608ADB}">
              <a16:predDERef xmlns:a16="http://schemas.microsoft.com/office/drawing/2014/main" pre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257175</xdr:colOff>
      <xdr:row>51</xdr:row>
      <xdr:rowOff>361950</xdr:rowOff>
    </xdr:from>
    <xdr:to>
      <xdr:col>13</xdr:col>
      <xdr:colOff>323850</xdr:colOff>
      <xdr:row>64</xdr:row>
      <xdr:rowOff>19050</xdr:rowOff>
    </xdr:to>
    <xdr:graphicFrame macro="">
      <xdr:nvGraphicFramePr>
        <xdr:cNvPr id="7" name="Chart 6">
          <a:extLst>
            <a:ext uri="{FF2B5EF4-FFF2-40B4-BE49-F238E27FC236}">
              <a16:creationId xmlns:a16="http://schemas.microsoft.com/office/drawing/2014/main" id="{AF51CA65-5B6E-1D98-F1D9-7762A318FC1F}"/>
            </a:ext>
            <a:ext uri="{147F2762-F138-4A5C-976F-8EAC2B608ADB}">
              <a16:predDERef xmlns:a16="http://schemas.microsoft.com/office/drawing/2014/main" pred="{182E7DA0-D998-9E6F-7117-E59A498B6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304800</xdr:colOff>
      <xdr:row>51</xdr:row>
      <xdr:rowOff>342900</xdr:rowOff>
    </xdr:from>
    <xdr:to>
      <xdr:col>26</xdr:col>
      <xdr:colOff>19050</xdr:colOff>
      <xdr:row>64</xdr:row>
      <xdr:rowOff>0</xdr:rowOff>
    </xdr:to>
    <xdr:graphicFrame macro="">
      <xdr:nvGraphicFramePr>
        <xdr:cNvPr id="8" name="Chart 7">
          <a:extLst>
            <a:ext uri="{FF2B5EF4-FFF2-40B4-BE49-F238E27FC236}">
              <a16:creationId xmlns:a16="http://schemas.microsoft.com/office/drawing/2014/main" id="{6904B652-08BA-9ABE-9C49-115392F5EAE9}"/>
            </a:ext>
            <a:ext uri="{147F2762-F138-4A5C-976F-8EAC2B608ADB}">
              <a16:predDERef xmlns:a16="http://schemas.microsoft.com/office/drawing/2014/main" pred="{AF51CA65-5B6E-1D98-F1D9-7762A318F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85</xdr:row>
      <xdr:rowOff>38100</xdr:rowOff>
    </xdr:from>
    <xdr:to>
      <xdr:col>3</xdr:col>
      <xdr:colOff>514350</xdr:colOff>
      <xdr:row>98</xdr:row>
      <xdr:rowOff>171450</xdr:rowOff>
    </xdr:to>
    <xdr:graphicFrame macro="">
      <xdr:nvGraphicFramePr>
        <xdr:cNvPr id="14" name="Chart 13">
          <a:extLst>
            <a:ext uri="{FF2B5EF4-FFF2-40B4-BE49-F238E27FC236}">
              <a16:creationId xmlns:a16="http://schemas.microsoft.com/office/drawing/2014/main" id="{FE83C7C8-9525-B387-4FB6-46556CF880CB}"/>
            </a:ext>
            <a:ext uri="{147F2762-F138-4A5C-976F-8EAC2B608ADB}">
              <a16:predDERef xmlns:a16="http://schemas.microsoft.com/office/drawing/2014/main" pred="{6904B652-08BA-9ABE-9C49-115392F5E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485775</xdr:colOff>
      <xdr:row>84</xdr:row>
      <xdr:rowOff>342900</xdr:rowOff>
    </xdr:from>
    <xdr:to>
      <xdr:col>9</xdr:col>
      <xdr:colOff>57150</xdr:colOff>
      <xdr:row>98</xdr:row>
      <xdr:rowOff>171450</xdr:rowOff>
    </xdr:to>
    <xdr:graphicFrame macro="">
      <xdr:nvGraphicFramePr>
        <xdr:cNvPr id="21" name="Chart 20">
          <a:extLst>
            <a:ext uri="{FF2B5EF4-FFF2-40B4-BE49-F238E27FC236}">
              <a16:creationId xmlns:a16="http://schemas.microsoft.com/office/drawing/2014/main" id="{48613815-954B-9F85-2CB3-CCF3FFCB0E98}"/>
            </a:ext>
            <a:ext uri="{147F2762-F138-4A5C-976F-8EAC2B608ADB}">
              <a16:predDERef xmlns:a16="http://schemas.microsoft.com/office/drawing/2014/main" pred="{FE83C7C8-9525-B387-4FB6-46556CF88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314325</xdr:colOff>
      <xdr:row>138</xdr:row>
      <xdr:rowOff>57150</xdr:rowOff>
    </xdr:from>
    <xdr:ext cx="3067050" cy="2714625"/>
    <xdr:pic>
      <xdr:nvPicPr>
        <xdr:cNvPr id="4" name="image8.png" descr="A graph of a number of blue and white bars&#10;&#10;Description automatically generated with medium confidenc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200025</xdr:colOff>
      <xdr:row>158</xdr:row>
      <xdr:rowOff>142875</xdr:rowOff>
    </xdr:from>
    <xdr:ext cx="3362325" cy="2524125"/>
    <xdr:pic>
      <xdr:nvPicPr>
        <xdr:cNvPr id="5" name="image10.png" descr="A graph with a line&#10;&#10;Description automatically generated">
          <a:extLst>
            <a:ext uri="{FF2B5EF4-FFF2-40B4-BE49-F238E27FC236}">
              <a16:creationId xmlns:a16="http://schemas.microsoft.com/office/drawing/2014/main" id="{00000000-0008-0000-0300-000005000000}"/>
            </a:ext>
            <a:ext uri="{147F2762-F138-4A5C-976F-8EAC2B608ADB}">
              <a16:predDERef xmlns:a16="http://schemas.microsoft.com/office/drawing/2014/main" pred="{00000000-0008-0000-03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3</xdr:col>
      <xdr:colOff>1485900</xdr:colOff>
      <xdr:row>75</xdr:row>
      <xdr:rowOff>9525</xdr:rowOff>
    </xdr:from>
    <xdr:to>
      <xdr:col>8</xdr:col>
      <xdr:colOff>57150</xdr:colOff>
      <xdr:row>90</xdr:row>
      <xdr:rowOff>38100</xdr:rowOff>
    </xdr:to>
    <xdr:graphicFrame macro="">
      <xdr:nvGraphicFramePr>
        <xdr:cNvPr id="10" name="Chart 9">
          <a:extLst>
            <a:ext uri="{FF2B5EF4-FFF2-40B4-BE49-F238E27FC236}">
              <a16:creationId xmlns:a16="http://schemas.microsoft.com/office/drawing/2014/main" id="{CE7100B9-B4D1-10CB-90CF-97DC8CCFFFB6}"/>
            </a:ext>
            <a:ext uri="{147F2762-F138-4A5C-976F-8EAC2B608ADB}">
              <a16:predDERef xmlns:a16="http://schemas.microsoft.com/office/drawing/2014/main" pre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95</xdr:row>
      <xdr:rowOff>0</xdr:rowOff>
    </xdr:from>
    <xdr:to>
      <xdr:col>4</xdr:col>
      <xdr:colOff>295275</xdr:colOff>
      <xdr:row>108</xdr:row>
      <xdr:rowOff>142875</xdr:rowOff>
    </xdr:to>
    <xdr:graphicFrame macro="">
      <xdr:nvGraphicFramePr>
        <xdr:cNvPr id="14" name="Chart 13">
          <a:extLst>
            <a:ext uri="{FF2B5EF4-FFF2-40B4-BE49-F238E27FC236}">
              <a16:creationId xmlns:a16="http://schemas.microsoft.com/office/drawing/2014/main" id="{8912FF0F-E6BC-851A-51AF-3A10B239E009}"/>
            </a:ext>
            <a:ext uri="{147F2762-F138-4A5C-976F-8EAC2B608ADB}">
              <a16:predDERef xmlns:a16="http://schemas.microsoft.com/office/drawing/2014/main" pred="{CE7100B9-B4D1-10CB-90CF-97DC8CCFF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352425</xdr:colOff>
      <xdr:row>95</xdr:row>
      <xdr:rowOff>9525</xdr:rowOff>
    </xdr:from>
    <xdr:to>
      <xdr:col>10</xdr:col>
      <xdr:colOff>333375</xdr:colOff>
      <xdr:row>108</xdr:row>
      <xdr:rowOff>161925</xdr:rowOff>
    </xdr:to>
    <xdr:graphicFrame macro="">
      <xdr:nvGraphicFramePr>
        <xdr:cNvPr id="15" name="Chart 14">
          <a:extLst>
            <a:ext uri="{FF2B5EF4-FFF2-40B4-BE49-F238E27FC236}">
              <a16:creationId xmlns:a16="http://schemas.microsoft.com/office/drawing/2014/main" id="{D7B69558-D594-807F-9410-0EA07D2E6D27}"/>
            </a:ext>
            <a:ext uri="{147F2762-F138-4A5C-976F-8EAC2B608ADB}">
              <a16:predDERef xmlns:a16="http://schemas.microsoft.com/office/drawing/2014/main" pred="{8912FF0F-E6BC-851A-51AF-3A10B239E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304800</xdr:colOff>
      <xdr:row>95</xdr:row>
      <xdr:rowOff>9525</xdr:rowOff>
    </xdr:from>
    <xdr:to>
      <xdr:col>17</xdr:col>
      <xdr:colOff>142875</xdr:colOff>
      <xdr:row>109</xdr:row>
      <xdr:rowOff>0</xdr:rowOff>
    </xdr:to>
    <xdr:graphicFrame macro="">
      <xdr:nvGraphicFramePr>
        <xdr:cNvPr id="21" name="Chart 15">
          <a:extLst>
            <a:ext uri="{FF2B5EF4-FFF2-40B4-BE49-F238E27FC236}">
              <a16:creationId xmlns:a16="http://schemas.microsoft.com/office/drawing/2014/main" id="{29777CB7-878F-881A-98DB-16D27F54893E}"/>
            </a:ext>
            <a:ext uri="{147F2762-F138-4A5C-976F-8EAC2B608ADB}">
              <a16:predDERef xmlns:a16="http://schemas.microsoft.com/office/drawing/2014/main" pred="{D7B69558-D594-807F-9410-0EA07D2E6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2009775</xdr:colOff>
      <xdr:row>138</xdr:row>
      <xdr:rowOff>47625</xdr:rowOff>
    </xdr:from>
    <xdr:to>
      <xdr:col>4</xdr:col>
      <xdr:colOff>1304925</xdr:colOff>
      <xdr:row>156</xdr:row>
      <xdr:rowOff>104775</xdr:rowOff>
    </xdr:to>
    <xdr:graphicFrame macro="">
      <xdr:nvGraphicFramePr>
        <xdr:cNvPr id="25" name="Chart 24">
          <a:extLst>
            <a:ext uri="{FF2B5EF4-FFF2-40B4-BE49-F238E27FC236}">
              <a16:creationId xmlns:a16="http://schemas.microsoft.com/office/drawing/2014/main" id="{7C64597C-B51B-EDBE-649C-22447499CCB2}"/>
            </a:ext>
            <a:ext uri="{147F2762-F138-4A5C-976F-8EAC2B608ADB}">
              <a16:predDERef xmlns:a16="http://schemas.microsoft.com/office/drawing/2014/main" pred="{29777CB7-878F-881A-98DB-16D27F548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136</xdr:row>
      <xdr:rowOff>152400</xdr:rowOff>
    </xdr:from>
    <xdr:to>
      <xdr:col>13</xdr:col>
      <xdr:colOff>762000</xdr:colOff>
      <xdr:row>155</xdr:row>
      <xdr:rowOff>57150</xdr:rowOff>
    </xdr:to>
    <xdr:graphicFrame macro="">
      <xdr:nvGraphicFramePr>
        <xdr:cNvPr id="26" name="Chart 25">
          <a:extLst>
            <a:ext uri="{FF2B5EF4-FFF2-40B4-BE49-F238E27FC236}">
              <a16:creationId xmlns:a16="http://schemas.microsoft.com/office/drawing/2014/main" id="{5B703A6F-E3EA-9A8D-CC53-12FBA7FBAE55}"/>
            </a:ext>
            <a:ext uri="{147F2762-F138-4A5C-976F-8EAC2B608ADB}">
              <a16:predDERef xmlns:a16="http://schemas.microsoft.com/office/drawing/2014/main" pred="{7C64597C-B51B-EDBE-649C-22447499C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152400</xdr:colOff>
      <xdr:row>137</xdr:row>
      <xdr:rowOff>38100</xdr:rowOff>
    </xdr:from>
    <xdr:to>
      <xdr:col>18</xdr:col>
      <xdr:colOff>523875</xdr:colOff>
      <xdr:row>154</xdr:row>
      <xdr:rowOff>152400</xdr:rowOff>
    </xdr:to>
    <xdr:graphicFrame macro="">
      <xdr:nvGraphicFramePr>
        <xdr:cNvPr id="27" name="Chart 26">
          <a:extLst>
            <a:ext uri="{FF2B5EF4-FFF2-40B4-BE49-F238E27FC236}">
              <a16:creationId xmlns:a16="http://schemas.microsoft.com/office/drawing/2014/main" id="{BCA01702-E110-232D-409C-1EEBE69B47B4}"/>
            </a:ext>
            <a:ext uri="{147F2762-F138-4A5C-976F-8EAC2B608ADB}">
              <a16:predDERef xmlns:a16="http://schemas.microsoft.com/office/drawing/2014/main" pred="{5B703A6F-E3EA-9A8D-CC53-12FBA7FBA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847725</xdr:colOff>
      <xdr:row>158</xdr:row>
      <xdr:rowOff>85725</xdr:rowOff>
    </xdr:from>
    <xdr:to>
      <xdr:col>4</xdr:col>
      <xdr:colOff>1381125</xdr:colOff>
      <xdr:row>173</xdr:row>
      <xdr:rowOff>114300</xdr:rowOff>
    </xdr:to>
    <xdr:graphicFrame macro="">
      <xdr:nvGraphicFramePr>
        <xdr:cNvPr id="28" name="Chart 27">
          <a:extLst>
            <a:ext uri="{FF2B5EF4-FFF2-40B4-BE49-F238E27FC236}">
              <a16:creationId xmlns:a16="http://schemas.microsoft.com/office/drawing/2014/main" id="{A0299FCB-3E0F-A77B-0B81-931AE39E2779}"/>
            </a:ext>
            <a:ext uri="{147F2762-F138-4A5C-976F-8EAC2B608ADB}">
              <a16:predDERef xmlns:a16="http://schemas.microsoft.com/office/drawing/2014/main" pred="{BCA01702-E110-232D-409C-1EEBE69B4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9525</xdr:colOff>
      <xdr:row>157</xdr:row>
      <xdr:rowOff>152400</xdr:rowOff>
    </xdr:from>
    <xdr:to>
      <xdr:col>13</xdr:col>
      <xdr:colOff>762000</xdr:colOff>
      <xdr:row>173</xdr:row>
      <xdr:rowOff>0</xdr:rowOff>
    </xdr:to>
    <xdr:graphicFrame macro="">
      <xdr:nvGraphicFramePr>
        <xdr:cNvPr id="29" name="Chart 28">
          <a:extLst>
            <a:ext uri="{FF2B5EF4-FFF2-40B4-BE49-F238E27FC236}">
              <a16:creationId xmlns:a16="http://schemas.microsoft.com/office/drawing/2014/main" id="{D36D489C-2C13-AF55-74B9-230B7813C72B}"/>
            </a:ext>
            <a:ext uri="{147F2762-F138-4A5C-976F-8EAC2B608ADB}">
              <a16:predDERef xmlns:a16="http://schemas.microsoft.com/office/drawing/2014/main" pred="{A0299FCB-3E0F-A77B-0B81-931AE39E2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304800</xdr:colOff>
      <xdr:row>158</xdr:row>
      <xdr:rowOff>152400</xdr:rowOff>
    </xdr:from>
    <xdr:to>
      <xdr:col>18</xdr:col>
      <xdr:colOff>504825</xdr:colOff>
      <xdr:row>174</xdr:row>
      <xdr:rowOff>0</xdr:rowOff>
    </xdr:to>
    <xdr:graphicFrame macro="">
      <xdr:nvGraphicFramePr>
        <xdr:cNvPr id="30" name="Chart 29">
          <a:extLst>
            <a:ext uri="{FF2B5EF4-FFF2-40B4-BE49-F238E27FC236}">
              <a16:creationId xmlns:a16="http://schemas.microsoft.com/office/drawing/2014/main" id="{819DC1A2-640D-06F1-E7CA-A7C40732A274}"/>
            </a:ext>
            <a:ext uri="{147F2762-F138-4A5C-976F-8EAC2B608ADB}">
              <a16:predDERef xmlns:a16="http://schemas.microsoft.com/office/drawing/2014/main" pred="{D36D489C-2C13-AF55-74B9-230B7813C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76200</xdr:colOff>
      <xdr:row>178</xdr:row>
      <xdr:rowOff>57150</xdr:rowOff>
    </xdr:from>
    <xdr:to>
      <xdr:col>16</xdr:col>
      <xdr:colOff>66675</xdr:colOff>
      <xdr:row>184</xdr:row>
      <xdr:rowOff>152400</xdr:rowOff>
    </xdr:to>
    <xdr:pic>
      <xdr:nvPicPr>
        <xdr:cNvPr id="2" name="Picture 1">
          <a:extLst>
            <a:ext uri="{FF2B5EF4-FFF2-40B4-BE49-F238E27FC236}">
              <a16:creationId xmlns:a16="http://schemas.microsoft.com/office/drawing/2014/main" id="{A7D7A8A9-F95D-3082-C106-E3C01893FF3B}"/>
            </a:ext>
            <a:ext uri="{147F2762-F138-4A5C-976F-8EAC2B608ADB}">
              <a16:predDERef xmlns:a16="http://schemas.microsoft.com/office/drawing/2014/main" pred="{819DC1A2-640D-06F1-E7CA-A7C40732A274}"/>
            </a:ext>
          </a:extLst>
        </xdr:cNvPr>
        <xdr:cNvPicPr>
          <a:picLocks noChangeAspect="1"/>
        </xdr:cNvPicPr>
      </xdr:nvPicPr>
      <xdr:blipFill>
        <a:blip xmlns:r="http://schemas.openxmlformats.org/officeDocument/2006/relationships" r:embed="rId13"/>
        <a:stretch>
          <a:fillRect/>
        </a:stretch>
      </xdr:blipFill>
      <xdr:spPr>
        <a:xfrm>
          <a:off x="76200" y="37290375"/>
          <a:ext cx="17306925" cy="1181100"/>
        </a:xfrm>
        <a:prstGeom prst="rect">
          <a:avLst/>
        </a:prstGeom>
      </xdr:spPr>
    </xdr:pic>
    <xdr:clientData/>
  </xdr:twoCellAnchor>
  <xdr:twoCellAnchor>
    <xdr:from>
      <xdr:col>0</xdr:col>
      <xdr:colOff>123825</xdr:colOff>
      <xdr:row>185</xdr:row>
      <xdr:rowOff>47625</xdr:rowOff>
    </xdr:from>
    <xdr:to>
      <xdr:col>8</xdr:col>
      <xdr:colOff>819150</xdr:colOff>
      <xdr:row>222</xdr:row>
      <xdr:rowOff>133350</xdr:rowOff>
    </xdr:to>
    <xdr:graphicFrame macro="">
      <xdr:nvGraphicFramePr>
        <xdr:cNvPr id="3" name="Chart 5">
          <a:extLst>
            <a:ext uri="{FF2B5EF4-FFF2-40B4-BE49-F238E27FC236}">
              <a16:creationId xmlns:a16="http://schemas.microsoft.com/office/drawing/2014/main" id="{0226C898-0D5C-4462-86DE-71D79C7C14AE}"/>
            </a:ext>
            <a:ext uri="{147F2762-F138-4A5C-976F-8EAC2B608ADB}">
              <a16:predDERef xmlns:a16="http://schemas.microsoft.com/office/drawing/2014/main" pred="{A7D7A8A9-F95D-3082-C106-E3C01893F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266700</xdr:colOff>
      <xdr:row>27</xdr:row>
      <xdr:rowOff>0</xdr:rowOff>
    </xdr:from>
    <xdr:ext cx="4181475" cy="2533650"/>
    <xdr:pic>
      <xdr:nvPicPr>
        <xdr:cNvPr id="2" name="image14.png" descr="A graph showing the amount of money in the market&#10;&#10;Description automatically generated with medium confidenc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53</xdr:row>
      <xdr:rowOff>133350</xdr:rowOff>
    </xdr:from>
    <xdr:ext cx="5324475" cy="2552700"/>
    <xdr:pic>
      <xdr:nvPicPr>
        <xdr:cNvPr id="3" name="image13.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6</xdr:col>
      <xdr:colOff>314325</xdr:colOff>
      <xdr:row>26</xdr:row>
      <xdr:rowOff>85725</xdr:rowOff>
    </xdr:from>
    <xdr:to>
      <xdr:col>12</xdr:col>
      <xdr:colOff>28575</xdr:colOff>
      <xdr:row>42</xdr:row>
      <xdr:rowOff>85725</xdr:rowOff>
    </xdr:to>
    <xdr:graphicFrame macro="">
      <xdr:nvGraphicFramePr>
        <xdr:cNvPr id="5" name="Chart 4">
          <a:extLst>
            <a:ext uri="{FF2B5EF4-FFF2-40B4-BE49-F238E27FC236}">
              <a16:creationId xmlns:a16="http://schemas.microsoft.com/office/drawing/2014/main" id="{42CCBCAF-7613-5216-C48C-78CACB28897D}"/>
            </a:ext>
            <a:ext uri="{147F2762-F138-4A5C-976F-8EAC2B608ADB}">
              <a16:predDERef xmlns:a16="http://schemas.microsoft.com/office/drawing/2014/main" pre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57150</xdr:colOff>
      <xdr:row>26</xdr:row>
      <xdr:rowOff>95250</xdr:rowOff>
    </xdr:from>
    <xdr:to>
      <xdr:col>17</xdr:col>
      <xdr:colOff>514350</xdr:colOff>
      <xdr:row>42</xdr:row>
      <xdr:rowOff>95250</xdr:rowOff>
    </xdr:to>
    <xdr:graphicFrame macro="">
      <xdr:nvGraphicFramePr>
        <xdr:cNvPr id="7" name="Chart 6">
          <a:extLst>
            <a:ext uri="{FF2B5EF4-FFF2-40B4-BE49-F238E27FC236}">
              <a16:creationId xmlns:a16="http://schemas.microsoft.com/office/drawing/2014/main" id="{1F054D81-F128-8718-429B-9146382CFDA4}"/>
            </a:ext>
            <a:ext uri="{147F2762-F138-4A5C-976F-8EAC2B608ADB}">
              <a16:predDERef xmlns:a16="http://schemas.microsoft.com/office/drawing/2014/main" pred="{42CCBCAF-7613-5216-C48C-78CACB288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504825</xdr:colOff>
      <xdr:row>53</xdr:row>
      <xdr:rowOff>19050</xdr:rowOff>
    </xdr:from>
    <xdr:to>
      <xdr:col>13</xdr:col>
      <xdr:colOff>219075</xdr:colOff>
      <xdr:row>69</xdr:row>
      <xdr:rowOff>19050</xdr:rowOff>
    </xdr:to>
    <xdr:graphicFrame macro="">
      <xdr:nvGraphicFramePr>
        <xdr:cNvPr id="8" name="Chart 7">
          <a:extLst>
            <a:ext uri="{FF2B5EF4-FFF2-40B4-BE49-F238E27FC236}">
              <a16:creationId xmlns:a16="http://schemas.microsoft.com/office/drawing/2014/main" id="{C14AB993-22D7-B71D-36E8-6E04B1E80B27}"/>
            </a:ext>
            <a:ext uri="{147F2762-F138-4A5C-976F-8EAC2B608ADB}">
              <a16:predDERef xmlns:a16="http://schemas.microsoft.com/office/drawing/2014/main" pred="{1F054D81-F128-8718-429B-9146382CF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200025</xdr:colOff>
      <xdr:row>52</xdr:row>
      <xdr:rowOff>104775</xdr:rowOff>
    </xdr:from>
    <xdr:to>
      <xdr:col>19</xdr:col>
      <xdr:colOff>304800</xdr:colOff>
      <xdr:row>68</xdr:row>
      <xdr:rowOff>104775</xdr:rowOff>
    </xdr:to>
    <xdr:graphicFrame macro="">
      <xdr:nvGraphicFramePr>
        <xdr:cNvPr id="10" name="Chart 9">
          <a:extLst>
            <a:ext uri="{FF2B5EF4-FFF2-40B4-BE49-F238E27FC236}">
              <a16:creationId xmlns:a16="http://schemas.microsoft.com/office/drawing/2014/main" id="{C9BC2D61-E212-015A-CEA7-B534AC1C1773}"/>
            </a:ext>
            <a:ext uri="{147F2762-F138-4A5C-976F-8EAC2B608ADB}">
              <a16:predDERef xmlns:a16="http://schemas.microsoft.com/office/drawing/2014/main" pred="{C14AB993-22D7-B71D-36E8-6E04B1E80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234409442" name="Chart 1">
          <a:extLst>
            <a:ext uri="{FF2B5EF4-FFF2-40B4-BE49-F238E27FC236}">
              <a16:creationId xmlns:a16="http://schemas.microsoft.com/office/drawing/2014/main" id="{00000000-0008-0000-0700-0000E2979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876804445" name="Chart 2">
          <a:extLst>
            <a:ext uri="{FF2B5EF4-FFF2-40B4-BE49-F238E27FC236}">
              <a16:creationId xmlns:a16="http://schemas.microsoft.com/office/drawing/2014/main" id="{00000000-0008-0000-0700-00005DC3DD6F}"/>
            </a:ext>
            <a:ext uri="{147F2762-F138-4A5C-976F-8EAC2B608ADB}">
              <a16:predDERef xmlns:a16="http://schemas.microsoft.com/office/drawing/2014/main" pred="{00000000-0008-0000-0700-0000E2979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1546112312" name="Chart 3">
          <a:extLst>
            <a:ext uri="{FF2B5EF4-FFF2-40B4-BE49-F238E27FC236}">
              <a16:creationId xmlns:a16="http://schemas.microsoft.com/office/drawing/2014/main" id="{00000000-0008-0000-0700-000038CD275C}"/>
            </a:ext>
            <a:ext uri="{147F2762-F138-4A5C-976F-8EAC2B608ADB}">
              <a16:predDERef xmlns:a16="http://schemas.microsoft.com/office/drawing/2014/main" pred="{00000000-0008-0000-0700-00005DC3D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153652425" name="Chart 4">
          <a:extLst>
            <a:ext uri="{FF2B5EF4-FFF2-40B4-BE49-F238E27FC236}">
              <a16:creationId xmlns:a16="http://schemas.microsoft.com/office/drawing/2014/main" id="{00000000-0008-0000-0700-0000C98C2809}"/>
            </a:ext>
            <a:ext uri="{147F2762-F138-4A5C-976F-8EAC2B608ADB}">
              <a16:predDERef xmlns:a16="http://schemas.microsoft.com/office/drawing/2014/main" pred="{00000000-0008-0000-0700-000038CD2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6.94847048611" createdVersion="8" refreshedVersion="8" minRefreshableVersion="3" recordCount="504" xr:uid="{ECED8821-B2BB-4995-93AF-4633531E140D}">
  <cacheSource type="worksheet">
    <worksheetSource ref="A1:H505" sheet="Data Repository Table"/>
  </cacheSource>
  <cacheFields count="8">
    <cacheField name="Account Type" numFmtId="0">
      <sharedItems count="3">
        <s v="Revenue"/>
        <s v="Expenses"/>
        <s v="Water Production Actuals"/>
      </sharedItems>
    </cacheField>
    <cacheField name="Unit" numFmtId="0">
      <sharedItems count="3">
        <s v="Kootha"/>
        <s v="Surjek"/>
        <s v="Jutik"/>
      </sharedItems>
    </cacheField>
    <cacheField name="Month" numFmtId="17">
      <sharedItems containsSemiMixedTypes="0" containsNonDate="0" containsDate="1" containsString="0" minDate="2013-07-01T00:00:00" maxDate="2014-06-02T00:00:00" count="12">
        <d v="2013-07-01T00:00:00"/>
        <d v="2013-08-01T00:00:00"/>
        <d v="2013-09-01T00:00:00"/>
        <d v="2013-10-01T00:00:00"/>
        <d v="2013-11-01T00:00:00"/>
        <d v="2013-12-01T00:00:00"/>
        <d v="2014-01-01T00:00:00"/>
        <d v="2014-02-01T00:00:00"/>
        <d v="2014-03-01T00:00:00"/>
        <d v="2014-04-01T00:00:00"/>
        <d v="2014-05-01T00:00:00"/>
        <d v="2014-06-01T00:00:00"/>
      </sharedItems>
    </cacheField>
    <cacheField name="Month (Number)" numFmtId="0">
      <sharedItems containsSemiMixedTypes="0" containsString="0" containsNumber="1" containsInteger="1" minValue="1" maxValue="12"/>
    </cacheField>
    <cacheField name="Accounting Code Centre" numFmtId="0">
      <sharedItems count="8">
        <s v="001 Private Water Hedge Sales"/>
        <s v="002 Public Sales"/>
        <s v="003 Residential Sales"/>
        <s v="Chemical Costs"/>
        <s v="Facility Costs"/>
        <s v="Operational Maintenance Costs"/>
        <s v="Labour Costs"/>
        <s v="None"/>
      </sharedItems>
    </cacheField>
    <cacheField name="Accounting Code Centre Element" numFmtId="0">
      <sharedItems count="11">
        <s v="W-Transact (0211) - Soft"/>
        <s v="W-Transact (0212) - Hard"/>
        <s v="Chem-Exp (001)"/>
        <s v="Utility-Exp (002) - Heating"/>
        <s v="Utility-Exp (002) - Electricity"/>
        <s v="Plant Maintenance (001)"/>
        <s v="Plant Outages (002)"/>
        <s v="Plant Op. Costs (003)"/>
        <s v="Plant Admin Costs (004)"/>
        <s v="Labour-Costs (001)"/>
        <s v="None"/>
      </sharedItems>
    </cacheField>
    <cacheField name="Unit of Measure" numFmtId="0">
      <sharedItems count="2">
        <s v="$"/>
        <s v="Giga-Litre"/>
      </sharedItems>
    </cacheField>
    <cacheField name="Values2" numFmtId="4">
      <sharedItems containsSemiMixedTypes="0" containsString="0" containsNumber="1" minValue="98.096062000000003" maxValue="6209460.4500000002" count="504">
        <n v="1473589.0469999998"/>
        <n v="1419296.1002499999"/>
        <n v="1310673.21"/>
        <n v="1301024.7319999998"/>
        <n v="1373822.8629999999"/>
        <n v="1340623.0372500001"/>
        <n v="1948962.5522499997"/>
        <n v="1725161.6969999999"/>
        <n v="1818208.6194999998"/>
        <n v="1328501.68325"/>
        <n v="1344117.2814999998"/>
        <n v="1291609.1335"/>
        <n v="1620947.9516999999"/>
        <n v="1561225.710275"/>
        <n v="1441740.531"/>
        <n v="1431127.2052"/>
        <n v="1511205.1492999999"/>
        <n v="1474685.3409750003"/>
        <n v="2143858.8074749997"/>
        <n v="1897677.8667000001"/>
        <n v="2000029.4814499998"/>
        <n v="1461351.8515750002"/>
        <n v="1478529.0096499999"/>
        <n v="1420770.04685"/>
        <n v="567331.78309499996"/>
        <n v="546428.99859624996"/>
        <n v="504609.18584999995"/>
        <n v="500894.52181999997"/>
        <n v="528921.80225499999"/>
        <n v="516139.86934125004"/>
        <n v="750350.5826162498"/>
        <n v="664187.25334499998"/>
        <n v="700010.31850749988"/>
        <n v="511473.14805125003"/>
        <n v="517485.15337749996"/>
        <n v="497269.5163975"/>
        <n v="955954.05451507494"/>
        <n v="920732.86263468117"/>
        <n v="850266.47815724998"/>
        <n v="844007.26926670002"/>
        <n v="891233.23679967504"/>
        <n v="869695.6798400064"/>
        <n v="1264340.7317083809"/>
        <n v="1119155.521886325"/>
        <n v="1179517.3866851374"/>
        <n v="861832.25446635636"/>
        <n v="871962.48344108742"/>
        <n v="837899.13512978749"/>
        <n v="1296758.36136"/>
        <n v="1248980.56822"/>
        <n v="1153392.4247999999"/>
        <n v="1144901.76416"/>
        <n v="1208964.11944"/>
        <n v="1179748.2727800002"/>
        <n v="1715087.0459799999"/>
        <n v="1518142.2933600002"/>
        <n v="1600023.58516"/>
        <n v="1169081.4812600003"/>
        <n v="1182823.2077200001"/>
        <n v="1136616.0374800002"/>
        <n v="2406673.7462499999"/>
        <n v="2028377.0049999999"/>
        <n v="2241097.23875"/>
        <n v="2104393.5099999998"/>
        <n v="1921236.2224999999"/>
        <n v="2161522.17"/>
        <n v="3104730.2250000001"/>
        <n v="2116798.7124999999"/>
        <n v="2728427.88625"/>
        <n v="2259504.8675000002"/>
        <n v="2031569.2350000001"/>
        <n v="2245023.2324999999"/>
        <n v="4813347.4924999997"/>
        <n v="4056754.01"/>
        <n v="4482194.4775"/>
        <n v="4208787.0199999996"/>
        <n v="3842472.4449999998"/>
        <n v="4323044.34"/>
        <n v="6209460.4500000002"/>
        <n v="4633597.4249999998"/>
        <n v="5456855.7725"/>
        <n v="4519009.7350000003"/>
        <n v="4063138.47"/>
        <n v="4490046.4649999999"/>
        <n v="2117872.8966999999"/>
        <n v="1784971.7644"/>
        <n v="1972165.5701000001"/>
        <n v="1851866.2887999997"/>
        <n v="1690687.8758"/>
        <n v="1902139.5096"/>
        <n v="2732162.5980000002"/>
        <n v="2478782.8670000001"/>
        <n v="2401016.5399000002"/>
        <n v="1988364.2834000001"/>
        <n v="1787780.9268"/>
        <n v="1975620.4446"/>
        <n v="3850677.9939999999"/>
        <n v="3245403.2080000001"/>
        <n v="3585755.5820000004"/>
        <n v="3367029.6159999999"/>
        <n v="3073977.9560000002"/>
        <n v="3458435.4720000001"/>
        <n v="4967568.3600000003"/>
        <n v="4506877.9400000004"/>
        <n v="4365484.6179999998"/>
        <n v="4615207.7879999997"/>
        <n v="3250510.7760000005"/>
        <n v="3592037.1720000003"/>
        <n v="4139478.8435499985"/>
        <n v="3488808.4485999988"/>
        <n v="3854687.2506499989"/>
        <n v="3619556.8371999986"/>
        <n v="3304526.302699999"/>
        <n v="3717818.1323999991"/>
        <n v="5340135.9869999988"/>
        <n v="4844893.7854999984"/>
        <n v="4692895.9643499991"/>
        <n v="4886348.3721000003"/>
        <n v="3494299.084199999"/>
        <n v="3861439.9598999987"/>
        <n v="1766228.7212499999"/>
        <n v="1951422.76125"/>
        <n v="1699371.23875"/>
        <n v="1502189.2037500001"/>
        <n v="1650239.5062500001"/>
        <n v="1406546.085"/>
        <n v="2151540.1949999998"/>
        <n v="2191228.2262499998"/>
        <n v="1965526.61625"/>
        <n v="2084911.36"/>
        <n v="2053699.35375"/>
        <n v="2197266.9237500001"/>
        <n v="3532457.4424999999"/>
        <n v="3902845.5225"/>
        <n v="3398742.4775"/>
        <n v="3004378.4075000002"/>
        <n v="3300479.0125000002"/>
        <n v="2813092.17"/>
        <n v="4303080.3899999997"/>
        <n v="4382456.4524999997"/>
        <n v="3931053.2324999999"/>
        <n v="4169822.72"/>
        <n v="4107398.7075"/>
        <n v="4394533.8475000001"/>
        <n v="1554281.2747"/>
        <n v="1717252.0299"/>
        <n v="1495446.6901"/>
        <n v="1321926.4993"/>
        <n v="1452210.7655"/>
        <n v="1237760.5548"/>
        <n v="1893355.3716"/>
        <n v="1928280.8390999998"/>
        <n v="1729663.4223"/>
        <n v="1834721.9968000001"/>
        <n v="1807255.4313000001"/>
        <n v="1933594.8929000001"/>
        <n v="2825965.9539999999"/>
        <n v="2122276.4180000001"/>
        <n v="3718993.9819999998"/>
        <n v="3403502.7259999998"/>
        <n v="2640383.2100000004"/>
        <n v="3250473.736"/>
        <n v="3442464.3119999999"/>
        <n v="3505965.162"/>
        <n v="3144842.5860000001"/>
        <n v="3335858.1760000004"/>
        <n v="3285918.966"/>
        <n v="3515627.0780000002"/>
        <n v="3037913.400549999"/>
        <n v="3356447.1493499991"/>
        <n v="2922918.5306499992"/>
        <n v="2583765.4304499994"/>
        <n v="2838411.9507499994"/>
        <n v="2419259.2661999995"/>
        <n v="3700649.1353999986"/>
        <n v="3768912.5491499985"/>
        <n v="3380705.7799499989"/>
        <n v="3586047.5391999991"/>
        <n v="3032362.88845"/>
        <n v="3079299.10885"/>
        <n v="593751.84077137313"/>
        <n v="820393.03401412489"/>
        <n v="642291.58212862327"/>
        <n v="609639.97288837493"/>
        <n v="626073.16897124995"/>
        <n v="602153.37789750006"/>
        <n v="1146143.9846999997"/>
        <n v="964931.83751249989"/>
        <n v="962733.95790000004"/>
        <n v="964825.21760624985"/>
        <n v="1024534.78359375"/>
        <n v="1168045.22566875"/>
        <n v="276807.38497499918"/>
        <n v="382467.614925"/>
        <n v="299436.63502499921"/>
        <n v="284214.43957499997"/>
        <n v="291875.60325000004"/>
        <n v="280724.18550000002"/>
        <n v="534332.85999999987"/>
        <n v="449851.67249999999"/>
        <n v="448827.02"/>
        <n v="449801.96625"/>
        <n v="477638.59375"/>
        <n v="544543.22875000001"/>
        <n v="415211.07746249868"/>
        <n v="573701.42238750006"/>
        <n v="449154.95253749873"/>
        <n v="426321.65936249989"/>
        <n v="437813.40487499995"/>
        <n v="421086.27824999997"/>
        <n v="801499.2899999998"/>
        <n v="674777.50874999992"/>
        <n v="673240.53"/>
        <n v="674702.94937499997"/>
        <n v="716457.890625"/>
        <n v="816814.8431249999"/>
        <n v="360688.41072499886"/>
        <n v="498366.89217499993"/>
        <n v="390175.00927499885"/>
        <n v="370340.02732499992"/>
        <n v="380322.75574999995"/>
        <n v="365792.12049999996"/>
        <n v="459526.25959999987"/>
        <n v="386872.43834999995"/>
        <n v="385991.23719999997"/>
        <n v="386829.69097499992"/>
        <n v="410769.19062499999"/>
        <n v="468307.17672499991"/>
        <n v="226478.76952499934"/>
        <n v="312928.04857500002"/>
        <n v="244993.61047499935"/>
        <n v="232539.08692499998"/>
        <n v="238807.31175000002"/>
        <n v="229683.42450000002"/>
        <n v="288539.74439999997"/>
        <n v="242919.90315"/>
        <n v="242366.59080000003"/>
        <n v="242893.06177500001"/>
        <n v="257924.84062500004"/>
        <n v="294053.34352500003"/>
        <n v="255837.1285374992"/>
        <n v="353492.79561249999"/>
        <n v="276752.04146249924"/>
        <n v="262683.04263749992"/>
        <n v="269763.81512500002"/>
        <n v="259457.20175000001"/>
        <n v="325943.04459999991"/>
        <n v="274409.52022499999"/>
        <n v="273784.48220000003"/>
        <n v="274379.19941249996"/>
        <n v="291359.54218749999"/>
        <n v="332171.36953749997"/>
        <n v="176150.15407499947"/>
        <n v="243388.48222500001"/>
        <n v="190550.58592499947"/>
        <n v="180863.73427499997"/>
        <n v="185739.02025"/>
        <n v="178642.66350000002"/>
        <n v="224419.80119999996"/>
        <n v="188937.70244999998"/>
        <n v="188507.34840000002"/>
        <n v="188916.82582500001"/>
        <n v="200608.20937500001"/>
        <n v="228708.15607500001"/>
        <n v="1153364.1040624965"/>
        <n v="1593615.0621875001"/>
        <n v="1247652.6459374966"/>
        <n v="1184226.8315625"/>
        <n v="1216148.346875"/>
        <n v="1169684.1062500002"/>
        <n v="1469415.3649999998"/>
        <n v="1237092.099375"/>
        <n v="1234274.3050000002"/>
        <n v="1236955.4071875"/>
        <n v="1313506.1328125"/>
        <n v="1497493.8790625001"/>
        <n v="2533034.5131168002"/>
        <n v="3051574.1625600001"/>
        <n v="3084202.7580672004"/>
        <n v="4135202.765971201"/>
        <n v="4473275.8948415993"/>
        <n v="3464957.9260800011"/>
        <n v="4049642.8266000003"/>
        <n v="4767948.2214000002"/>
        <n v="4346722.8083999995"/>
        <n v="4671541.1274000006"/>
        <n v="5478104.6040000012"/>
        <n v="2269805.1667200001"/>
        <n v="1266517.2565584001"/>
        <n v="1525787.08128"/>
        <n v="1542101.3790336002"/>
        <n v="2067601.3829856005"/>
        <n v="2236637.9474207996"/>
        <n v="1732478.9630400005"/>
        <n v="2024821.4133000001"/>
        <n v="2383974.1107000001"/>
        <n v="2173361.4041999998"/>
        <n v="2335770.5637000003"/>
        <n v="2739052.3020000006"/>
        <n v="1134902.58336"/>
        <n v="1055431.0471320001"/>
        <n v="1271489.2344000002"/>
        <n v="1285084.4825280001"/>
        <n v="1723001.1524880002"/>
        <n v="1863864.9561839998"/>
        <n v="1443732.4692000004"/>
        <n v="1687351.1777500003"/>
        <n v="1986645.0922500002"/>
        <n v="1811134.5035000001"/>
        <n v="1946475.4697500004"/>
        <n v="2282543.5850000004"/>
        <n v="945752.15280000004"/>
        <n v="996326.908492608"/>
        <n v="1200285.8372736"/>
        <n v="1213119.7515064322"/>
        <n v="1626513.0879486722"/>
        <n v="1759488.5186376958"/>
        <n v="1362883.4509248002"/>
        <n v="1592859.5117959999"/>
        <n v="1875392.9670840001"/>
        <n v="1709710.9713039999"/>
        <n v="1837472.8434440002"/>
        <n v="2154721.1442400003"/>
        <n v="892790.0322432"/>
        <n v="869931.04490880016"/>
        <n v="1048015.3689600001"/>
        <n v="1059221.1492352001"/>
        <n v="1420170.6468992003"/>
        <n v="1536276.5699455999"/>
        <n v="785390.46324480022"/>
        <n v="734335.23255680013"/>
        <n v="864587.94414720009"/>
        <n v="788205.73592320003"/>
        <n v="847106.12443520024"/>
        <n v="993362.96819200017"/>
        <n v="514489.17112320004"/>
        <n v="921103.45931519999"/>
        <n v="1109663.3318399999"/>
        <n v="1121528.2756608"/>
        <n v="1503710.0967168"/>
        <n v="1626645.7799423998"/>
        <n v="831589.90225920011"/>
        <n v="777531.42270720005"/>
        <n v="915446.05850879999"/>
        <n v="834570.77921279997"/>
        <n v="896935.89646080008"/>
        <n v="1051796.083968"/>
        <n v="544753.24001279997"/>
        <n v="498931.04046240001"/>
        <n v="601067.63808000006"/>
        <n v="607494.48264960002"/>
        <n v="814509.63572160015"/>
        <n v="881099.79746879986"/>
        <n v="450444.53039040015"/>
        <n v="421162.85396640003"/>
        <n v="495866.61502560001"/>
        <n v="452059.1720736"/>
        <n v="485840.2772496001"/>
        <n v="569722.87881600007"/>
        <n v="295074.67167360004"/>
        <n v="3198275.9004000002"/>
        <n v="3852997.68"/>
        <n v="3894195.4016000004"/>
        <n v="5221215.6136000007"/>
        <n v="5648075.6247999994"/>
        <n v="2887464.9384000008"/>
        <n v="2699761.8844000003"/>
        <n v="3178632.1476000003"/>
        <n v="2897815.2056"/>
        <n v="3114360.7516000005"/>
        <n v="3652069.7360000005"/>
        <n v="1891504.3056000001"/>
        <n v="1625596.3356633"/>
        <n v="1295067.8472731998"/>
        <n v="1750624.8818057997"/>
        <n v="1472529.3869285996"/>
        <n v="1252200.4923928501"/>
        <n v="1406782.6738875001"/>
        <n v="1877449.5046125001"/>
        <n v="1912219.1750437501"/>
        <n v="2266625.1980531253"/>
        <n v="2234200.5744250002"/>
        <n v="2593715.6428375002"/>
        <n v="2274807.7859325004"/>
        <n v="895736.75638589996"/>
        <n v="713608.81380359991"/>
        <n v="964630.03691340005"/>
        <n v="811393.74381779996"/>
        <n v="689988.02642055007"/>
        <n v="775165.96316250006"/>
        <n v="1034512.9923375"/>
        <n v="888365.66788124992"/>
        <n v="1248956.7417843752"/>
        <n v="680069.70427499991"/>
        <n v="878169.84401249979"/>
        <n v="1253465.5146975003"/>
        <n v="829385.88554250007"/>
        <n v="660748.90166999993"/>
        <n v="893175.96010499995"/>
        <n v="751290.50353499991"/>
        <n v="638877.80224125006"/>
        <n v="717746.26218750002"/>
        <n v="957882.40031249996"/>
        <n v="822560.80359374988"/>
        <n v="1156441.4275781249"/>
        <n v="629694.17062500003"/>
        <n v="813120.22593749978"/>
        <n v="1160616.2173125001"/>
        <n v="716589.40510871995"/>
        <n v="570887.05104287993"/>
        <n v="771704.02953071985"/>
        <n v="649114.99505423987"/>
        <n v="551990.42113644001"/>
        <n v="620132.77052999998"/>
        <n v="827610.39387000003"/>
        <n v="710692.53430499986"/>
        <n v="999165.39342749992"/>
        <n v="544055.76341999997"/>
        <n v="702535.87520999974"/>
        <n v="1002772.411758"/>
        <n v="251329.05622500001"/>
        <n v="200226.9399"/>
        <n v="270659.38184999995"/>
        <n v="227663.78894999996"/>
        <n v="193599.33401250001"/>
        <n v="143549.25243750002"/>
        <n v="153261.18405000001"/>
        <n v="131609.72857499999"/>
        <n v="185030.62841250002"/>
        <n v="100751.0673"/>
        <n v="130099.23614999997"/>
        <n v="232123.24346250005"/>
        <n v="623296.05943799997"/>
        <n v="496562.81095199991"/>
        <n v="671235.2669879999"/>
        <n v="564606.19659599988"/>
        <n v="480126.34835100005"/>
        <n v="356002.146045"/>
        <n v="380087.73644399998"/>
        <n v="326392.12686599995"/>
        <n v="458875.95846300002"/>
        <n v="249862.64690399999"/>
        <n v="322646.10565199988"/>
        <n v="575665.6437870001"/>
        <n v="211116.407229"/>
        <n v="168190.62951599999"/>
        <n v="227353.88075399998"/>
        <n v="191237.58271799999"/>
        <n v="162623.44057050001"/>
        <n v="120581.37204750002"/>
        <n v="128739.394602"/>
        <n v="110552.17200299999"/>
        <n v="155425.7278665"/>
        <n v="84630.896531999999"/>
        <n v="109283.35836599997"/>
        <n v="194983.52450850004"/>
        <n v="3015948.6746999999"/>
        <n v="2402723.2787999995"/>
        <n v="3247912.5821999996"/>
        <n v="2731965.4673999995"/>
        <n v="2323192.0081500001"/>
        <n v="1722591.0292499999"/>
        <n v="1839134.2085999998"/>
        <n v="2579316.7429"/>
        <n v="2220367.5409499998"/>
        <n v="2209012.8075999999"/>
        <n v="2561190.8338000001"/>
        <n v="2785478.9215500001"/>
        <n v="181.933291"/>
        <n v="187.44394299999999"/>
        <n v="184.77365699999999"/>
        <n v="191.54109299999999"/>
        <n v="98.096062000000003"/>
        <n v="185.30685299999999"/>
        <n v="186.90143900000001"/>
        <n v="158.58676500000001"/>
        <n v="191.40367599999999"/>
        <n v="171.057864"/>
        <n v="169.28699900000001"/>
        <n v="142.50871699999999"/>
        <n v="214.968999"/>
        <n v="228.199051"/>
        <n v="216.53646700000002"/>
        <n v="236.760276"/>
        <n v="232.052864"/>
        <n v="240.21016"/>
        <n v="288.160549"/>
        <n v="306.884524"/>
        <n v="367.65100600000005"/>
        <n v="351.99016599999999"/>
        <n v="362.822"/>
        <n v="260.31229999999999"/>
        <n v="250.24199099999998"/>
        <n v="206.740703"/>
        <n v="201.23546099999996"/>
        <n v="174.36956599999999"/>
        <n v="204.09105"/>
        <n v="146.35666599999999"/>
        <n v="204.20249700000002"/>
        <n v="217.43019900000002"/>
        <n v="230.98220000000001"/>
        <n v="236.441136"/>
        <n v="241.40736899999999"/>
        <n v="220.38033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
  <r>
    <x v="0"/>
    <x v="0"/>
    <x v="0"/>
    <n v="7"/>
    <x v="0"/>
    <x v="0"/>
    <x v="0"/>
    <x v="0"/>
  </r>
  <r>
    <x v="0"/>
    <x v="0"/>
    <x v="1"/>
    <n v="8"/>
    <x v="0"/>
    <x v="0"/>
    <x v="0"/>
    <x v="1"/>
  </r>
  <r>
    <x v="0"/>
    <x v="0"/>
    <x v="2"/>
    <n v="9"/>
    <x v="0"/>
    <x v="0"/>
    <x v="0"/>
    <x v="2"/>
  </r>
  <r>
    <x v="0"/>
    <x v="0"/>
    <x v="3"/>
    <n v="10"/>
    <x v="0"/>
    <x v="0"/>
    <x v="0"/>
    <x v="3"/>
  </r>
  <r>
    <x v="0"/>
    <x v="0"/>
    <x v="4"/>
    <n v="11"/>
    <x v="0"/>
    <x v="0"/>
    <x v="0"/>
    <x v="4"/>
  </r>
  <r>
    <x v="0"/>
    <x v="0"/>
    <x v="5"/>
    <n v="12"/>
    <x v="0"/>
    <x v="0"/>
    <x v="0"/>
    <x v="5"/>
  </r>
  <r>
    <x v="0"/>
    <x v="0"/>
    <x v="6"/>
    <n v="1"/>
    <x v="0"/>
    <x v="0"/>
    <x v="0"/>
    <x v="6"/>
  </r>
  <r>
    <x v="0"/>
    <x v="0"/>
    <x v="7"/>
    <n v="2"/>
    <x v="0"/>
    <x v="0"/>
    <x v="0"/>
    <x v="7"/>
  </r>
  <r>
    <x v="0"/>
    <x v="0"/>
    <x v="8"/>
    <n v="3"/>
    <x v="0"/>
    <x v="0"/>
    <x v="0"/>
    <x v="8"/>
  </r>
  <r>
    <x v="0"/>
    <x v="0"/>
    <x v="9"/>
    <n v="4"/>
    <x v="0"/>
    <x v="0"/>
    <x v="0"/>
    <x v="9"/>
  </r>
  <r>
    <x v="0"/>
    <x v="0"/>
    <x v="10"/>
    <n v="5"/>
    <x v="0"/>
    <x v="0"/>
    <x v="0"/>
    <x v="10"/>
  </r>
  <r>
    <x v="0"/>
    <x v="0"/>
    <x v="11"/>
    <n v="6"/>
    <x v="0"/>
    <x v="0"/>
    <x v="0"/>
    <x v="11"/>
  </r>
  <r>
    <x v="0"/>
    <x v="0"/>
    <x v="0"/>
    <n v="7"/>
    <x v="0"/>
    <x v="1"/>
    <x v="0"/>
    <x v="12"/>
  </r>
  <r>
    <x v="0"/>
    <x v="0"/>
    <x v="1"/>
    <n v="8"/>
    <x v="0"/>
    <x v="1"/>
    <x v="0"/>
    <x v="13"/>
  </r>
  <r>
    <x v="0"/>
    <x v="0"/>
    <x v="2"/>
    <n v="9"/>
    <x v="0"/>
    <x v="1"/>
    <x v="0"/>
    <x v="14"/>
  </r>
  <r>
    <x v="0"/>
    <x v="0"/>
    <x v="3"/>
    <n v="10"/>
    <x v="0"/>
    <x v="1"/>
    <x v="0"/>
    <x v="15"/>
  </r>
  <r>
    <x v="0"/>
    <x v="0"/>
    <x v="4"/>
    <n v="11"/>
    <x v="0"/>
    <x v="1"/>
    <x v="0"/>
    <x v="16"/>
  </r>
  <r>
    <x v="0"/>
    <x v="0"/>
    <x v="5"/>
    <n v="12"/>
    <x v="0"/>
    <x v="1"/>
    <x v="0"/>
    <x v="17"/>
  </r>
  <r>
    <x v="0"/>
    <x v="0"/>
    <x v="6"/>
    <n v="1"/>
    <x v="0"/>
    <x v="1"/>
    <x v="0"/>
    <x v="18"/>
  </r>
  <r>
    <x v="0"/>
    <x v="0"/>
    <x v="7"/>
    <n v="2"/>
    <x v="0"/>
    <x v="1"/>
    <x v="0"/>
    <x v="19"/>
  </r>
  <r>
    <x v="0"/>
    <x v="0"/>
    <x v="8"/>
    <n v="3"/>
    <x v="0"/>
    <x v="1"/>
    <x v="0"/>
    <x v="20"/>
  </r>
  <r>
    <x v="0"/>
    <x v="0"/>
    <x v="9"/>
    <n v="4"/>
    <x v="0"/>
    <x v="1"/>
    <x v="0"/>
    <x v="21"/>
  </r>
  <r>
    <x v="0"/>
    <x v="0"/>
    <x v="10"/>
    <n v="5"/>
    <x v="0"/>
    <x v="1"/>
    <x v="0"/>
    <x v="22"/>
  </r>
  <r>
    <x v="0"/>
    <x v="0"/>
    <x v="11"/>
    <n v="6"/>
    <x v="0"/>
    <x v="1"/>
    <x v="0"/>
    <x v="23"/>
  </r>
  <r>
    <x v="0"/>
    <x v="0"/>
    <x v="0"/>
    <n v="7"/>
    <x v="1"/>
    <x v="0"/>
    <x v="0"/>
    <x v="24"/>
  </r>
  <r>
    <x v="0"/>
    <x v="0"/>
    <x v="1"/>
    <n v="8"/>
    <x v="1"/>
    <x v="0"/>
    <x v="0"/>
    <x v="25"/>
  </r>
  <r>
    <x v="0"/>
    <x v="0"/>
    <x v="2"/>
    <n v="9"/>
    <x v="1"/>
    <x v="0"/>
    <x v="0"/>
    <x v="26"/>
  </r>
  <r>
    <x v="0"/>
    <x v="0"/>
    <x v="3"/>
    <n v="10"/>
    <x v="1"/>
    <x v="0"/>
    <x v="0"/>
    <x v="27"/>
  </r>
  <r>
    <x v="0"/>
    <x v="0"/>
    <x v="4"/>
    <n v="11"/>
    <x v="1"/>
    <x v="0"/>
    <x v="0"/>
    <x v="28"/>
  </r>
  <r>
    <x v="0"/>
    <x v="0"/>
    <x v="5"/>
    <n v="12"/>
    <x v="1"/>
    <x v="0"/>
    <x v="0"/>
    <x v="29"/>
  </r>
  <r>
    <x v="0"/>
    <x v="0"/>
    <x v="6"/>
    <n v="1"/>
    <x v="1"/>
    <x v="0"/>
    <x v="0"/>
    <x v="30"/>
  </r>
  <r>
    <x v="0"/>
    <x v="0"/>
    <x v="7"/>
    <n v="2"/>
    <x v="1"/>
    <x v="0"/>
    <x v="0"/>
    <x v="31"/>
  </r>
  <r>
    <x v="0"/>
    <x v="0"/>
    <x v="8"/>
    <n v="3"/>
    <x v="1"/>
    <x v="0"/>
    <x v="0"/>
    <x v="32"/>
  </r>
  <r>
    <x v="0"/>
    <x v="0"/>
    <x v="9"/>
    <n v="4"/>
    <x v="1"/>
    <x v="0"/>
    <x v="0"/>
    <x v="33"/>
  </r>
  <r>
    <x v="0"/>
    <x v="0"/>
    <x v="10"/>
    <n v="5"/>
    <x v="1"/>
    <x v="0"/>
    <x v="0"/>
    <x v="34"/>
  </r>
  <r>
    <x v="0"/>
    <x v="0"/>
    <x v="11"/>
    <n v="6"/>
    <x v="1"/>
    <x v="0"/>
    <x v="0"/>
    <x v="35"/>
  </r>
  <r>
    <x v="0"/>
    <x v="0"/>
    <x v="0"/>
    <n v="7"/>
    <x v="1"/>
    <x v="1"/>
    <x v="0"/>
    <x v="36"/>
  </r>
  <r>
    <x v="0"/>
    <x v="0"/>
    <x v="1"/>
    <n v="8"/>
    <x v="1"/>
    <x v="1"/>
    <x v="0"/>
    <x v="37"/>
  </r>
  <r>
    <x v="0"/>
    <x v="0"/>
    <x v="2"/>
    <n v="9"/>
    <x v="1"/>
    <x v="1"/>
    <x v="0"/>
    <x v="38"/>
  </r>
  <r>
    <x v="0"/>
    <x v="0"/>
    <x v="3"/>
    <n v="10"/>
    <x v="1"/>
    <x v="1"/>
    <x v="0"/>
    <x v="39"/>
  </r>
  <r>
    <x v="0"/>
    <x v="0"/>
    <x v="4"/>
    <n v="11"/>
    <x v="1"/>
    <x v="1"/>
    <x v="0"/>
    <x v="40"/>
  </r>
  <r>
    <x v="0"/>
    <x v="0"/>
    <x v="5"/>
    <n v="12"/>
    <x v="1"/>
    <x v="1"/>
    <x v="0"/>
    <x v="41"/>
  </r>
  <r>
    <x v="0"/>
    <x v="0"/>
    <x v="6"/>
    <n v="1"/>
    <x v="1"/>
    <x v="1"/>
    <x v="0"/>
    <x v="42"/>
  </r>
  <r>
    <x v="0"/>
    <x v="0"/>
    <x v="7"/>
    <n v="2"/>
    <x v="1"/>
    <x v="1"/>
    <x v="0"/>
    <x v="43"/>
  </r>
  <r>
    <x v="0"/>
    <x v="0"/>
    <x v="8"/>
    <n v="3"/>
    <x v="1"/>
    <x v="1"/>
    <x v="0"/>
    <x v="44"/>
  </r>
  <r>
    <x v="0"/>
    <x v="0"/>
    <x v="9"/>
    <n v="4"/>
    <x v="1"/>
    <x v="1"/>
    <x v="0"/>
    <x v="45"/>
  </r>
  <r>
    <x v="0"/>
    <x v="0"/>
    <x v="10"/>
    <n v="5"/>
    <x v="1"/>
    <x v="1"/>
    <x v="0"/>
    <x v="46"/>
  </r>
  <r>
    <x v="0"/>
    <x v="0"/>
    <x v="11"/>
    <n v="6"/>
    <x v="1"/>
    <x v="1"/>
    <x v="0"/>
    <x v="47"/>
  </r>
  <r>
    <x v="0"/>
    <x v="0"/>
    <x v="0"/>
    <n v="7"/>
    <x v="2"/>
    <x v="0"/>
    <x v="0"/>
    <x v="48"/>
  </r>
  <r>
    <x v="0"/>
    <x v="0"/>
    <x v="1"/>
    <n v="8"/>
    <x v="2"/>
    <x v="0"/>
    <x v="0"/>
    <x v="49"/>
  </r>
  <r>
    <x v="0"/>
    <x v="0"/>
    <x v="2"/>
    <n v="9"/>
    <x v="2"/>
    <x v="0"/>
    <x v="0"/>
    <x v="50"/>
  </r>
  <r>
    <x v="0"/>
    <x v="0"/>
    <x v="3"/>
    <n v="10"/>
    <x v="2"/>
    <x v="0"/>
    <x v="0"/>
    <x v="51"/>
  </r>
  <r>
    <x v="0"/>
    <x v="0"/>
    <x v="4"/>
    <n v="11"/>
    <x v="2"/>
    <x v="0"/>
    <x v="0"/>
    <x v="52"/>
  </r>
  <r>
    <x v="0"/>
    <x v="0"/>
    <x v="5"/>
    <n v="12"/>
    <x v="2"/>
    <x v="0"/>
    <x v="0"/>
    <x v="53"/>
  </r>
  <r>
    <x v="0"/>
    <x v="0"/>
    <x v="6"/>
    <n v="1"/>
    <x v="2"/>
    <x v="0"/>
    <x v="0"/>
    <x v="54"/>
  </r>
  <r>
    <x v="0"/>
    <x v="0"/>
    <x v="7"/>
    <n v="2"/>
    <x v="2"/>
    <x v="0"/>
    <x v="0"/>
    <x v="55"/>
  </r>
  <r>
    <x v="0"/>
    <x v="0"/>
    <x v="8"/>
    <n v="3"/>
    <x v="2"/>
    <x v="0"/>
    <x v="0"/>
    <x v="56"/>
  </r>
  <r>
    <x v="0"/>
    <x v="0"/>
    <x v="9"/>
    <n v="4"/>
    <x v="2"/>
    <x v="0"/>
    <x v="0"/>
    <x v="57"/>
  </r>
  <r>
    <x v="0"/>
    <x v="0"/>
    <x v="10"/>
    <n v="5"/>
    <x v="2"/>
    <x v="0"/>
    <x v="0"/>
    <x v="58"/>
  </r>
  <r>
    <x v="0"/>
    <x v="0"/>
    <x v="11"/>
    <n v="6"/>
    <x v="2"/>
    <x v="0"/>
    <x v="0"/>
    <x v="59"/>
  </r>
  <r>
    <x v="0"/>
    <x v="1"/>
    <x v="0"/>
    <n v="7"/>
    <x v="0"/>
    <x v="0"/>
    <x v="0"/>
    <x v="60"/>
  </r>
  <r>
    <x v="0"/>
    <x v="1"/>
    <x v="1"/>
    <n v="8"/>
    <x v="0"/>
    <x v="0"/>
    <x v="0"/>
    <x v="61"/>
  </r>
  <r>
    <x v="0"/>
    <x v="1"/>
    <x v="2"/>
    <n v="9"/>
    <x v="0"/>
    <x v="0"/>
    <x v="0"/>
    <x v="62"/>
  </r>
  <r>
    <x v="0"/>
    <x v="1"/>
    <x v="3"/>
    <n v="10"/>
    <x v="0"/>
    <x v="0"/>
    <x v="0"/>
    <x v="63"/>
  </r>
  <r>
    <x v="0"/>
    <x v="1"/>
    <x v="4"/>
    <n v="11"/>
    <x v="0"/>
    <x v="0"/>
    <x v="0"/>
    <x v="64"/>
  </r>
  <r>
    <x v="0"/>
    <x v="1"/>
    <x v="5"/>
    <n v="12"/>
    <x v="0"/>
    <x v="0"/>
    <x v="0"/>
    <x v="65"/>
  </r>
  <r>
    <x v="0"/>
    <x v="1"/>
    <x v="6"/>
    <n v="1"/>
    <x v="0"/>
    <x v="0"/>
    <x v="0"/>
    <x v="66"/>
  </r>
  <r>
    <x v="0"/>
    <x v="1"/>
    <x v="7"/>
    <n v="2"/>
    <x v="0"/>
    <x v="0"/>
    <x v="0"/>
    <x v="67"/>
  </r>
  <r>
    <x v="0"/>
    <x v="1"/>
    <x v="8"/>
    <n v="3"/>
    <x v="0"/>
    <x v="0"/>
    <x v="0"/>
    <x v="68"/>
  </r>
  <r>
    <x v="0"/>
    <x v="1"/>
    <x v="9"/>
    <n v="4"/>
    <x v="0"/>
    <x v="0"/>
    <x v="0"/>
    <x v="69"/>
  </r>
  <r>
    <x v="0"/>
    <x v="1"/>
    <x v="10"/>
    <n v="5"/>
    <x v="0"/>
    <x v="0"/>
    <x v="0"/>
    <x v="70"/>
  </r>
  <r>
    <x v="0"/>
    <x v="1"/>
    <x v="11"/>
    <n v="6"/>
    <x v="0"/>
    <x v="0"/>
    <x v="0"/>
    <x v="71"/>
  </r>
  <r>
    <x v="0"/>
    <x v="1"/>
    <x v="0"/>
    <n v="7"/>
    <x v="0"/>
    <x v="1"/>
    <x v="0"/>
    <x v="72"/>
  </r>
  <r>
    <x v="0"/>
    <x v="1"/>
    <x v="1"/>
    <n v="8"/>
    <x v="0"/>
    <x v="1"/>
    <x v="0"/>
    <x v="73"/>
  </r>
  <r>
    <x v="0"/>
    <x v="1"/>
    <x v="2"/>
    <n v="9"/>
    <x v="0"/>
    <x v="1"/>
    <x v="0"/>
    <x v="74"/>
  </r>
  <r>
    <x v="0"/>
    <x v="1"/>
    <x v="3"/>
    <n v="10"/>
    <x v="0"/>
    <x v="1"/>
    <x v="0"/>
    <x v="75"/>
  </r>
  <r>
    <x v="0"/>
    <x v="1"/>
    <x v="4"/>
    <n v="11"/>
    <x v="0"/>
    <x v="1"/>
    <x v="0"/>
    <x v="76"/>
  </r>
  <r>
    <x v="0"/>
    <x v="1"/>
    <x v="5"/>
    <n v="12"/>
    <x v="0"/>
    <x v="1"/>
    <x v="0"/>
    <x v="77"/>
  </r>
  <r>
    <x v="0"/>
    <x v="1"/>
    <x v="6"/>
    <n v="1"/>
    <x v="0"/>
    <x v="1"/>
    <x v="0"/>
    <x v="78"/>
  </r>
  <r>
    <x v="0"/>
    <x v="1"/>
    <x v="7"/>
    <n v="2"/>
    <x v="0"/>
    <x v="1"/>
    <x v="0"/>
    <x v="79"/>
  </r>
  <r>
    <x v="0"/>
    <x v="1"/>
    <x v="8"/>
    <n v="3"/>
    <x v="0"/>
    <x v="1"/>
    <x v="0"/>
    <x v="80"/>
  </r>
  <r>
    <x v="0"/>
    <x v="1"/>
    <x v="9"/>
    <n v="4"/>
    <x v="0"/>
    <x v="1"/>
    <x v="0"/>
    <x v="81"/>
  </r>
  <r>
    <x v="0"/>
    <x v="1"/>
    <x v="10"/>
    <n v="5"/>
    <x v="0"/>
    <x v="1"/>
    <x v="0"/>
    <x v="82"/>
  </r>
  <r>
    <x v="0"/>
    <x v="1"/>
    <x v="11"/>
    <n v="6"/>
    <x v="0"/>
    <x v="1"/>
    <x v="0"/>
    <x v="83"/>
  </r>
  <r>
    <x v="0"/>
    <x v="1"/>
    <x v="0"/>
    <n v="7"/>
    <x v="1"/>
    <x v="0"/>
    <x v="0"/>
    <x v="84"/>
  </r>
  <r>
    <x v="0"/>
    <x v="1"/>
    <x v="1"/>
    <n v="8"/>
    <x v="1"/>
    <x v="0"/>
    <x v="0"/>
    <x v="85"/>
  </r>
  <r>
    <x v="0"/>
    <x v="1"/>
    <x v="2"/>
    <n v="9"/>
    <x v="1"/>
    <x v="0"/>
    <x v="0"/>
    <x v="86"/>
  </r>
  <r>
    <x v="0"/>
    <x v="1"/>
    <x v="3"/>
    <n v="10"/>
    <x v="1"/>
    <x v="0"/>
    <x v="0"/>
    <x v="87"/>
  </r>
  <r>
    <x v="0"/>
    <x v="1"/>
    <x v="4"/>
    <n v="11"/>
    <x v="1"/>
    <x v="0"/>
    <x v="0"/>
    <x v="88"/>
  </r>
  <r>
    <x v="0"/>
    <x v="1"/>
    <x v="5"/>
    <n v="12"/>
    <x v="1"/>
    <x v="0"/>
    <x v="0"/>
    <x v="89"/>
  </r>
  <r>
    <x v="0"/>
    <x v="1"/>
    <x v="6"/>
    <n v="1"/>
    <x v="1"/>
    <x v="0"/>
    <x v="0"/>
    <x v="90"/>
  </r>
  <r>
    <x v="0"/>
    <x v="1"/>
    <x v="7"/>
    <n v="2"/>
    <x v="1"/>
    <x v="0"/>
    <x v="0"/>
    <x v="91"/>
  </r>
  <r>
    <x v="0"/>
    <x v="1"/>
    <x v="8"/>
    <n v="3"/>
    <x v="1"/>
    <x v="0"/>
    <x v="0"/>
    <x v="92"/>
  </r>
  <r>
    <x v="0"/>
    <x v="1"/>
    <x v="9"/>
    <n v="4"/>
    <x v="1"/>
    <x v="0"/>
    <x v="0"/>
    <x v="93"/>
  </r>
  <r>
    <x v="0"/>
    <x v="1"/>
    <x v="10"/>
    <n v="5"/>
    <x v="1"/>
    <x v="0"/>
    <x v="0"/>
    <x v="94"/>
  </r>
  <r>
    <x v="0"/>
    <x v="1"/>
    <x v="11"/>
    <n v="6"/>
    <x v="1"/>
    <x v="0"/>
    <x v="0"/>
    <x v="95"/>
  </r>
  <r>
    <x v="0"/>
    <x v="1"/>
    <x v="0"/>
    <n v="7"/>
    <x v="1"/>
    <x v="1"/>
    <x v="0"/>
    <x v="96"/>
  </r>
  <r>
    <x v="0"/>
    <x v="1"/>
    <x v="1"/>
    <n v="8"/>
    <x v="1"/>
    <x v="1"/>
    <x v="0"/>
    <x v="97"/>
  </r>
  <r>
    <x v="0"/>
    <x v="1"/>
    <x v="2"/>
    <n v="9"/>
    <x v="1"/>
    <x v="1"/>
    <x v="0"/>
    <x v="98"/>
  </r>
  <r>
    <x v="0"/>
    <x v="1"/>
    <x v="3"/>
    <n v="10"/>
    <x v="1"/>
    <x v="1"/>
    <x v="0"/>
    <x v="99"/>
  </r>
  <r>
    <x v="0"/>
    <x v="1"/>
    <x v="4"/>
    <n v="11"/>
    <x v="1"/>
    <x v="1"/>
    <x v="0"/>
    <x v="100"/>
  </r>
  <r>
    <x v="0"/>
    <x v="1"/>
    <x v="5"/>
    <n v="12"/>
    <x v="1"/>
    <x v="1"/>
    <x v="0"/>
    <x v="101"/>
  </r>
  <r>
    <x v="0"/>
    <x v="1"/>
    <x v="6"/>
    <n v="1"/>
    <x v="1"/>
    <x v="1"/>
    <x v="0"/>
    <x v="102"/>
  </r>
  <r>
    <x v="0"/>
    <x v="1"/>
    <x v="7"/>
    <n v="2"/>
    <x v="1"/>
    <x v="1"/>
    <x v="0"/>
    <x v="103"/>
  </r>
  <r>
    <x v="0"/>
    <x v="1"/>
    <x v="8"/>
    <n v="3"/>
    <x v="1"/>
    <x v="1"/>
    <x v="0"/>
    <x v="104"/>
  </r>
  <r>
    <x v="0"/>
    <x v="1"/>
    <x v="9"/>
    <n v="4"/>
    <x v="1"/>
    <x v="1"/>
    <x v="0"/>
    <x v="105"/>
  </r>
  <r>
    <x v="0"/>
    <x v="1"/>
    <x v="10"/>
    <n v="5"/>
    <x v="1"/>
    <x v="1"/>
    <x v="0"/>
    <x v="106"/>
  </r>
  <r>
    <x v="0"/>
    <x v="1"/>
    <x v="11"/>
    <n v="6"/>
    <x v="1"/>
    <x v="1"/>
    <x v="0"/>
    <x v="107"/>
  </r>
  <r>
    <x v="0"/>
    <x v="1"/>
    <x v="0"/>
    <n v="7"/>
    <x v="2"/>
    <x v="0"/>
    <x v="0"/>
    <x v="108"/>
  </r>
  <r>
    <x v="0"/>
    <x v="1"/>
    <x v="1"/>
    <n v="8"/>
    <x v="2"/>
    <x v="0"/>
    <x v="0"/>
    <x v="109"/>
  </r>
  <r>
    <x v="0"/>
    <x v="1"/>
    <x v="2"/>
    <n v="9"/>
    <x v="2"/>
    <x v="0"/>
    <x v="0"/>
    <x v="110"/>
  </r>
  <r>
    <x v="0"/>
    <x v="1"/>
    <x v="3"/>
    <n v="10"/>
    <x v="2"/>
    <x v="0"/>
    <x v="0"/>
    <x v="111"/>
  </r>
  <r>
    <x v="0"/>
    <x v="1"/>
    <x v="4"/>
    <n v="11"/>
    <x v="2"/>
    <x v="0"/>
    <x v="0"/>
    <x v="112"/>
  </r>
  <r>
    <x v="0"/>
    <x v="1"/>
    <x v="5"/>
    <n v="12"/>
    <x v="2"/>
    <x v="0"/>
    <x v="0"/>
    <x v="113"/>
  </r>
  <r>
    <x v="0"/>
    <x v="1"/>
    <x v="6"/>
    <n v="1"/>
    <x v="2"/>
    <x v="0"/>
    <x v="0"/>
    <x v="114"/>
  </r>
  <r>
    <x v="0"/>
    <x v="1"/>
    <x v="7"/>
    <n v="2"/>
    <x v="2"/>
    <x v="0"/>
    <x v="0"/>
    <x v="115"/>
  </r>
  <r>
    <x v="0"/>
    <x v="1"/>
    <x v="8"/>
    <n v="3"/>
    <x v="2"/>
    <x v="0"/>
    <x v="0"/>
    <x v="116"/>
  </r>
  <r>
    <x v="0"/>
    <x v="1"/>
    <x v="9"/>
    <n v="4"/>
    <x v="2"/>
    <x v="0"/>
    <x v="0"/>
    <x v="117"/>
  </r>
  <r>
    <x v="0"/>
    <x v="1"/>
    <x v="10"/>
    <n v="5"/>
    <x v="2"/>
    <x v="0"/>
    <x v="0"/>
    <x v="118"/>
  </r>
  <r>
    <x v="0"/>
    <x v="1"/>
    <x v="11"/>
    <n v="6"/>
    <x v="2"/>
    <x v="0"/>
    <x v="0"/>
    <x v="119"/>
  </r>
  <r>
    <x v="0"/>
    <x v="2"/>
    <x v="0"/>
    <n v="7"/>
    <x v="0"/>
    <x v="0"/>
    <x v="0"/>
    <x v="120"/>
  </r>
  <r>
    <x v="0"/>
    <x v="2"/>
    <x v="1"/>
    <n v="8"/>
    <x v="0"/>
    <x v="0"/>
    <x v="0"/>
    <x v="121"/>
  </r>
  <r>
    <x v="0"/>
    <x v="2"/>
    <x v="2"/>
    <n v="9"/>
    <x v="0"/>
    <x v="0"/>
    <x v="0"/>
    <x v="122"/>
  </r>
  <r>
    <x v="0"/>
    <x v="2"/>
    <x v="3"/>
    <n v="10"/>
    <x v="0"/>
    <x v="0"/>
    <x v="0"/>
    <x v="123"/>
  </r>
  <r>
    <x v="0"/>
    <x v="2"/>
    <x v="4"/>
    <n v="11"/>
    <x v="0"/>
    <x v="0"/>
    <x v="0"/>
    <x v="124"/>
  </r>
  <r>
    <x v="0"/>
    <x v="2"/>
    <x v="5"/>
    <n v="12"/>
    <x v="0"/>
    <x v="0"/>
    <x v="0"/>
    <x v="125"/>
  </r>
  <r>
    <x v="0"/>
    <x v="2"/>
    <x v="6"/>
    <n v="1"/>
    <x v="0"/>
    <x v="0"/>
    <x v="0"/>
    <x v="126"/>
  </r>
  <r>
    <x v="0"/>
    <x v="2"/>
    <x v="7"/>
    <n v="2"/>
    <x v="0"/>
    <x v="0"/>
    <x v="0"/>
    <x v="127"/>
  </r>
  <r>
    <x v="0"/>
    <x v="2"/>
    <x v="8"/>
    <n v="3"/>
    <x v="0"/>
    <x v="0"/>
    <x v="0"/>
    <x v="128"/>
  </r>
  <r>
    <x v="0"/>
    <x v="2"/>
    <x v="9"/>
    <n v="4"/>
    <x v="0"/>
    <x v="0"/>
    <x v="0"/>
    <x v="129"/>
  </r>
  <r>
    <x v="0"/>
    <x v="2"/>
    <x v="10"/>
    <n v="5"/>
    <x v="0"/>
    <x v="0"/>
    <x v="0"/>
    <x v="130"/>
  </r>
  <r>
    <x v="0"/>
    <x v="2"/>
    <x v="11"/>
    <n v="6"/>
    <x v="0"/>
    <x v="0"/>
    <x v="0"/>
    <x v="131"/>
  </r>
  <r>
    <x v="0"/>
    <x v="2"/>
    <x v="0"/>
    <n v="7"/>
    <x v="0"/>
    <x v="1"/>
    <x v="0"/>
    <x v="132"/>
  </r>
  <r>
    <x v="0"/>
    <x v="2"/>
    <x v="1"/>
    <n v="8"/>
    <x v="0"/>
    <x v="1"/>
    <x v="0"/>
    <x v="133"/>
  </r>
  <r>
    <x v="0"/>
    <x v="2"/>
    <x v="2"/>
    <n v="9"/>
    <x v="0"/>
    <x v="1"/>
    <x v="0"/>
    <x v="134"/>
  </r>
  <r>
    <x v="0"/>
    <x v="2"/>
    <x v="3"/>
    <n v="10"/>
    <x v="0"/>
    <x v="1"/>
    <x v="0"/>
    <x v="135"/>
  </r>
  <r>
    <x v="0"/>
    <x v="2"/>
    <x v="4"/>
    <n v="11"/>
    <x v="0"/>
    <x v="1"/>
    <x v="0"/>
    <x v="136"/>
  </r>
  <r>
    <x v="0"/>
    <x v="2"/>
    <x v="5"/>
    <n v="12"/>
    <x v="0"/>
    <x v="1"/>
    <x v="0"/>
    <x v="137"/>
  </r>
  <r>
    <x v="0"/>
    <x v="2"/>
    <x v="6"/>
    <n v="1"/>
    <x v="0"/>
    <x v="1"/>
    <x v="0"/>
    <x v="138"/>
  </r>
  <r>
    <x v="0"/>
    <x v="2"/>
    <x v="7"/>
    <n v="2"/>
    <x v="0"/>
    <x v="1"/>
    <x v="0"/>
    <x v="139"/>
  </r>
  <r>
    <x v="0"/>
    <x v="2"/>
    <x v="8"/>
    <n v="3"/>
    <x v="0"/>
    <x v="1"/>
    <x v="0"/>
    <x v="140"/>
  </r>
  <r>
    <x v="0"/>
    <x v="2"/>
    <x v="9"/>
    <n v="4"/>
    <x v="0"/>
    <x v="1"/>
    <x v="0"/>
    <x v="141"/>
  </r>
  <r>
    <x v="0"/>
    <x v="2"/>
    <x v="10"/>
    <n v="5"/>
    <x v="0"/>
    <x v="1"/>
    <x v="0"/>
    <x v="142"/>
  </r>
  <r>
    <x v="0"/>
    <x v="2"/>
    <x v="11"/>
    <n v="6"/>
    <x v="0"/>
    <x v="1"/>
    <x v="0"/>
    <x v="143"/>
  </r>
  <r>
    <x v="0"/>
    <x v="2"/>
    <x v="0"/>
    <n v="7"/>
    <x v="1"/>
    <x v="0"/>
    <x v="0"/>
    <x v="144"/>
  </r>
  <r>
    <x v="0"/>
    <x v="2"/>
    <x v="1"/>
    <n v="8"/>
    <x v="1"/>
    <x v="0"/>
    <x v="0"/>
    <x v="145"/>
  </r>
  <r>
    <x v="0"/>
    <x v="2"/>
    <x v="2"/>
    <n v="9"/>
    <x v="1"/>
    <x v="0"/>
    <x v="0"/>
    <x v="146"/>
  </r>
  <r>
    <x v="0"/>
    <x v="2"/>
    <x v="3"/>
    <n v="10"/>
    <x v="1"/>
    <x v="0"/>
    <x v="0"/>
    <x v="147"/>
  </r>
  <r>
    <x v="0"/>
    <x v="2"/>
    <x v="4"/>
    <n v="11"/>
    <x v="1"/>
    <x v="0"/>
    <x v="0"/>
    <x v="148"/>
  </r>
  <r>
    <x v="0"/>
    <x v="2"/>
    <x v="5"/>
    <n v="12"/>
    <x v="1"/>
    <x v="0"/>
    <x v="0"/>
    <x v="149"/>
  </r>
  <r>
    <x v="0"/>
    <x v="2"/>
    <x v="6"/>
    <n v="1"/>
    <x v="1"/>
    <x v="0"/>
    <x v="0"/>
    <x v="150"/>
  </r>
  <r>
    <x v="0"/>
    <x v="2"/>
    <x v="7"/>
    <n v="2"/>
    <x v="1"/>
    <x v="0"/>
    <x v="0"/>
    <x v="151"/>
  </r>
  <r>
    <x v="0"/>
    <x v="2"/>
    <x v="8"/>
    <n v="3"/>
    <x v="1"/>
    <x v="0"/>
    <x v="0"/>
    <x v="152"/>
  </r>
  <r>
    <x v="0"/>
    <x v="2"/>
    <x v="9"/>
    <n v="4"/>
    <x v="1"/>
    <x v="0"/>
    <x v="0"/>
    <x v="153"/>
  </r>
  <r>
    <x v="0"/>
    <x v="2"/>
    <x v="10"/>
    <n v="5"/>
    <x v="1"/>
    <x v="0"/>
    <x v="0"/>
    <x v="154"/>
  </r>
  <r>
    <x v="0"/>
    <x v="2"/>
    <x v="11"/>
    <n v="6"/>
    <x v="1"/>
    <x v="0"/>
    <x v="0"/>
    <x v="155"/>
  </r>
  <r>
    <x v="0"/>
    <x v="2"/>
    <x v="0"/>
    <n v="7"/>
    <x v="1"/>
    <x v="1"/>
    <x v="0"/>
    <x v="156"/>
  </r>
  <r>
    <x v="0"/>
    <x v="2"/>
    <x v="1"/>
    <n v="8"/>
    <x v="1"/>
    <x v="1"/>
    <x v="0"/>
    <x v="157"/>
  </r>
  <r>
    <x v="0"/>
    <x v="2"/>
    <x v="2"/>
    <n v="9"/>
    <x v="1"/>
    <x v="1"/>
    <x v="0"/>
    <x v="158"/>
  </r>
  <r>
    <x v="0"/>
    <x v="2"/>
    <x v="3"/>
    <n v="10"/>
    <x v="1"/>
    <x v="1"/>
    <x v="0"/>
    <x v="159"/>
  </r>
  <r>
    <x v="0"/>
    <x v="2"/>
    <x v="4"/>
    <n v="11"/>
    <x v="1"/>
    <x v="1"/>
    <x v="0"/>
    <x v="160"/>
  </r>
  <r>
    <x v="0"/>
    <x v="2"/>
    <x v="5"/>
    <n v="12"/>
    <x v="1"/>
    <x v="1"/>
    <x v="0"/>
    <x v="161"/>
  </r>
  <r>
    <x v="0"/>
    <x v="2"/>
    <x v="6"/>
    <n v="1"/>
    <x v="1"/>
    <x v="1"/>
    <x v="0"/>
    <x v="162"/>
  </r>
  <r>
    <x v="0"/>
    <x v="2"/>
    <x v="7"/>
    <n v="2"/>
    <x v="1"/>
    <x v="1"/>
    <x v="0"/>
    <x v="163"/>
  </r>
  <r>
    <x v="0"/>
    <x v="2"/>
    <x v="8"/>
    <n v="3"/>
    <x v="1"/>
    <x v="1"/>
    <x v="0"/>
    <x v="164"/>
  </r>
  <r>
    <x v="0"/>
    <x v="2"/>
    <x v="9"/>
    <n v="4"/>
    <x v="1"/>
    <x v="1"/>
    <x v="0"/>
    <x v="165"/>
  </r>
  <r>
    <x v="0"/>
    <x v="2"/>
    <x v="10"/>
    <n v="5"/>
    <x v="1"/>
    <x v="1"/>
    <x v="0"/>
    <x v="166"/>
  </r>
  <r>
    <x v="0"/>
    <x v="2"/>
    <x v="11"/>
    <n v="6"/>
    <x v="1"/>
    <x v="1"/>
    <x v="0"/>
    <x v="167"/>
  </r>
  <r>
    <x v="0"/>
    <x v="2"/>
    <x v="0"/>
    <n v="7"/>
    <x v="2"/>
    <x v="0"/>
    <x v="0"/>
    <x v="168"/>
  </r>
  <r>
    <x v="0"/>
    <x v="2"/>
    <x v="1"/>
    <n v="8"/>
    <x v="2"/>
    <x v="0"/>
    <x v="0"/>
    <x v="169"/>
  </r>
  <r>
    <x v="0"/>
    <x v="2"/>
    <x v="2"/>
    <n v="9"/>
    <x v="2"/>
    <x v="0"/>
    <x v="0"/>
    <x v="170"/>
  </r>
  <r>
    <x v="0"/>
    <x v="2"/>
    <x v="3"/>
    <n v="10"/>
    <x v="2"/>
    <x v="0"/>
    <x v="0"/>
    <x v="171"/>
  </r>
  <r>
    <x v="0"/>
    <x v="2"/>
    <x v="4"/>
    <n v="11"/>
    <x v="2"/>
    <x v="0"/>
    <x v="0"/>
    <x v="172"/>
  </r>
  <r>
    <x v="0"/>
    <x v="2"/>
    <x v="5"/>
    <n v="12"/>
    <x v="2"/>
    <x v="0"/>
    <x v="0"/>
    <x v="173"/>
  </r>
  <r>
    <x v="0"/>
    <x v="2"/>
    <x v="6"/>
    <n v="1"/>
    <x v="2"/>
    <x v="0"/>
    <x v="0"/>
    <x v="174"/>
  </r>
  <r>
    <x v="0"/>
    <x v="2"/>
    <x v="7"/>
    <n v="2"/>
    <x v="2"/>
    <x v="0"/>
    <x v="0"/>
    <x v="175"/>
  </r>
  <r>
    <x v="0"/>
    <x v="2"/>
    <x v="8"/>
    <n v="3"/>
    <x v="2"/>
    <x v="0"/>
    <x v="0"/>
    <x v="176"/>
  </r>
  <r>
    <x v="0"/>
    <x v="2"/>
    <x v="9"/>
    <n v="4"/>
    <x v="2"/>
    <x v="0"/>
    <x v="0"/>
    <x v="177"/>
  </r>
  <r>
    <x v="0"/>
    <x v="2"/>
    <x v="10"/>
    <n v="5"/>
    <x v="2"/>
    <x v="0"/>
    <x v="0"/>
    <x v="178"/>
  </r>
  <r>
    <x v="0"/>
    <x v="2"/>
    <x v="11"/>
    <n v="6"/>
    <x v="2"/>
    <x v="0"/>
    <x v="0"/>
    <x v="179"/>
  </r>
  <r>
    <x v="1"/>
    <x v="0"/>
    <x v="0"/>
    <n v="7"/>
    <x v="3"/>
    <x v="2"/>
    <x v="0"/>
    <x v="180"/>
  </r>
  <r>
    <x v="1"/>
    <x v="0"/>
    <x v="1"/>
    <n v="8"/>
    <x v="3"/>
    <x v="2"/>
    <x v="0"/>
    <x v="181"/>
  </r>
  <r>
    <x v="1"/>
    <x v="0"/>
    <x v="2"/>
    <n v="9"/>
    <x v="3"/>
    <x v="2"/>
    <x v="0"/>
    <x v="182"/>
  </r>
  <r>
    <x v="1"/>
    <x v="0"/>
    <x v="3"/>
    <n v="10"/>
    <x v="3"/>
    <x v="2"/>
    <x v="0"/>
    <x v="183"/>
  </r>
  <r>
    <x v="1"/>
    <x v="0"/>
    <x v="4"/>
    <n v="11"/>
    <x v="3"/>
    <x v="2"/>
    <x v="0"/>
    <x v="184"/>
  </r>
  <r>
    <x v="1"/>
    <x v="0"/>
    <x v="5"/>
    <n v="12"/>
    <x v="3"/>
    <x v="2"/>
    <x v="0"/>
    <x v="185"/>
  </r>
  <r>
    <x v="1"/>
    <x v="0"/>
    <x v="6"/>
    <n v="1"/>
    <x v="3"/>
    <x v="2"/>
    <x v="0"/>
    <x v="186"/>
  </r>
  <r>
    <x v="1"/>
    <x v="0"/>
    <x v="7"/>
    <n v="2"/>
    <x v="3"/>
    <x v="2"/>
    <x v="0"/>
    <x v="187"/>
  </r>
  <r>
    <x v="1"/>
    <x v="0"/>
    <x v="8"/>
    <n v="3"/>
    <x v="3"/>
    <x v="2"/>
    <x v="0"/>
    <x v="188"/>
  </r>
  <r>
    <x v="1"/>
    <x v="0"/>
    <x v="9"/>
    <n v="4"/>
    <x v="3"/>
    <x v="2"/>
    <x v="0"/>
    <x v="189"/>
  </r>
  <r>
    <x v="1"/>
    <x v="0"/>
    <x v="10"/>
    <n v="5"/>
    <x v="3"/>
    <x v="2"/>
    <x v="0"/>
    <x v="190"/>
  </r>
  <r>
    <x v="1"/>
    <x v="0"/>
    <x v="11"/>
    <n v="6"/>
    <x v="3"/>
    <x v="2"/>
    <x v="0"/>
    <x v="191"/>
  </r>
  <r>
    <x v="1"/>
    <x v="0"/>
    <x v="0"/>
    <n v="7"/>
    <x v="4"/>
    <x v="3"/>
    <x v="0"/>
    <x v="192"/>
  </r>
  <r>
    <x v="1"/>
    <x v="0"/>
    <x v="1"/>
    <n v="8"/>
    <x v="4"/>
    <x v="3"/>
    <x v="0"/>
    <x v="193"/>
  </r>
  <r>
    <x v="1"/>
    <x v="0"/>
    <x v="2"/>
    <n v="9"/>
    <x v="4"/>
    <x v="3"/>
    <x v="0"/>
    <x v="194"/>
  </r>
  <r>
    <x v="1"/>
    <x v="0"/>
    <x v="3"/>
    <n v="10"/>
    <x v="4"/>
    <x v="3"/>
    <x v="0"/>
    <x v="195"/>
  </r>
  <r>
    <x v="1"/>
    <x v="0"/>
    <x v="4"/>
    <n v="11"/>
    <x v="4"/>
    <x v="3"/>
    <x v="0"/>
    <x v="196"/>
  </r>
  <r>
    <x v="1"/>
    <x v="0"/>
    <x v="5"/>
    <n v="12"/>
    <x v="4"/>
    <x v="3"/>
    <x v="0"/>
    <x v="197"/>
  </r>
  <r>
    <x v="1"/>
    <x v="0"/>
    <x v="6"/>
    <n v="1"/>
    <x v="4"/>
    <x v="3"/>
    <x v="0"/>
    <x v="198"/>
  </r>
  <r>
    <x v="1"/>
    <x v="0"/>
    <x v="7"/>
    <n v="2"/>
    <x v="4"/>
    <x v="3"/>
    <x v="0"/>
    <x v="199"/>
  </r>
  <r>
    <x v="1"/>
    <x v="0"/>
    <x v="8"/>
    <n v="3"/>
    <x v="4"/>
    <x v="3"/>
    <x v="0"/>
    <x v="200"/>
  </r>
  <r>
    <x v="1"/>
    <x v="0"/>
    <x v="9"/>
    <n v="4"/>
    <x v="4"/>
    <x v="3"/>
    <x v="0"/>
    <x v="201"/>
  </r>
  <r>
    <x v="1"/>
    <x v="0"/>
    <x v="10"/>
    <n v="5"/>
    <x v="4"/>
    <x v="3"/>
    <x v="0"/>
    <x v="202"/>
  </r>
  <r>
    <x v="1"/>
    <x v="0"/>
    <x v="11"/>
    <n v="6"/>
    <x v="4"/>
    <x v="3"/>
    <x v="0"/>
    <x v="203"/>
  </r>
  <r>
    <x v="1"/>
    <x v="0"/>
    <x v="0"/>
    <n v="7"/>
    <x v="4"/>
    <x v="4"/>
    <x v="0"/>
    <x v="204"/>
  </r>
  <r>
    <x v="1"/>
    <x v="0"/>
    <x v="1"/>
    <n v="8"/>
    <x v="4"/>
    <x v="4"/>
    <x v="0"/>
    <x v="205"/>
  </r>
  <r>
    <x v="1"/>
    <x v="0"/>
    <x v="2"/>
    <n v="9"/>
    <x v="4"/>
    <x v="4"/>
    <x v="0"/>
    <x v="206"/>
  </r>
  <r>
    <x v="1"/>
    <x v="0"/>
    <x v="3"/>
    <n v="10"/>
    <x v="4"/>
    <x v="4"/>
    <x v="0"/>
    <x v="207"/>
  </r>
  <r>
    <x v="1"/>
    <x v="0"/>
    <x v="4"/>
    <n v="11"/>
    <x v="4"/>
    <x v="4"/>
    <x v="0"/>
    <x v="208"/>
  </r>
  <r>
    <x v="1"/>
    <x v="0"/>
    <x v="5"/>
    <n v="12"/>
    <x v="4"/>
    <x v="4"/>
    <x v="0"/>
    <x v="209"/>
  </r>
  <r>
    <x v="1"/>
    <x v="0"/>
    <x v="6"/>
    <n v="1"/>
    <x v="4"/>
    <x v="4"/>
    <x v="0"/>
    <x v="210"/>
  </r>
  <r>
    <x v="1"/>
    <x v="0"/>
    <x v="7"/>
    <n v="2"/>
    <x v="4"/>
    <x v="4"/>
    <x v="0"/>
    <x v="211"/>
  </r>
  <r>
    <x v="1"/>
    <x v="0"/>
    <x v="8"/>
    <n v="3"/>
    <x v="4"/>
    <x v="4"/>
    <x v="0"/>
    <x v="212"/>
  </r>
  <r>
    <x v="1"/>
    <x v="0"/>
    <x v="9"/>
    <n v="4"/>
    <x v="4"/>
    <x v="4"/>
    <x v="0"/>
    <x v="213"/>
  </r>
  <r>
    <x v="1"/>
    <x v="0"/>
    <x v="10"/>
    <n v="5"/>
    <x v="4"/>
    <x v="4"/>
    <x v="0"/>
    <x v="214"/>
  </r>
  <r>
    <x v="1"/>
    <x v="0"/>
    <x v="11"/>
    <n v="6"/>
    <x v="4"/>
    <x v="4"/>
    <x v="0"/>
    <x v="215"/>
  </r>
  <r>
    <x v="1"/>
    <x v="0"/>
    <x v="0"/>
    <n v="7"/>
    <x v="5"/>
    <x v="5"/>
    <x v="0"/>
    <x v="216"/>
  </r>
  <r>
    <x v="1"/>
    <x v="0"/>
    <x v="1"/>
    <n v="8"/>
    <x v="5"/>
    <x v="5"/>
    <x v="0"/>
    <x v="217"/>
  </r>
  <r>
    <x v="1"/>
    <x v="0"/>
    <x v="2"/>
    <n v="9"/>
    <x v="5"/>
    <x v="5"/>
    <x v="0"/>
    <x v="218"/>
  </r>
  <r>
    <x v="1"/>
    <x v="0"/>
    <x v="3"/>
    <n v="10"/>
    <x v="5"/>
    <x v="5"/>
    <x v="0"/>
    <x v="219"/>
  </r>
  <r>
    <x v="1"/>
    <x v="0"/>
    <x v="4"/>
    <n v="11"/>
    <x v="5"/>
    <x v="5"/>
    <x v="0"/>
    <x v="220"/>
  </r>
  <r>
    <x v="1"/>
    <x v="0"/>
    <x v="5"/>
    <n v="12"/>
    <x v="5"/>
    <x v="5"/>
    <x v="0"/>
    <x v="221"/>
  </r>
  <r>
    <x v="1"/>
    <x v="0"/>
    <x v="6"/>
    <n v="1"/>
    <x v="5"/>
    <x v="5"/>
    <x v="0"/>
    <x v="222"/>
  </r>
  <r>
    <x v="1"/>
    <x v="0"/>
    <x v="7"/>
    <n v="2"/>
    <x v="5"/>
    <x v="5"/>
    <x v="0"/>
    <x v="223"/>
  </r>
  <r>
    <x v="1"/>
    <x v="0"/>
    <x v="8"/>
    <n v="3"/>
    <x v="5"/>
    <x v="5"/>
    <x v="0"/>
    <x v="224"/>
  </r>
  <r>
    <x v="1"/>
    <x v="0"/>
    <x v="9"/>
    <n v="4"/>
    <x v="5"/>
    <x v="5"/>
    <x v="0"/>
    <x v="225"/>
  </r>
  <r>
    <x v="1"/>
    <x v="0"/>
    <x v="10"/>
    <n v="5"/>
    <x v="5"/>
    <x v="5"/>
    <x v="0"/>
    <x v="226"/>
  </r>
  <r>
    <x v="1"/>
    <x v="0"/>
    <x v="11"/>
    <n v="6"/>
    <x v="5"/>
    <x v="5"/>
    <x v="0"/>
    <x v="227"/>
  </r>
  <r>
    <x v="1"/>
    <x v="0"/>
    <x v="0"/>
    <n v="7"/>
    <x v="5"/>
    <x v="6"/>
    <x v="0"/>
    <x v="228"/>
  </r>
  <r>
    <x v="1"/>
    <x v="0"/>
    <x v="1"/>
    <n v="8"/>
    <x v="5"/>
    <x v="6"/>
    <x v="0"/>
    <x v="229"/>
  </r>
  <r>
    <x v="1"/>
    <x v="0"/>
    <x v="2"/>
    <n v="9"/>
    <x v="5"/>
    <x v="6"/>
    <x v="0"/>
    <x v="230"/>
  </r>
  <r>
    <x v="1"/>
    <x v="0"/>
    <x v="3"/>
    <n v="10"/>
    <x v="5"/>
    <x v="6"/>
    <x v="0"/>
    <x v="231"/>
  </r>
  <r>
    <x v="1"/>
    <x v="0"/>
    <x v="4"/>
    <n v="11"/>
    <x v="5"/>
    <x v="6"/>
    <x v="0"/>
    <x v="232"/>
  </r>
  <r>
    <x v="1"/>
    <x v="0"/>
    <x v="5"/>
    <n v="12"/>
    <x v="5"/>
    <x v="6"/>
    <x v="0"/>
    <x v="233"/>
  </r>
  <r>
    <x v="1"/>
    <x v="0"/>
    <x v="6"/>
    <n v="1"/>
    <x v="5"/>
    <x v="6"/>
    <x v="0"/>
    <x v="234"/>
  </r>
  <r>
    <x v="1"/>
    <x v="0"/>
    <x v="7"/>
    <n v="2"/>
    <x v="5"/>
    <x v="6"/>
    <x v="0"/>
    <x v="235"/>
  </r>
  <r>
    <x v="1"/>
    <x v="0"/>
    <x v="8"/>
    <n v="3"/>
    <x v="5"/>
    <x v="6"/>
    <x v="0"/>
    <x v="236"/>
  </r>
  <r>
    <x v="1"/>
    <x v="0"/>
    <x v="9"/>
    <n v="4"/>
    <x v="5"/>
    <x v="6"/>
    <x v="0"/>
    <x v="237"/>
  </r>
  <r>
    <x v="1"/>
    <x v="0"/>
    <x v="10"/>
    <n v="5"/>
    <x v="5"/>
    <x v="6"/>
    <x v="0"/>
    <x v="238"/>
  </r>
  <r>
    <x v="1"/>
    <x v="0"/>
    <x v="11"/>
    <n v="6"/>
    <x v="5"/>
    <x v="6"/>
    <x v="0"/>
    <x v="239"/>
  </r>
  <r>
    <x v="1"/>
    <x v="0"/>
    <x v="0"/>
    <n v="7"/>
    <x v="5"/>
    <x v="7"/>
    <x v="0"/>
    <x v="240"/>
  </r>
  <r>
    <x v="1"/>
    <x v="0"/>
    <x v="1"/>
    <n v="8"/>
    <x v="5"/>
    <x v="7"/>
    <x v="0"/>
    <x v="241"/>
  </r>
  <r>
    <x v="1"/>
    <x v="0"/>
    <x v="2"/>
    <n v="9"/>
    <x v="5"/>
    <x v="7"/>
    <x v="0"/>
    <x v="242"/>
  </r>
  <r>
    <x v="1"/>
    <x v="0"/>
    <x v="3"/>
    <n v="10"/>
    <x v="5"/>
    <x v="7"/>
    <x v="0"/>
    <x v="243"/>
  </r>
  <r>
    <x v="1"/>
    <x v="0"/>
    <x v="4"/>
    <n v="11"/>
    <x v="5"/>
    <x v="7"/>
    <x v="0"/>
    <x v="244"/>
  </r>
  <r>
    <x v="1"/>
    <x v="0"/>
    <x v="5"/>
    <n v="12"/>
    <x v="5"/>
    <x v="7"/>
    <x v="0"/>
    <x v="245"/>
  </r>
  <r>
    <x v="1"/>
    <x v="0"/>
    <x v="6"/>
    <n v="1"/>
    <x v="5"/>
    <x v="7"/>
    <x v="0"/>
    <x v="246"/>
  </r>
  <r>
    <x v="1"/>
    <x v="0"/>
    <x v="7"/>
    <n v="2"/>
    <x v="5"/>
    <x v="7"/>
    <x v="0"/>
    <x v="247"/>
  </r>
  <r>
    <x v="1"/>
    <x v="0"/>
    <x v="8"/>
    <n v="3"/>
    <x v="5"/>
    <x v="7"/>
    <x v="0"/>
    <x v="248"/>
  </r>
  <r>
    <x v="1"/>
    <x v="0"/>
    <x v="9"/>
    <n v="4"/>
    <x v="5"/>
    <x v="7"/>
    <x v="0"/>
    <x v="249"/>
  </r>
  <r>
    <x v="1"/>
    <x v="0"/>
    <x v="10"/>
    <n v="5"/>
    <x v="5"/>
    <x v="7"/>
    <x v="0"/>
    <x v="250"/>
  </r>
  <r>
    <x v="1"/>
    <x v="0"/>
    <x v="11"/>
    <n v="6"/>
    <x v="5"/>
    <x v="7"/>
    <x v="0"/>
    <x v="251"/>
  </r>
  <r>
    <x v="1"/>
    <x v="0"/>
    <x v="0"/>
    <n v="7"/>
    <x v="5"/>
    <x v="8"/>
    <x v="0"/>
    <x v="252"/>
  </r>
  <r>
    <x v="1"/>
    <x v="0"/>
    <x v="1"/>
    <n v="8"/>
    <x v="5"/>
    <x v="8"/>
    <x v="0"/>
    <x v="253"/>
  </r>
  <r>
    <x v="1"/>
    <x v="0"/>
    <x v="2"/>
    <n v="9"/>
    <x v="5"/>
    <x v="8"/>
    <x v="0"/>
    <x v="254"/>
  </r>
  <r>
    <x v="1"/>
    <x v="0"/>
    <x v="3"/>
    <n v="10"/>
    <x v="5"/>
    <x v="8"/>
    <x v="0"/>
    <x v="255"/>
  </r>
  <r>
    <x v="1"/>
    <x v="0"/>
    <x v="4"/>
    <n v="11"/>
    <x v="5"/>
    <x v="8"/>
    <x v="0"/>
    <x v="256"/>
  </r>
  <r>
    <x v="1"/>
    <x v="0"/>
    <x v="5"/>
    <n v="12"/>
    <x v="5"/>
    <x v="8"/>
    <x v="0"/>
    <x v="257"/>
  </r>
  <r>
    <x v="1"/>
    <x v="0"/>
    <x v="6"/>
    <n v="1"/>
    <x v="5"/>
    <x v="8"/>
    <x v="0"/>
    <x v="258"/>
  </r>
  <r>
    <x v="1"/>
    <x v="0"/>
    <x v="7"/>
    <n v="2"/>
    <x v="5"/>
    <x v="8"/>
    <x v="0"/>
    <x v="259"/>
  </r>
  <r>
    <x v="1"/>
    <x v="0"/>
    <x v="8"/>
    <n v="3"/>
    <x v="5"/>
    <x v="8"/>
    <x v="0"/>
    <x v="260"/>
  </r>
  <r>
    <x v="1"/>
    <x v="0"/>
    <x v="9"/>
    <n v="4"/>
    <x v="5"/>
    <x v="8"/>
    <x v="0"/>
    <x v="261"/>
  </r>
  <r>
    <x v="1"/>
    <x v="0"/>
    <x v="10"/>
    <n v="5"/>
    <x v="5"/>
    <x v="8"/>
    <x v="0"/>
    <x v="262"/>
  </r>
  <r>
    <x v="1"/>
    <x v="0"/>
    <x v="11"/>
    <n v="6"/>
    <x v="5"/>
    <x v="8"/>
    <x v="0"/>
    <x v="263"/>
  </r>
  <r>
    <x v="1"/>
    <x v="0"/>
    <x v="0"/>
    <n v="7"/>
    <x v="6"/>
    <x v="9"/>
    <x v="0"/>
    <x v="264"/>
  </r>
  <r>
    <x v="1"/>
    <x v="0"/>
    <x v="1"/>
    <n v="8"/>
    <x v="6"/>
    <x v="9"/>
    <x v="0"/>
    <x v="265"/>
  </r>
  <r>
    <x v="1"/>
    <x v="0"/>
    <x v="2"/>
    <n v="9"/>
    <x v="6"/>
    <x v="9"/>
    <x v="0"/>
    <x v="266"/>
  </r>
  <r>
    <x v="1"/>
    <x v="0"/>
    <x v="3"/>
    <n v="10"/>
    <x v="6"/>
    <x v="9"/>
    <x v="0"/>
    <x v="267"/>
  </r>
  <r>
    <x v="1"/>
    <x v="0"/>
    <x v="4"/>
    <n v="11"/>
    <x v="6"/>
    <x v="9"/>
    <x v="0"/>
    <x v="268"/>
  </r>
  <r>
    <x v="1"/>
    <x v="0"/>
    <x v="5"/>
    <n v="12"/>
    <x v="6"/>
    <x v="9"/>
    <x v="0"/>
    <x v="269"/>
  </r>
  <r>
    <x v="1"/>
    <x v="0"/>
    <x v="6"/>
    <n v="1"/>
    <x v="6"/>
    <x v="9"/>
    <x v="0"/>
    <x v="270"/>
  </r>
  <r>
    <x v="1"/>
    <x v="0"/>
    <x v="7"/>
    <n v="2"/>
    <x v="6"/>
    <x v="9"/>
    <x v="0"/>
    <x v="271"/>
  </r>
  <r>
    <x v="1"/>
    <x v="0"/>
    <x v="8"/>
    <n v="3"/>
    <x v="6"/>
    <x v="9"/>
    <x v="0"/>
    <x v="272"/>
  </r>
  <r>
    <x v="1"/>
    <x v="0"/>
    <x v="9"/>
    <n v="4"/>
    <x v="6"/>
    <x v="9"/>
    <x v="0"/>
    <x v="273"/>
  </r>
  <r>
    <x v="1"/>
    <x v="0"/>
    <x v="10"/>
    <n v="5"/>
    <x v="6"/>
    <x v="9"/>
    <x v="0"/>
    <x v="274"/>
  </r>
  <r>
    <x v="1"/>
    <x v="0"/>
    <x v="11"/>
    <n v="6"/>
    <x v="6"/>
    <x v="9"/>
    <x v="0"/>
    <x v="275"/>
  </r>
  <r>
    <x v="1"/>
    <x v="1"/>
    <x v="0"/>
    <n v="7"/>
    <x v="3"/>
    <x v="2"/>
    <x v="0"/>
    <x v="276"/>
  </r>
  <r>
    <x v="1"/>
    <x v="1"/>
    <x v="1"/>
    <n v="8"/>
    <x v="3"/>
    <x v="2"/>
    <x v="0"/>
    <x v="277"/>
  </r>
  <r>
    <x v="1"/>
    <x v="1"/>
    <x v="2"/>
    <n v="9"/>
    <x v="3"/>
    <x v="2"/>
    <x v="0"/>
    <x v="278"/>
  </r>
  <r>
    <x v="1"/>
    <x v="1"/>
    <x v="3"/>
    <n v="10"/>
    <x v="3"/>
    <x v="2"/>
    <x v="0"/>
    <x v="279"/>
  </r>
  <r>
    <x v="1"/>
    <x v="1"/>
    <x v="4"/>
    <n v="11"/>
    <x v="3"/>
    <x v="2"/>
    <x v="0"/>
    <x v="280"/>
  </r>
  <r>
    <x v="1"/>
    <x v="1"/>
    <x v="5"/>
    <n v="12"/>
    <x v="3"/>
    <x v="2"/>
    <x v="0"/>
    <x v="281"/>
  </r>
  <r>
    <x v="1"/>
    <x v="1"/>
    <x v="6"/>
    <n v="1"/>
    <x v="3"/>
    <x v="2"/>
    <x v="0"/>
    <x v="282"/>
  </r>
  <r>
    <x v="1"/>
    <x v="1"/>
    <x v="7"/>
    <n v="2"/>
    <x v="3"/>
    <x v="2"/>
    <x v="0"/>
    <x v="283"/>
  </r>
  <r>
    <x v="1"/>
    <x v="1"/>
    <x v="8"/>
    <n v="3"/>
    <x v="3"/>
    <x v="2"/>
    <x v="0"/>
    <x v="284"/>
  </r>
  <r>
    <x v="1"/>
    <x v="1"/>
    <x v="9"/>
    <n v="4"/>
    <x v="3"/>
    <x v="2"/>
    <x v="0"/>
    <x v="285"/>
  </r>
  <r>
    <x v="1"/>
    <x v="1"/>
    <x v="10"/>
    <n v="5"/>
    <x v="3"/>
    <x v="2"/>
    <x v="0"/>
    <x v="286"/>
  </r>
  <r>
    <x v="1"/>
    <x v="1"/>
    <x v="11"/>
    <n v="6"/>
    <x v="3"/>
    <x v="2"/>
    <x v="0"/>
    <x v="287"/>
  </r>
  <r>
    <x v="1"/>
    <x v="1"/>
    <x v="0"/>
    <n v="7"/>
    <x v="4"/>
    <x v="3"/>
    <x v="0"/>
    <x v="288"/>
  </r>
  <r>
    <x v="1"/>
    <x v="1"/>
    <x v="1"/>
    <n v="8"/>
    <x v="4"/>
    <x v="3"/>
    <x v="0"/>
    <x v="289"/>
  </r>
  <r>
    <x v="1"/>
    <x v="1"/>
    <x v="2"/>
    <n v="9"/>
    <x v="4"/>
    <x v="3"/>
    <x v="0"/>
    <x v="290"/>
  </r>
  <r>
    <x v="1"/>
    <x v="1"/>
    <x v="3"/>
    <n v="10"/>
    <x v="4"/>
    <x v="3"/>
    <x v="0"/>
    <x v="291"/>
  </r>
  <r>
    <x v="1"/>
    <x v="1"/>
    <x v="4"/>
    <n v="11"/>
    <x v="4"/>
    <x v="3"/>
    <x v="0"/>
    <x v="292"/>
  </r>
  <r>
    <x v="1"/>
    <x v="1"/>
    <x v="5"/>
    <n v="12"/>
    <x v="4"/>
    <x v="3"/>
    <x v="0"/>
    <x v="293"/>
  </r>
  <r>
    <x v="1"/>
    <x v="1"/>
    <x v="6"/>
    <n v="1"/>
    <x v="4"/>
    <x v="3"/>
    <x v="0"/>
    <x v="294"/>
  </r>
  <r>
    <x v="1"/>
    <x v="1"/>
    <x v="7"/>
    <n v="2"/>
    <x v="4"/>
    <x v="3"/>
    <x v="0"/>
    <x v="295"/>
  </r>
  <r>
    <x v="1"/>
    <x v="1"/>
    <x v="8"/>
    <n v="3"/>
    <x v="4"/>
    <x v="3"/>
    <x v="0"/>
    <x v="296"/>
  </r>
  <r>
    <x v="1"/>
    <x v="1"/>
    <x v="9"/>
    <n v="4"/>
    <x v="4"/>
    <x v="3"/>
    <x v="0"/>
    <x v="297"/>
  </r>
  <r>
    <x v="1"/>
    <x v="1"/>
    <x v="10"/>
    <n v="5"/>
    <x v="4"/>
    <x v="3"/>
    <x v="0"/>
    <x v="298"/>
  </r>
  <r>
    <x v="1"/>
    <x v="1"/>
    <x v="11"/>
    <n v="6"/>
    <x v="4"/>
    <x v="3"/>
    <x v="0"/>
    <x v="299"/>
  </r>
  <r>
    <x v="1"/>
    <x v="1"/>
    <x v="0"/>
    <n v="7"/>
    <x v="4"/>
    <x v="4"/>
    <x v="0"/>
    <x v="300"/>
  </r>
  <r>
    <x v="1"/>
    <x v="1"/>
    <x v="1"/>
    <n v="8"/>
    <x v="4"/>
    <x v="4"/>
    <x v="0"/>
    <x v="301"/>
  </r>
  <r>
    <x v="1"/>
    <x v="1"/>
    <x v="2"/>
    <n v="9"/>
    <x v="4"/>
    <x v="4"/>
    <x v="0"/>
    <x v="302"/>
  </r>
  <r>
    <x v="1"/>
    <x v="1"/>
    <x v="3"/>
    <n v="10"/>
    <x v="4"/>
    <x v="4"/>
    <x v="0"/>
    <x v="303"/>
  </r>
  <r>
    <x v="1"/>
    <x v="1"/>
    <x v="4"/>
    <n v="11"/>
    <x v="4"/>
    <x v="4"/>
    <x v="0"/>
    <x v="304"/>
  </r>
  <r>
    <x v="1"/>
    <x v="1"/>
    <x v="5"/>
    <n v="12"/>
    <x v="4"/>
    <x v="4"/>
    <x v="0"/>
    <x v="305"/>
  </r>
  <r>
    <x v="1"/>
    <x v="1"/>
    <x v="6"/>
    <n v="1"/>
    <x v="4"/>
    <x v="4"/>
    <x v="0"/>
    <x v="306"/>
  </r>
  <r>
    <x v="1"/>
    <x v="1"/>
    <x v="7"/>
    <n v="2"/>
    <x v="4"/>
    <x v="4"/>
    <x v="0"/>
    <x v="307"/>
  </r>
  <r>
    <x v="1"/>
    <x v="1"/>
    <x v="8"/>
    <n v="3"/>
    <x v="4"/>
    <x v="4"/>
    <x v="0"/>
    <x v="308"/>
  </r>
  <r>
    <x v="1"/>
    <x v="1"/>
    <x v="9"/>
    <n v="4"/>
    <x v="4"/>
    <x v="4"/>
    <x v="0"/>
    <x v="309"/>
  </r>
  <r>
    <x v="1"/>
    <x v="1"/>
    <x v="10"/>
    <n v="5"/>
    <x v="4"/>
    <x v="4"/>
    <x v="0"/>
    <x v="310"/>
  </r>
  <r>
    <x v="1"/>
    <x v="1"/>
    <x v="11"/>
    <n v="6"/>
    <x v="4"/>
    <x v="4"/>
    <x v="0"/>
    <x v="311"/>
  </r>
  <r>
    <x v="1"/>
    <x v="1"/>
    <x v="0"/>
    <n v="7"/>
    <x v="5"/>
    <x v="5"/>
    <x v="0"/>
    <x v="312"/>
  </r>
  <r>
    <x v="1"/>
    <x v="1"/>
    <x v="1"/>
    <n v="8"/>
    <x v="5"/>
    <x v="5"/>
    <x v="0"/>
    <x v="313"/>
  </r>
  <r>
    <x v="1"/>
    <x v="1"/>
    <x v="2"/>
    <n v="9"/>
    <x v="5"/>
    <x v="5"/>
    <x v="0"/>
    <x v="314"/>
  </r>
  <r>
    <x v="1"/>
    <x v="1"/>
    <x v="3"/>
    <n v="10"/>
    <x v="5"/>
    <x v="5"/>
    <x v="0"/>
    <x v="315"/>
  </r>
  <r>
    <x v="1"/>
    <x v="1"/>
    <x v="4"/>
    <n v="11"/>
    <x v="5"/>
    <x v="5"/>
    <x v="0"/>
    <x v="316"/>
  </r>
  <r>
    <x v="1"/>
    <x v="1"/>
    <x v="5"/>
    <n v="12"/>
    <x v="5"/>
    <x v="5"/>
    <x v="0"/>
    <x v="317"/>
  </r>
  <r>
    <x v="1"/>
    <x v="1"/>
    <x v="6"/>
    <n v="1"/>
    <x v="5"/>
    <x v="5"/>
    <x v="0"/>
    <x v="318"/>
  </r>
  <r>
    <x v="1"/>
    <x v="1"/>
    <x v="7"/>
    <n v="2"/>
    <x v="5"/>
    <x v="5"/>
    <x v="0"/>
    <x v="319"/>
  </r>
  <r>
    <x v="1"/>
    <x v="1"/>
    <x v="8"/>
    <n v="3"/>
    <x v="5"/>
    <x v="5"/>
    <x v="0"/>
    <x v="320"/>
  </r>
  <r>
    <x v="1"/>
    <x v="1"/>
    <x v="9"/>
    <n v="4"/>
    <x v="5"/>
    <x v="5"/>
    <x v="0"/>
    <x v="321"/>
  </r>
  <r>
    <x v="1"/>
    <x v="1"/>
    <x v="10"/>
    <n v="5"/>
    <x v="5"/>
    <x v="5"/>
    <x v="0"/>
    <x v="322"/>
  </r>
  <r>
    <x v="1"/>
    <x v="1"/>
    <x v="11"/>
    <n v="6"/>
    <x v="5"/>
    <x v="5"/>
    <x v="0"/>
    <x v="323"/>
  </r>
  <r>
    <x v="1"/>
    <x v="1"/>
    <x v="0"/>
    <n v="7"/>
    <x v="5"/>
    <x v="6"/>
    <x v="0"/>
    <x v="324"/>
  </r>
  <r>
    <x v="1"/>
    <x v="1"/>
    <x v="1"/>
    <n v="8"/>
    <x v="5"/>
    <x v="6"/>
    <x v="0"/>
    <x v="325"/>
  </r>
  <r>
    <x v="1"/>
    <x v="1"/>
    <x v="2"/>
    <n v="9"/>
    <x v="5"/>
    <x v="6"/>
    <x v="0"/>
    <x v="326"/>
  </r>
  <r>
    <x v="1"/>
    <x v="1"/>
    <x v="3"/>
    <n v="10"/>
    <x v="5"/>
    <x v="6"/>
    <x v="0"/>
    <x v="327"/>
  </r>
  <r>
    <x v="1"/>
    <x v="1"/>
    <x v="4"/>
    <n v="11"/>
    <x v="5"/>
    <x v="6"/>
    <x v="0"/>
    <x v="328"/>
  </r>
  <r>
    <x v="1"/>
    <x v="1"/>
    <x v="5"/>
    <n v="12"/>
    <x v="5"/>
    <x v="6"/>
    <x v="0"/>
    <x v="329"/>
  </r>
  <r>
    <x v="1"/>
    <x v="1"/>
    <x v="6"/>
    <n v="1"/>
    <x v="5"/>
    <x v="6"/>
    <x v="0"/>
    <x v="330"/>
  </r>
  <r>
    <x v="1"/>
    <x v="1"/>
    <x v="7"/>
    <n v="2"/>
    <x v="5"/>
    <x v="6"/>
    <x v="0"/>
    <x v="331"/>
  </r>
  <r>
    <x v="1"/>
    <x v="1"/>
    <x v="8"/>
    <n v="3"/>
    <x v="5"/>
    <x v="6"/>
    <x v="0"/>
    <x v="332"/>
  </r>
  <r>
    <x v="1"/>
    <x v="1"/>
    <x v="9"/>
    <n v="4"/>
    <x v="5"/>
    <x v="6"/>
    <x v="0"/>
    <x v="333"/>
  </r>
  <r>
    <x v="1"/>
    <x v="1"/>
    <x v="10"/>
    <n v="5"/>
    <x v="5"/>
    <x v="6"/>
    <x v="0"/>
    <x v="334"/>
  </r>
  <r>
    <x v="1"/>
    <x v="1"/>
    <x v="11"/>
    <n v="6"/>
    <x v="5"/>
    <x v="6"/>
    <x v="0"/>
    <x v="335"/>
  </r>
  <r>
    <x v="1"/>
    <x v="1"/>
    <x v="0"/>
    <n v="7"/>
    <x v="5"/>
    <x v="7"/>
    <x v="0"/>
    <x v="336"/>
  </r>
  <r>
    <x v="1"/>
    <x v="1"/>
    <x v="1"/>
    <n v="8"/>
    <x v="5"/>
    <x v="7"/>
    <x v="0"/>
    <x v="337"/>
  </r>
  <r>
    <x v="1"/>
    <x v="1"/>
    <x v="2"/>
    <n v="9"/>
    <x v="5"/>
    <x v="7"/>
    <x v="0"/>
    <x v="338"/>
  </r>
  <r>
    <x v="1"/>
    <x v="1"/>
    <x v="3"/>
    <n v="10"/>
    <x v="5"/>
    <x v="7"/>
    <x v="0"/>
    <x v="339"/>
  </r>
  <r>
    <x v="1"/>
    <x v="1"/>
    <x v="4"/>
    <n v="11"/>
    <x v="5"/>
    <x v="7"/>
    <x v="0"/>
    <x v="340"/>
  </r>
  <r>
    <x v="1"/>
    <x v="1"/>
    <x v="5"/>
    <n v="12"/>
    <x v="5"/>
    <x v="7"/>
    <x v="0"/>
    <x v="341"/>
  </r>
  <r>
    <x v="1"/>
    <x v="1"/>
    <x v="6"/>
    <n v="1"/>
    <x v="5"/>
    <x v="7"/>
    <x v="0"/>
    <x v="342"/>
  </r>
  <r>
    <x v="1"/>
    <x v="1"/>
    <x v="7"/>
    <n v="2"/>
    <x v="5"/>
    <x v="7"/>
    <x v="0"/>
    <x v="343"/>
  </r>
  <r>
    <x v="1"/>
    <x v="1"/>
    <x v="8"/>
    <n v="3"/>
    <x v="5"/>
    <x v="7"/>
    <x v="0"/>
    <x v="344"/>
  </r>
  <r>
    <x v="1"/>
    <x v="1"/>
    <x v="9"/>
    <n v="4"/>
    <x v="5"/>
    <x v="7"/>
    <x v="0"/>
    <x v="345"/>
  </r>
  <r>
    <x v="1"/>
    <x v="1"/>
    <x v="10"/>
    <n v="5"/>
    <x v="5"/>
    <x v="7"/>
    <x v="0"/>
    <x v="346"/>
  </r>
  <r>
    <x v="1"/>
    <x v="1"/>
    <x v="11"/>
    <n v="6"/>
    <x v="5"/>
    <x v="7"/>
    <x v="0"/>
    <x v="347"/>
  </r>
  <r>
    <x v="1"/>
    <x v="1"/>
    <x v="0"/>
    <n v="7"/>
    <x v="5"/>
    <x v="8"/>
    <x v="0"/>
    <x v="348"/>
  </r>
  <r>
    <x v="1"/>
    <x v="1"/>
    <x v="1"/>
    <n v="8"/>
    <x v="5"/>
    <x v="8"/>
    <x v="0"/>
    <x v="349"/>
  </r>
  <r>
    <x v="1"/>
    <x v="1"/>
    <x v="2"/>
    <n v="9"/>
    <x v="5"/>
    <x v="8"/>
    <x v="0"/>
    <x v="350"/>
  </r>
  <r>
    <x v="1"/>
    <x v="1"/>
    <x v="3"/>
    <n v="10"/>
    <x v="5"/>
    <x v="8"/>
    <x v="0"/>
    <x v="351"/>
  </r>
  <r>
    <x v="1"/>
    <x v="1"/>
    <x v="4"/>
    <n v="11"/>
    <x v="5"/>
    <x v="8"/>
    <x v="0"/>
    <x v="352"/>
  </r>
  <r>
    <x v="1"/>
    <x v="1"/>
    <x v="5"/>
    <n v="12"/>
    <x v="5"/>
    <x v="8"/>
    <x v="0"/>
    <x v="353"/>
  </r>
  <r>
    <x v="1"/>
    <x v="1"/>
    <x v="6"/>
    <n v="1"/>
    <x v="5"/>
    <x v="8"/>
    <x v="0"/>
    <x v="354"/>
  </r>
  <r>
    <x v="1"/>
    <x v="1"/>
    <x v="7"/>
    <n v="2"/>
    <x v="5"/>
    <x v="8"/>
    <x v="0"/>
    <x v="355"/>
  </r>
  <r>
    <x v="1"/>
    <x v="1"/>
    <x v="8"/>
    <n v="3"/>
    <x v="5"/>
    <x v="8"/>
    <x v="0"/>
    <x v="356"/>
  </r>
  <r>
    <x v="1"/>
    <x v="1"/>
    <x v="9"/>
    <n v="4"/>
    <x v="5"/>
    <x v="8"/>
    <x v="0"/>
    <x v="357"/>
  </r>
  <r>
    <x v="1"/>
    <x v="1"/>
    <x v="10"/>
    <n v="5"/>
    <x v="5"/>
    <x v="8"/>
    <x v="0"/>
    <x v="358"/>
  </r>
  <r>
    <x v="1"/>
    <x v="1"/>
    <x v="11"/>
    <n v="6"/>
    <x v="5"/>
    <x v="8"/>
    <x v="0"/>
    <x v="359"/>
  </r>
  <r>
    <x v="1"/>
    <x v="1"/>
    <x v="0"/>
    <n v="7"/>
    <x v="6"/>
    <x v="9"/>
    <x v="0"/>
    <x v="360"/>
  </r>
  <r>
    <x v="1"/>
    <x v="1"/>
    <x v="1"/>
    <n v="8"/>
    <x v="6"/>
    <x v="9"/>
    <x v="0"/>
    <x v="361"/>
  </r>
  <r>
    <x v="1"/>
    <x v="1"/>
    <x v="2"/>
    <n v="9"/>
    <x v="6"/>
    <x v="9"/>
    <x v="0"/>
    <x v="362"/>
  </r>
  <r>
    <x v="1"/>
    <x v="1"/>
    <x v="3"/>
    <n v="10"/>
    <x v="6"/>
    <x v="9"/>
    <x v="0"/>
    <x v="363"/>
  </r>
  <r>
    <x v="1"/>
    <x v="1"/>
    <x v="4"/>
    <n v="11"/>
    <x v="6"/>
    <x v="9"/>
    <x v="0"/>
    <x v="364"/>
  </r>
  <r>
    <x v="1"/>
    <x v="1"/>
    <x v="5"/>
    <n v="12"/>
    <x v="6"/>
    <x v="9"/>
    <x v="0"/>
    <x v="365"/>
  </r>
  <r>
    <x v="1"/>
    <x v="1"/>
    <x v="6"/>
    <n v="1"/>
    <x v="6"/>
    <x v="9"/>
    <x v="0"/>
    <x v="366"/>
  </r>
  <r>
    <x v="1"/>
    <x v="1"/>
    <x v="7"/>
    <n v="2"/>
    <x v="6"/>
    <x v="9"/>
    <x v="0"/>
    <x v="367"/>
  </r>
  <r>
    <x v="1"/>
    <x v="1"/>
    <x v="8"/>
    <n v="3"/>
    <x v="6"/>
    <x v="9"/>
    <x v="0"/>
    <x v="368"/>
  </r>
  <r>
    <x v="1"/>
    <x v="1"/>
    <x v="9"/>
    <n v="4"/>
    <x v="6"/>
    <x v="9"/>
    <x v="0"/>
    <x v="369"/>
  </r>
  <r>
    <x v="1"/>
    <x v="1"/>
    <x v="10"/>
    <n v="5"/>
    <x v="6"/>
    <x v="9"/>
    <x v="0"/>
    <x v="370"/>
  </r>
  <r>
    <x v="1"/>
    <x v="1"/>
    <x v="11"/>
    <n v="6"/>
    <x v="6"/>
    <x v="9"/>
    <x v="0"/>
    <x v="371"/>
  </r>
  <r>
    <x v="1"/>
    <x v="2"/>
    <x v="0"/>
    <n v="7"/>
    <x v="3"/>
    <x v="2"/>
    <x v="0"/>
    <x v="372"/>
  </r>
  <r>
    <x v="1"/>
    <x v="2"/>
    <x v="1"/>
    <n v="8"/>
    <x v="3"/>
    <x v="2"/>
    <x v="0"/>
    <x v="373"/>
  </r>
  <r>
    <x v="1"/>
    <x v="2"/>
    <x v="2"/>
    <n v="9"/>
    <x v="3"/>
    <x v="2"/>
    <x v="0"/>
    <x v="374"/>
  </r>
  <r>
    <x v="1"/>
    <x v="2"/>
    <x v="3"/>
    <n v="10"/>
    <x v="3"/>
    <x v="2"/>
    <x v="0"/>
    <x v="375"/>
  </r>
  <r>
    <x v="1"/>
    <x v="2"/>
    <x v="4"/>
    <n v="11"/>
    <x v="3"/>
    <x v="2"/>
    <x v="0"/>
    <x v="376"/>
  </r>
  <r>
    <x v="1"/>
    <x v="2"/>
    <x v="5"/>
    <n v="12"/>
    <x v="3"/>
    <x v="2"/>
    <x v="0"/>
    <x v="377"/>
  </r>
  <r>
    <x v="1"/>
    <x v="2"/>
    <x v="6"/>
    <n v="1"/>
    <x v="3"/>
    <x v="2"/>
    <x v="0"/>
    <x v="378"/>
  </r>
  <r>
    <x v="1"/>
    <x v="2"/>
    <x v="7"/>
    <n v="2"/>
    <x v="3"/>
    <x v="2"/>
    <x v="0"/>
    <x v="379"/>
  </r>
  <r>
    <x v="1"/>
    <x v="2"/>
    <x v="8"/>
    <n v="3"/>
    <x v="3"/>
    <x v="2"/>
    <x v="0"/>
    <x v="380"/>
  </r>
  <r>
    <x v="1"/>
    <x v="2"/>
    <x v="9"/>
    <n v="4"/>
    <x v="3"/>
    <x v="2"/>
    <x v="0"/>
    <x v="381"/>
  </r>
  <r>
    <x v="1"/>
    <x v="2"/>
    <x v="10"/>
    <n v="5"/>
    <x v="3"/>
    <x v="2"/>
    <x v="0"/>
    <x v="382"/>
  </r>
  <r>
    <x v="1"/>
    <x v="2"/>
    <x v="11"/>
    <n v="6"/>
    <x v="3"/>
    <x v="2"/>
    <x v="0"/>
    <x v="383"/>
  </r>
  <r>
    <x v="1"/>
    <x v="2"/>
    <x v="0"/>
    <n v="7"/>
    <x v="4"/>
    <x v="3"/>
    <x v="0"/>
    <x v="384"/>
  </r>
  <r>
    <x v="1"/>
    <x v="2"/>
    <x v="1"/>
    <n v="8"/>
    <x v="4"/>
    <x v="3"/>
    <x v="0"/>
    <x v="385"/>
  </r>
  <r>
    <x v="1"/>
    <x v="2"/>
    <x v="2"/>
    <n v="9"/>
    <x v="4"/>
    <x v="3"/>
    <x v="0"/>
    <x v="386"/>
  </r>
  <r>
    <x v="1"/>
    <x v="2"/>
    <x v="3"/>
    <n v="10"/>
    <x v="4"/>
    <x v="3"/>
    <x v="0"/>
    <x v="387"/>
  </r>
  <r>
    <x v="1"/>
    <x v="2"/>
    <x v="4"/>
    <n v="11"/>
    <x v="4"/>
    <x v="3"/>
    <x v="0"/>
    <x v="388"/>
  </r>
  <r>
    <x v="1"/>
    <x v="2"/>
    <x v="5"/>
    <n v="12"/>
    <x v="4"/>
    <x v="3"/>
    <x v="0"/>
    <x v="389"/>
  </r>
  <r>
    <x v="1"/>
    <x v="2"/>
    <x v="6"/>
    <n v="1"/>
    <x v="4"/>
    <x v="3"/>
    <x v="0"/>
    <x v="390"/>
  </r>
  <r>
    <x v="1"/>
    <x v="2"/>
    <x v="7"/>
    <n v="2"/>
    <x v="4"/>
    <x v="3"/>
    <x v="0"/>
    <x v="391"/>
  </r>
  <r>
    <x v="1"/>
    <x v="2"/>
    <x v="8"/>
    <n v="3"/>
    <x v="4"/>
    <x v="3"/>
    <x v="0"/>
    <x v="392"/>
  </r>
  <r>
    <x v="1"/>
    <x v="2"/>
    <x v="9"/>
    <n v="4"/>
    <x v="4"/>
    <x v="3"/>
    <x v="0"/>
    <x v="393"/>
  </r>
  <r>
    <x v="1"/>
    <x v="2"/>
    <x v="10"/>
    <n v="5"/>
    <x v="4"/>
    <x v="3"/>
    <x v="0"/>
    <x v="394"/>
  </r>
  <r>
    <x v="1"/>
    <x v="2"/>
    <x v="11"/>
    <n v="6"/>
    <x v="4"/>
    <x v="3"/>
    <x v="0"/>
    <x v="395"/>
  </r>
  <r>
    <x v="1"/>
    <x v="2"/>
    <x v="0"/>
    <n v="7"/>
    <x v="4"/>
    <x v="4"/>
    <x v="0"/>
    <x v="396"/>
  </r>
  <r>
    <x v="1"/>
    <x v="2"/>
    <x v="1"/>
    <n v="8"/>
    <x v="4"/>
    <x v="4"/>
    <x v="0"/>
    <x v="397"/>
  </r>
  <r>
    <x v="1"/>
    <x v="2"/>
    <x v="2"/>
    <n v="9"/>
    <x v="4"/>
    <x v="4"/>
    <x v="0"/>
    <x v="398"/>
  </r>
  <r>
    <x v="1"/>
    <x v="2"/>
    <x v="3"/>
    <n v="10"/>
    <x v="4"/>
    <x v="4"/>
    <x v="0"/>
    <x v="399"/>
  </r>
  <r>
    <x v="1"/>
    <x v="2"/>
    <x v="4"/>
    <n v="11"/>
    <x v="4"/>
    <x v="4"/>
    <x v="0"/>
    <x v="400"/>
  </r>
  <r>
    <x v="1"/>
    <x v="2"/>
    <x v="5"/>
    <n v="12"/>
    <x v="4"/>
    <x v="4"/>
    <x v="0"/>
    <x v="401"/>
  </r>
  <r>
    <x v="1"/>
    <x v="2"/>
    <x v="6"/>
    <n v="1"/>
    <x v="4"/>
    <x v="4"/>
    <x v="0"/>
    <x v="402"/>
  </r>
  <r>
    <x v="1"/>
    <x v="2"/>
    <x v="7"/>
    <n v="2"/>
    <x v="4"/>
    <x v="4"/>
    <x v="0"/>
    <x v="403"/>
  </r>
  <r>
    <x v="1"/>
    <x v="2"/>
    <x v="8"/>
    <n v="3"/>
    <x v="4"/>
    <x v="4"/>
    <x v="0"/>
    <x v="404"/>
  </r>
  <r>
    <x v="1"/>
    <x v="2"/>
    <x v="9"/>
    <n v="4"/>
    <x v="4"/>
    <x v="4"/>
    <x v="0"/>
    <x v="405"/>
  </r>
  <r>
    <x v="1"/>
    <x v="2"/>
    <x v="10"/>
    <n v="5"/>
    <x v="4"/>
    <x v="4"/>
    <x v="0"/>
    <x v="406"/>
  </r>
  <r>
    <x v="1"/>
    <x v="2"/>
    <x v="11"/>
    <n v="6"/>
    <x v="4"/>
    <x v="4"/>
    <x v="0"/>
    <x v="407"/>
  </r>
  <r>
    <x v="1"/>
    <x v="2"/>
    <x v="0"/>
    <n v="7"/>
    <x v="5"/>
    <x v="5"/>
    <x v="0"/>
    <x v="408"/>
  </r>
  <r>
    <x v="1"/>
    <x v="2"/>
    <x v="1"/>
    <n v="8"/>
    <x v="5"/>
    <x v="5"/>
    <x v="0"/>
    <x v="409"/>
  </r>
  <r>
    <x v="1"/>
    <x v="2"/>
    <x v="2"/>
    <n v="9"/>
    <x v="5"/>
    <x v="5"/>
    <x v="0"/>
    <x v="410"/>
  </r>
  <r>
    <x v="1"/>
    <x v="2"/>
    <x v="3"/>
    <n v="10"/>
    <x v="5"/>
    <x v="5"/>
    <x v="0"/>
    <x v="411"/>
  </r>
  <r>
    <x v="1"/>
    <x v="2"/>
    <x v="4"/>
    <n v="11"/>
    <x v="5"/>
    <x v="5"/>
    <x v="0"/>
    <x v="412"/>
  </r>
  <r>
    <x v="1"/>
    <x v="2"/>
    <x v="5"/>
    <n v="12"/>
    <x v="5"/>
    <x v="5"/>
    <x v="0"/>
    <x v="413"/>
  </r>
  <r>
    <x v="1"/>
    <x v="2"/>
    <x v="6"/>
    <n v="1"/>
    <x v="5"/>
    <x v="5"/>
    <x v="0"/>
    <x v="414"/>
  </r>
  <r>
    <x v="1"/>
    <x v="2"/>
    <x v="7"/>
    <n v="2"/>
    <x v="5"/>
    <x v="5"/>
    <x v="0"/>
    <x v="415"/>
  </r>
  <r>
    <x v="1"/>
    <x v="2"/>
    <x v="8"/>
    <n v="3"/>
    <x v="5"/>
    <x v="5"/>
    <x v="0"/>
    <x v="416"/>
  </r>
  <r>
    <x v="1"/>
    <x v="2"/>
    <x v="9"/>
    <n v="4"/>
    <x v="5"/>
    <x v="5"/>
    <x v="0"/>
    <x v="417"/>
  </r>
  <r>
    <x v="1"/>
    <x v="2"/>
    <x v="10"/>
    <n v="5"/>
    <x v="5"/>
    <x v="5"/>
    <x v="0"/>
    <x v="418"/>
  </r>
  <r>
    <x v="1"/>
    <x v="2"/>
    <x v="11"/>
    <n v="6"/>
    <x v="5"/>
    <x v="5"/>
    <x v="0"/>
    <x v="419"/>
  </r>
  <r>
    <x v="1"/>
    <x v="2"/>
    <x v="0"/>
    <n v="7"/>
    <x v="5"/>
    <x v="6"/>
    <x v="0"/>
    <x v="420"/>
  </r>
  <r>
    <x v="1"/>
    <x v="2"/>
    <x v="1"/>
    <n v="8"/>
    <x v="5"/>
    <x v="6"/>
    <x v="0"/>
    <x v="421"/>
  </r>
  <r>
    <x v="1"/>
    <x v="2"/>
    <x v="2"/>
    <n v="9"/>
    <x v="5"/>
    <x v="6"/>
    <x v="0"/>
    <x v="422"/>
  </r>
  <r>
    <x v="1"/>
    <x v="2"/>
    <x v="3"/>
    <n v="10"/>
    <x v="5"/>
    <x v="6"/>
    <x v="0"/>
    <x v="423"/>
  </r>
  <r>
    <x v="1"/>
    <x v="2"/>
    <x v="4"/>
    <n v="11"/>
    <x v="5"/>
    <x v="6"/>
    <x v="0"/>
    <x v="424"/>
  </r>
  <r>
    <x v="1"/>
    <x v="2"/>
    <x v="5"/>
    <n v="12"/>
    <x v="5"/>
    <x v="6"/>
    <x v="0"/>
    <x v="425"/>
  </r>
  <r>
    <x v="1"/>
    <x v="2"/>
    <x v="6"/>
    <n v="1"/>
    <x v="5"/>
    <x v="6"/>
    <x v="0"/>
    <x v="426"/>
  </r>
  <r>
    <x v="1"/>
    <x v="2"/>
    <x v="7"/>
    <n v="2"/>
    <x v="5"/>
    <x v="6"/>
    <x v="0"/>
    <x v="427"/>
  </r>
  <r>
    <x v="1"/>
    <x v="2"/>
    <x v="8"/>
    <n v="3"/>
    <x v="5"/>
    <x v="6"/>
    <x v="0"/>
    <x v="428"/>
  </r>
  <r>
    <x v="1"/>
    <x v="2"/>
    <x v="9"/>
    <n v="4"/>
    <x v="5"/>
    <x v="6"/>
    <x v="0"/>
    <x v="429"/>
  </r>
  <r>
    <x v="1"/>
    <x v="2"/>
    <x v="10"/>
    <n v="5"/>
    <x v="5"/>
    <x v="6"/>
    <x v="0"/>
    <x v="430"/>
  </r>
  <r>
    <x v="1"/>
    <x v="2"/>
    <x v="11"/>
    <n v="6"/>
    <x v="5"/>
    <x v="6"/>
    <x v="0"/>
    <x v="431"/>
  </r>
  <r>
    <x v="1"/>
    <x v="2"/>
    <x v="0"/>
    <n v="7"/>
    <x v="5"/>
    <x v="7"/>
    <x v="0"/>
    <x v="432"/>
  </r>
  <r>
    <x v="1"/>
    <x v="2"/>
    <x v="1"/>
    <n v="8"/>
    <x v="5"/>
    <x v="7"/>
    <x v="0"/>
    <x v="433"/>
  </r>
  <r>
    <x v="1"/>
    <x v="2"/>
    <x v="2"/>
    <n v="9"/>
    <x v="5"/>
    <x v="7"/>
    <x v="0"/>
    <x v="434"/>
  </r>
  <r>
    <x v="1"/>
    <x v="2"/>
    <x v="3"/>
    <n v="10"/>
    <x v="5"/>
    <x v="7"/>
    <x v="0"/>
    <x v="435"/>
  </r>
  <r>
    <x v="1"/>
    <x v="2"/>
    <x v="4"/>
    <n v="11"/>
    <x v="5"/>
    <x v="7"/>
    <x v="0"/>
    <x v="436"/>
  </r>
  <r>
    <x v="1"/>
    <x v="2"/>
    <x v="5"/>
    <n v="12"/>
    <x v="5"/>
    <x v="7"/>
    <x v="0"/>
    <x v="437"/>
  </r>
  <r>
    <x v="1"/>
    <x v="2"/>
    <x v="6"/>
    <n v="1"/>
    <x v="5"/>
    <x v="7"/>
    <x v="0"/>
    <x v="438"/>
  </r>
  <r>
    <x v="1"/>
    <x v="2"/>
    <x v="7"/>
    <n v="2"/>
    <x v="5"/>
    <x v="7"/>
    <x v="0"/>
    <x v="439"/>
  </r>
  <r>
    <x v="1"/>
    <x v="2"/>
    <x v="8"/>
    <n v="3"/>
    <x v="5"/>
    <x v="7"/>
    <x v="0"/>
    <x v="440"/>
  </r>
  <r>
    <x v="1"/>
    <x v="2"/>
    <x v="9"/>
    <n v="4"/>
    <x v="5"/>
    <x v="7"/>
    <x v="0"/>
    <x v="441"/>
  </r>
  <r>
    <x v="1"/>
    <x v="2"/>
    <x v="10"/>
    <n v="5"/>
    <x v="5"/>
    <x v="7"/>
    <x v="0"/>
    <x v="442"/>
  </r>
  <r>
    <x v="1"/>
    <x v="2"/>
    <x v="11"/>
    <n v="6"/>
    <x v="5"/>
    <x v="7"/>
    <x v="0"/>
    <x v="443"/>
  </r>
  <r>
    <x v="1"/>
    <x v="2"/>
    <x v="0"/>
    <n v="7"/>
    <x v="5"/>
    <x v="8"/>
    <x v="0"/>
    <x v="444"/>
  </r>
  <r>
    <x v="1"/>
    <x v="2"/>
    <x v="1"/>
    <n v="8"/>
    <x v="5"/>
    <x v="8"/>
    <x v="0"/>
    <x v="445"/>
  </r>
  <r>
    <x v="1"/>
    <x v="2"/>
    <x v="2"/>
    <n v="9"/>
    <x v="5"/>
    <x v="8"/>
    <x v="0"/>
    <x v="446"/>
  </r>
  <r>
    <x v="1"/>
    <x v="2"/>
    <x v="3"/>
    <n v="10"/>
    <x v="5"/>
    <x v="8"/>
    <x v="0"/>
    <x v="447"/>
  </r>
  <r>
    <x v="1"/>
    <x v="2"/>
    <x v="4"/>
    <n v="11"/>
    <x v="5"/>
    <x v="8"/>
    <x v="0"/>
    <x v="448"/>
  </r>
  <r>
    <x v="1"/>
    <x v="2"/>
    <x v="5"/>
    <n v="12"/>
    <x v="5"/>
    <x v="8"/>
    <x v="0"/>
    <x v="449"/>
  </r>
  <r>
    <x v="1"/>
    <x v="2"/>
    <x v="6"/>
    <n v="1"/>
    <x v="5"/>
    <x v="8"/>
    <x v="0"/>
    <x v="450"/>
  </r>
  <r>
    <x v="1"/>
    <x v="2"/>
    <x v="7"/>
    <n v="2"/>
    <x v="5"/>
    <x v="8"/>
    <x v="0"/>
    <x v="451"/>
  </r>
  <r>
    <x v="1"/>
    <x v="2"/>
    <x v="8"/>
    <n v="3"/>
    <x v="5"/>
    <x v="8"/>
    <x v="0"/>
    <x v="452"/>
  </r>
  <r>
    <x v="1"/>
    <x v="2"/>
    <x v="9"/>
    <n v="4"/>
    <x v="5"/>
    <x v="8"/>
    <x v="0"/>
    <x v="453"/>
  </r>
  <r>
    <x v="1"/>
    <x v="2"/>
    <x v="10"/>
    <n v="5"/>
    <x v="5"/>
    <x v="8"/>
    <x v="0"/>
    <x v="454"/>
  </r>
  <r>
    <x v="1"/>
    <x v="2"/>
    <x v="11"/>
    <n v="6"/>
    <x v="5"/>
    <x v="8"/>
    <x v="0"/>
    <x v="455"/>
  </r>
  <r>
    <x v="1"/>
    <x v="2"/>
    <x v="0"/>
    <n v="7"/>
    <x v="6"/>
    <x v="9"/>
    <x v="0"/>
    <x v="456"/>
  </r>
  <r>
    <x v="1"/>
    <x v="2"/>
    <x v="1"/>
    <n v="8"/>
    <x v="6"/>
    <x v="9"/>
    <x v="0"/>
    <x v="457"/>
  </r>
  <r>
    <x v="1"/>
    <x v="2"/>
    <x v="2"/>
    <n v="9"/>
    <x v="6"/>
    <x v="9"/>
    <x v="0"/>
    <x v="458"/>
  </r>
  <r>
    <x v="1"/>
    <x v="2"/>
    <x v="3"/>
    <n v="10"/>
    <x v="6"/>
    <x v="9"/>
    <x v="0"/>
    <x v="459"/>
  </r>
  <r>
    <x v="1"/>
    <x v="2"/>
    <x v="4"/>
    <n v="11"/>
    <x v="6"/>
    <x v="9"/>
    <x v="0"/>
    <x v="460"/>
  </r>
  <r>
    <x v="1"/>
    <x v="2"/>
    <x v="5"/>
    <n v="12"/>
    <x v="6"/>
    <x v="9"/>
    <x v="0"/>
    <x v="461"/>
  </r>
  <r>
    <x v="1"/>
    <x v="2"/>
    <x v="6"/>
    <n v="1"/>
    <x v="6"/>
    <x v="9"/>
    <x v="0"/>
    <x v="462"/>
  </r>
  <r>
    <x v="1"/>
    <x v="2"/>
    <x v="7"/>
    <n v="2"/>
    <x v="6"/>
    <x v="9"/>
    <x v="0"/>
    <x v="463"/>
  </r>
  <r>
    <x v="1"/>
    <x v="2"/>
    <x v="8"/>
    <n v="3"/>
    <x v="6"/>
    <x v="9"/>
    <x v="0"/>
    <x v="464"/>
  </r>
  <r>
    <x v="1"/>
    <x v="2"/>
    <x v="9"/>
    <n v="4"/>
    <x v="6"/>
    <x v="9"/>
    <x v="0"/>
    <x v="465"/>
  </r>
  <r>
    <x v="1"/>
    <x v="2"/>
    <x v="10"/>
    <n v="5"/>
    <x v="6"/>
    <x v="9"/>
    <x v="0"/>
    <x v="466"/>
  </r>
  <r>
    <x v="1"/>
    <x v="2"/>
    <x v="11"/>
    <n v="6"/>
    <x v="6"/>
    <x v="9"/>
    <x v="0"/>
    <x v="467"/>
  </r>
  <r>
    <x v="2"/>
    <x v="0"/>
    <x v="0"/>
    <n v="6"/>
    <x v="7"/>
    <x v="10"/>
    <x v="1"/>
    <x v="468"/>
  </r>
  <r>
    <x v="2"/>
    <x v="0"/>
    <x v="1"/>
    <n v="6"/>
    <x v="7"/>
    <x v="10"/>
    <x v="1"/>
    <x v="469"/>
  </r>
  <r>
    <x v="2"/>
    <x v="0"/>
    <x v="2"/>
    <n v="6"/>
    <x v="7"/>
    <x v="10"/>
    <x v="1"/>
    <x v="470"/>
  </r>
  <r>
    <x v="2"/>
    <x v="0"/>
    <x v="3"/>
    <n v="6"/>
    <x v="7"/>
    <x v="10"/>
    <x v="1"/>
    <x v="471"/>
  </r>
  <r>
    <x v="2"/>
    <x v="0"/>
    <x v="4"/>
    <n v="6"/>
    <x v="7"/>
    <x v="10"/>
    <x v="1"/>
    <x v="472"/>
  </r>
  <r>
    <x v="2"/>
    <x v="0"/>
    <x v="5"/>
    <n v="6"/>
    <x v="7"/>
    <x v="10"/>
    <x v="1"/>
    <x v="473"/>
  </r>
  <r>
    <x v="2"/>
    <x v="0"/>
    <x v="6"/>
    <n v="6"/>
    <x v="7"/>
    <x v="10"/>
    <x v="1"/>
    <x v="474"/>
  </r>
  <r>
    <x v="2"/>
    <x v="0"/>
    <x v="7"/>
    <n v="6"/>
    <x v="7"/>
    <x v="10"/>
    <x v="1"/>
    <x v="475"/>
  </r>
  <r>
    <x v="2"/>
    <x v="0"/>
    <x v="8"/>
    <n v="6"/>
    <x v="7"/>
    <x v="10"/>
    <x v="1"/>
    <x v="476"/>
  </r>
  <r>
    <x v="2"/>
    <x v="0"/>
    <x v="9"/>
    <n v="6"/>
    <x v="7"/>
    <x v="10"/>
    <x v="1"/>
    <x v="477"/>
  </r>
  <r>
    <x v="2"/>
    <x v="0"/>
    <x v="10"/>
    <n v="6"/>
    <x v="7"/>
    <x v="10"/>
    <x v="1"/>
    <x v="478"/>
  </r>
  <r>
    <x v="2"/>
    <x v="0"/>
    <x v="11"/>
    <n v="6"/>
    <x v="7"/>
    <x v="10"/>
    <x v="1"/>
    <x v="479"/>
  </r>
  <r>
    <x v="2"/>
    <x v="1"/>
    <x v="0"/>
    <n v="6"/>
    <x v="7"/>
    <x v="10"/>
    <x v="1"/>
    <x v="480"/>
  </r>
  <r>
    <x v="2"/>
    <x v="1"/>
    <x v="1"/>
    <n v="6"/>
    <x v="7"/>
    <x v="10"/>
    <x v="1"/>
    <x v="481"/>
  </r>
  <r>
    <x v="2"/>
    <x v="1"/>
    <x v="2"/>
    <n v="6"/>
    <x v="7"/>
    <x v="10"/>
    <x v="1"/>
    <x v="482"/>
  </r>
  <r>
    <x v="2"/>
    <x v="1"/>
    <x v="3"/>
    <n v="6"/>
    <x v="7"/>
    <x v="10"/>
    <x v="1"/>
    <x v="483"/>
  </r>
  <r>
    <x v="2"/>
    <x v="1"/>
    <x v="4"/>
    <n v="6"/>
    <x v="7"/>
    <x v="10"/>
    <x v="1"/>
    <x v="484"/>
  </r>
  <r>
    <x v="2"/>
    <x v="1"/>
    <x v="5"/>
    <n v="6"/>
    <x v="7"/>
    <x v="10"/>
    <x v="1"/>
    <x v="485"/>
  </r>
  <r>
    <x v="2"/>
    <x v="1"/>
    <x v="6"/>
    <n v="6"/>
    <x v="7"/>
    <x v="10"/>
    <x v="1"/>
    <x v="486"/>
  </r>
  <r>
    <x v="2"/>
    <x v="1"/>
    <x v="7"/>
    <n v="6"/>
    <x v="7"/>
    <x v="10"/>
    <x v="1"/>
    <x v="487"/>
  </r>
  <r>
    <x v="2"/>
    <x v="1"/>
    <x v="8"/>
    <n v="6"/>
    <x v="7"/>
    <x v="10"/>
    <x v="1"/>
    <x v="488"/>
  </r>
  <r>
    <x v="2"/>
    <x v="1"/>
    <x v="9"/>
    <n v="6"/>
    <x v="7"/>
    <x v="10"/>
    <x v="1"/>
    <x v="489"/>
  </r>
  <r>
    <x v="2"/>
    <x v="1"/>
    <x v="10"/>
    <n v="6"/>
    <x v="7"/>
    <x v="10"/>
    <x v="1"/>
    <x v="490"/>
  </r>
  <r>
    <x v="2"/>
    <x v="1"/>
    <x v="11"/>
    <n v="6"/>
    <x v="7"/>
    <x v="10"/>
    <x v="1"/>
    <x v="491"/>
  </r>
  <r>
    <x v="2"/>
    <x v="2"/>
    <x v="0"/>
    <n v="6"/>
    <x v="7"/>
    <x v="10"/>
    <x v="1"/>
    <x v="492"/>
  </r>
  <r>
    <x v="2"/>
    <x v="2"/>
    <x v="1"/>
    <n v="6"/>
    <x v="7"/>
    <x v="10"/>
    <x v="1"/>
    <x v="493"/>
  </r>
  <r>
    <x v="2"/>
    <x v="2"/>
    <x v="2"/>
    <n v="6"/>
    <x v="7"/>
    <x v="10"/>
    <x v="1"/>
    <x v="494"/>
  </r>
  <r>
    <x v="2"/>
    <x v="2"/>
    <x v="3"/>
    <n v="6"/>
    <x v="7"/>
    <x v="10"/>
    <x v="1"/>
    <x v="495"/>
  </r>
  <r>
    <x v="2"/>
    <x v="2"/>
    <x v="4"/>
    <n v="6"/>
    <x v="7"/>
    <x v="10"/>
    <x v="1"/>
    <x v="496"/>
  </r>
  <r>
    <x v="2"/>
    <x v="2"/>
    <x v="5"/>
    <n v="6"/>
    <x v="7"/>
    <x v="10"/>
    <x v="1"/>
    <x v="497"/>
  </r>
  <r>
    <x v="2"/>
    <x v="2"/>
    <x v="6"/>
    <n v="6"/>
    <x v="7"/>
    <x v="10"/>
    <x v="1"/>
    <x v="498"/>
  </r>
  <r>
    <x v="2"/>
    <x v="2"/>
    <x v="7"/>
    <n v="6"/>
    <x v="7"/>
    <x v="10"/>
    <x v="1"/>
    <x v="499"/>
  </r>
  <r>
    <x v="2"/>
    <x v="2"/>
    <x v="8"/>
    <n v="6"/>
    <x v="7"/>
    <x v="10"/>
    <x v="1"/>
    <x v="500"/>
  </r>
  <r>
    <x v="2"/>
    <x v="2"/>
    <x v="9"/>
    <n v="6"/>
    <x v="7"/>
    <x v="10"/>
    <x v="1"/>
    <x v="501"/>
  </r>
  <r>
    <x v="2"/>
    <x v="2"/>
    <x v="10"/>
    <n v="6"/>
    <x v="7"/>
    <x v="10"/>
    <x v="1"/>
    <x v="502"/>
  </r>
  <r>
    <x v="2"/>
    <x v="2"/>
    <x v="11"/>
    <n v="6"/>
    <x v="7"/>
    <x v="10"/>
    <x v="1"/>
    <x v="5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546F02-C846-405E-AC39-424FE8C759A7}" name="PivotTable1"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Q33" firstHeaderRow="1" firstDataRow="2" firstDataCol="4"/>
  <pivotFields count="8">
    <pivotField axis="axisRow" compact="0" outline="0" showAll="0" defaultSubtotal="0">
      <items count="3">
        <item x="1"/>
        <item h="1" x="0"/>
        <item h="1" x="2"/>
      </items>
    </pivotField>
    <pivotField axis="axisRow" compact="0" outline="0" showAll="0" sortType="ascending">
      <items count="4">
        <item n="A) Kootha" x="0"/>
        <item n="B) Surjek" x="1"/>
        <item n="C) Jutik" x="2"/>
        <item t="default"/>
      </items>
    </pivotField>
    <pivotField axis="axisCol" compact="0" numFmtId="17" outline="0" showAll="0">
      <items count="13">
        <item x="0"/>
        <item x="1"/>
        <item x="2"/>
        <item x="3"/>
        <item x="4"/>
        <item x="5"/>
        <item x="6"/>
        <item x="7"/>
        <item x="8"/>
        <item x="9"/>
        <item x="10"/>
        <item x="11"/>
        <item t="default"/>
      </items>
    </pivotField>
    <pivotField compact="0" outline="0" showAll="0"/>
    <pivotField axis="axisRow" compact="0" outline="0" multipleItemSelectionAllowed="1" showAll="0" sortType="ascending" defaultSubtotal="0">
      <items count="8">
        <item h="1" x="0"/>
        <item h="1" x="1"/>
        <item h="1" x="2"/>
        <item n="A)Chemical Costs" x="3"/>
        <item n="B) Facility Costs" x="4"/>
        <item n="C) Operational Maintenance Costs" x="5"/>
        <item n="D) Labour Costs" x="6"/>
        <item h="1" x="7"/>
      </items>
    </pivotField>
    <pivotField axis="axisRow" compact="0" outline="0" showAll="0">
      <items count="12">
        <item x="2"/>
        <item x="9"/>
        <item x="10"/>
        <item x="5"/>
        <item x="6"/>
        <item x="7"/>
        <item x="8"/>
        <item x="3"/>
        <item x="4"/>
        <item h="1" x="0"/>
        <item h="1" x="1"/>
        <item t="default"/>
      </items>
    </pivotField>
    <pivotField compact="0" outline="0" showAll="0">
      <items count="3">
        <item x="0"/>
        <item h="1" x="1"/>
        <item t="default"/>
      </items>
    </pivotField>
    <pivotField dataField="1" compact="0" numFmtId="4" outline="0" showAll="0">
      <items count="505">
        <item x="472"/>
        <item x="479"/>
        <item x="497"/>
        <item x="475"/>
        <item x="478"/>
        <item x="477"/>
        <item x="495"/>
        <item x="468"/>
        <item x="470"/>
        <item x="473"/>
        <item x="474"/>
        <item x="469"/>
        <item x="476"/>
        <item x="471"/>
        <item x="494"/>
        <item x="496"/>
        <item x="498"/>
        <item x="493"/>
        <item x="480"/>
        <item x="482"/>
        <item x="499"/>
        <item x="503"/>
        <item x="481"/>
        <item x="500"/>
        <item x="484"/>
        <item x="501"/>
        <item x="483"/>
        <item x="485"/>
        <item x="502"/>
        <item x="492"/>
        <item x="491"/>
        <item x="486"/>
        <item x="487"/>
        <item x="489"/>
        <item x="490"/>
        <item x="488"/>
        <item x="453"/>
        <item x="429"/>
        <item x="454"/>
        <item x="451"/>
        <item x="449"/>
        <item x="450"/>
        <item x="430"/>
        <item x="427"/>
        <item x="425"/>
        <item x="426"/>
        <item x="452"/>
        <item x="448"/>
        <item x="445"/>
        <item x="252"/>
        <item x="257"/>
        <item x="255"/>
        <item x="428"/>
        <item x="256"/>
        <item x="260"/>
        <item x="261"/>
        <item x="259"/>
        <item x="254"/>
        <item x="447"/>
        <item x="424"/>
        <item x="455"/>
        <item x="421"/>
        <item x="262"/>
        <item x="444"/>
        <item x="258"/>
        <item x="228"/>
        <item x="446"/>
        <item x="423"/>
        <item x="263"/>
        <item x="233"/>
        <item x="431"/>
        <item x="231"/>
        <item x="232"/>
        <item x="236"/>
        <item x="237"/>
        <item x="235"/>
        <item x="253"/>
        <item x="230"/>
        <item x="441"/>
        <item x="420"/>
        <item x="240"/>
        <item x="238"/>
        <item x="245"/>
        <item x="243"/>
        <item x="244"/>
        <item x="422"/>
        <item x="248"/>
        <item x="249"/>
        <item x="247"/>
        <item x="242"/>
        <item x="192"/>
        <item x="197"/>
        <item x="195"/>
        <item x="234"/>
        <item x="250"/>
        <item x="196"/>
        <item x="239"/>
        <item x="359"/>
        <item x="194"/>
        <item x="229"/>
        <item x="442"/>
        <item x="246"/>
        <item x="439"/>
        <item x="251"/>
        <item x="241"/>
        <item x="437"/>
        <item x="216"/>
        <item x="221"/>
        <item x="219"/>
        <item x="438"/>
        <item x="220"/>
        <item x="193"/>
        <item x="224"/>
        <item x="225"/>
        <item x="223"/>
        <item x="218"/>
        <item x="226"/>
        <item x="204"/>
        <item x="209"/>
        <item x="354"/>
        <item x="207"/>
        <item x="208"/>
        <item x="200"/>
        <item x="206"/>
        <item x="201"/>
        <item x="199"/>
        <item x="353"/>
        <item x="356"/>
        <item x="440"/>
        <item x="222"/>
        <item x="227"/>
        <item x="202"/>
        <item x="436"/>
        <item x="357"/>
        <item x="355"/>
        <item x="433"/>
        <item x="35"/>
        <item x="217"/>
        <item x="348"/>
        <item x="27"/>
        <item x="26"/>
        <item x="33"/>
        <item x="335"/>
        <item x="29"/>
        <item x="34"/>
        <item x="28"/>
        <item x="198"/>
        <item x="417"/>
        <item x="203"/>
        <item x="347"/>
        <item x="25"/>
        <item x="412"/>
        <item x="435"/>
        <item x="24"/>
        <item x="358"/>
        <item x="409"/>
        <item x="205"/>
        <item x="443"/>
        <item x="180"/>
        <item x="349"/>
        <item x="185"/>
        <item x="350"/>
        <item x="183"/>
        <item x="413"/>
        <item x="432"/>
        <item x="184"/>
        <item x="405"/>
        <item x="400"/>
        <item x="182"/>
        <item x="411"/>
        <item x="397"/>
        <item x="31"/>
        <item x="434"/>
        <item x="212"/>
        <item x="213"/>
        <item x="211"/>
        <item x="393"/>
        <item x="388"/>
        <item x="32"/>
        <item x="418"/>
        <item x="415"/>
        <item x="385"/>
        <item x="214"/>
        <item x="408"/>
        <item x="401"/>
        <item x="330"/>
        <item x="30"/>
        <item x="399"/>
        <item x="410"/>
        <item x="389"/>
        <item x="342"/>
        <item x="329"/>
        <item x="332"/>
        <item x="210"/>
        <item x="387"/>
        <item x="406"/>
        <item x="351"/>
        <item x="215"/>
        <item x="181"/>
        <item x="403"/>
        <item x="414"/>
        <item x="396"/>
        <item x="341"/>
        <item x="344"/>
        <item x="47"/>
        <item x="39"/>
        <item x="333"/>
        <item x="38"/>
        <item x="45"/>
        <item x="331"/>
        <item x="41"/>
        <item x="324"/>
        <item x="46"/>
        <item x="394"/>
        <item x="352"/>
        <item x="391"/>
        <item x="40"/>
        <item x="323"/>
        <item x="398"/>
        <item x="384"/>
        <item x="345"/>
        <item x="343"/>
        <item x="37"/>
        <item x="336"/>
        <item x="311"/>
        <item x="36"/>
        <item x="402"/>
        <item x="188"/>
        <item x="386"/>
        <item x="189"/>
        <item x="187"/>
        <item x="334"/>
        <item x="312"/>
        <item x="416"/>
        <item x="419"/>
        <item x="190"/>
        <item x="390"/>
        <item x="325"/>
        <item x="346"/>
        <item x="300"/>
        <item x="326"/>
        <item x="337"/>
        <item x="43"/>
        <item x="338"/>
        <item x="299"/>
        <item x="59"/>
        <item x="51"/>
        <item x="186"/>
        <item x="264"/>
        <item x="50"/>
        <item x="404"/>
        <item x="407"/>
        <item x="191"/>
        <item x="57"/>
        <item x="269"/>
        <item x="44"/>
        <item x="53"/>
        <item x="58"/>
        <item x="267"/>
        <item x="313"/>
        <item x="52"/>
        <item x="314"/>
        <item x="268"/>
        <item x="272"/>
        <item x="273"/>
        <item x="271"/>
        <item x="149"/>
        <item x="266"/>
        <item x="392"/>
        <item x="49"/>
        <item x="376"/>
        <item x="395"/>
        <item x="42"/>
        <item x="288"/>
        <item x="301"/>
        <item x="302"/>
        <item x="11"/>
        <item x="373"/>
        <item x="48"/>
        <item x="3"/>
        <item x="2"/>
        <item x="274"/>
        <item x="147"/>
        <item x="9"/>
        <item x="5"/>
        <item x="10"/>
        <item x="317"/>
        <item x="4"/>
        <item x="125"/>
        <item x="377"/>
        <item x="1"/>
        <item x="327"/>
        <item x="23"/>
        <item x="15"/>
        <item x="14"/>
        <item x="305"/>
        <item x="148"/>
        <item x="21"/>
        <item x="270"/>
        <item x="375"/>
        <item x="0"/>
        <item x="17"/>
        <item x="22"/>
        <item x="146"/>
        <item x="275"/>
        <item x="123"/>
        <item x="339"/>
        <item x="16"/>
        <item x="55"/>
        <item x="289"/>
        <item x="328"/>
        <item x="290"/>
        <item x="144"/>
        <item x="13"/>
        <item x="318"/>
        <item x="265"/>
        <item x="56"/>
        <item x="12"/>
        <item x="372"/>
        <item x="315"/>
        <item x="340"/>
        <item x="124"/>
        <item x="306"/>
        <item x="88"/>
        <item x="122"/>
        <item x="320"/>
        <item x="54"/>
        <item x="145"/>
        <item x="461"/>
        <item x="303"/>
        <item x="7"/>
        <item x="152"/>
        <item x="293"/>
        <item x="374"/>
        <item x="316"/>
        <item x="120"/>
        <item x="85"/>
        <item x="94"/>
        <item x="154"/>
        <item x="308"/>
        <item x="8"/>
        <item x="153"/>
        <item x="321"/>
        <item x="462"/>
        <item x="87"/>
        <item x="304"/>
        <item x="319"/>
        <item x="378"/>
        <item x="371"/>
        <item x="150"/>
        <item x="19"/>
        <item x="89"/>
        <item x="379"/>
        <item x="64"/>
        <item x="151"/>
        <item x="155"/>
        <item x="309"/>
        <item x="6"/>
        <item x="121"/>
        <item x="128"/>
        <item x="86"/>
        <item x="95"/>
        <item x="307"/>
        <item x="93"/>
        <item x="20"/>
        <item x="294"/>
        <item x="61"/>
        <item x="70"/>
        <item x="130"/>
        <item x="291"/>
        <item x="129"/>
        <item x="63"/>
        <item x="67"/>
        <item x="84"/>
        <item x="157"/>
        <item x="18"/>
        <item x="126"/>
        <item x="322"/>
        <item x="65"/>
        <item x="296"/>
        <item x="127"/>
        <item x="131"/>
        <item x="465"/>
        <item x="464"/>
        <item x="381"/>
        <item x="292"/>
        <item x="62"/>
        <item x="71"/>
        <item x="69"/>
        <item x="380"/>
        <item x="287"/>
        <item x="383"/>
        <item x="310"/>
        <item x="460"/>
        <item x="297"/>
        <item x="295"/>
        <item x="92"/>
        <item x="457"/>
        <item x="60"/>
        <item x="173"/>
        <item x="91"/>
        <item x="276"/>
        <item x="466"/>
        <item x="463"/>
        <item x="171"/>
        <item x="382"/>
        <item x="160"/>
        <item x="366"/>
        <item x="68"/>
        <item x="459"/>
        <item x="90"/>
        <item x="298"/>
        <item x="467"/>
        <item x="137"/>
        <item x="156"/>
        <item x="172"/>
        <item x="365"/>
        <item x="368"/>
        <item x="170"/>
        <item x="135"/>
        <item x="456"/>
        <item x="178"/>
        <item x="168"/>
        <item x="277"/>
        <item x="100"/>
        <item x="179"/>
        <item x="278"/>
        <item x="66"/>
        <item x="369"/>
        <item x="164"/>
        <item x="367"/>
        <item x="360"/>
        <item x="97"/>
        <item x="458"/>
        <item x="161"/>
        <item x="106"/>
        <item x="166"/>
        <item x="136"/>
        <item x="112"/>
        <item x="165"/>
        <item x="169"/>
        <item x="99"/>
        <item x="176"/>
        <item x="134"/>
        <item x="159"/>
        <item x="162"/>
        <item x="101"/>
        <item x="281"/>
        <item x="109"/>
        <item x="118"/>
        <item x="163"/>
        <item x="167"/>
        <item x="132"/>
        <item x="98"/>
        <item x="177"/>
        <item x="107"/>
        <item x="111"/>
        <item x="370"/>
        <item x="174"/>
        <item x="113"/>
        <item x="158"/>
        <item x="175"/>
        <item x="76"/>
        <item x="96"/>
        <item x="361"/>
        <item x="110"/>
        <item x="119"/>
        <item x="362"/>
        <item x="133"/>
        <item x="140"/>
        <item x="282"/>
        <item x="73"/>
        <item x="82"/>
        <item x="142"/>
        <item x="279"/>
        <item x="108"/>
        <item x="141"/>
        <item x="75"/>
        <item x="138"/>
        <item x="77"/>
        <item x="284"/>
        <item x="104"/>
        <item x="139"/>
        <item x="143"/>
        <item x="280"/>
        <item x="74"/>
        <item x="83"/>
        <item x="103"/>
        <item x="81"/>
        <item x="105"/>
        <item x="79"/>
        <item x="285"/>
        <item x="116"/>
        <item x="283"/>
        <item x="72"/>
        <item x="115"/>
        <item x="117"/>
        <item x="102"/>
        <item x="363"/>
        <item x="114"/>
        <item x="80"/>
        <item x="286"/>
        <item x="364"/>
        <item x="78"/>
        <item t="default"/>
      </items>
    </pivotField>
  </pivotFields>
  <rowFields count="4">
    <field x="1"/>
    <field x="0"/>
    <field x="4"/>
    <field x="5"/>
  </rowFields>
  <rowItems count="28">
    <i>
      <x/>
      <x/>
      <x v="3"/>
      <x/>
    </i>
    <i r="2">
      <x v="4"/>
      <x v="7"/>
    </i>
    <i r="3">
      <x v="8"/>
    </i>
    <i r="2">
      <x v="5"/>
      <x v="3"/>
    </i>
    <i r="3">
      <x v="4"/>
    </i>
    <i r="3">
      <x v="5"/>
    </i>
    <i r="3">
      <x v="6"/>
    </i>
    <i r="2">
      <x v="6"/>
      <x v="1"/>
    </i>
    <i t="default">
      <x/>
    </i>
    <i>
      <x v="1"/>
      <x/>
      <x v="3"/>
      <x/>
    </i>
    <i r="2">
      <x v="4"/>
      <x v="7"/>
    </i>
    <i r="3">
      <x v="8"/>
    </i>
    <i r="2">
      <x v="5"/>
      <x v="3"/>
    </i>
    <i r="3">
      <x v="4"/>
    </i>
    <i r="3">
      <x v="5"/>
    </i>
    <i r="3">
      <x v="6"/>
    </i>
    <i r="2">
      <x v="6"/>
      <x v="1"/>
    </i>
    <i t="default">
      <x v="1"/>
    </i>
    <i>
      <x v="2"/>
      <x/>
      <x v="3"/>
      <x/>
    </i>
    <i r="2">
      <x v="4"/>
      <x v="7"/>
    </i>
    <i r="3">
      <x v="8"/>
    </i>
    <i r="2">
      <x v="5"/>
      <x v="3"/>
    </i>
    <i r="3">
      <x v="4"/>
    </i>
    <i r="3">
      <x v="5"/>
    </i>
    <i r="3">
      <x v="6"/>
    </i>
    <i r="2">
      <x v="6"/>
      <x v="1"/>
    </i>
    <i t="default">
      <x v="2"/>
    </i>
    <i t="grand">
      <x/>
    </i>
  </rowItems>
  <colFields count="1">
    <field x="2"/>
  </colFields>
  <colItems count="13">
    <i>
      <x/>
    </i>
    <i>
      <x v="1"/>
    </i>
    <i>
      <x v="2"/>
    </i>
    <i>
      <x v="3"/>
    </i>
    <i>
      <x v="4"/>
    </i>
    <i>
      <x v="5"/>
    </i>
    <i>
      <x v="6"/>
    </i>
    <i>
      <x v="7"/>
    </i>
    <i>
      <x v="8"/>
    </i>
    <i>
      <x v="9"/>
    </i>
    <i>
      <x v="10"/>
    </i>
    <i>
      <x v="11"/>
    </i>
    <i t="grand">
      <x/>
    </i>
  </colItems>
  <dataFields count="1">
    <dataField name="Sum of Values2" fld="7"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5D956C-5AAD-4F51-9FC5-499C7799C972}" name="PivotTable1"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Q11" firstHeaderRow="1" firstDataRow="2" firstDataCol="4"/>
  <pivotFields count="8">
    <pivotField axis="axisRow" compact="0" outline="0" showAll="0" defaultSubtotal="0">
      <items count="3">
        <item x="1"/>
        <item h="1" x="0"/>
        <item x="2"/>
      </items>
    </pivotField>
    <pivotField axis="axisRow" compact="0" outline="0" showAll="0" defaultSubtotal="0">
      <items count="3">
        <item x="0"/>
        <item x="1"/>
        <item x="2"/>
      </items>
    </pivotField>
    <pivotField axis="axisCol" compact="0" numFmtId="17" outline="0" showAll="0">
      <items count="13">
        <item x="0"/>
        <item x="1"/>
        <item x="2"/>
        <item x="3"/>
        <item x="4"/>
        <item x="5"/>
        <item x="6"/>
        <item x="7"/>
        <item x="8"/>
        <item x="9"/>
        <item x="10"/>
        <item x="11"/>
        <item t="default"/>
      </items>
    </pivotField>
    <pivotField compact="0" outline="0" showAll="0"/>
    <pivotField axis="axisRow" compact="0" outline="0" showAll="0" defaultSubtotal="0">
      <items count="8">
        <item h="1" x="0"/>
        <item h="1" x="1"/>
        <item h="1" x="2"/>
        <item x="3"/>
        <item h="1" x="4"/>
        <item h="1" x="6"/>
        <item x="7"/>
        <item h="1" x="5"/>
      </items>
    </pivotField>
    <pivotField axis="axisRow" compact="0" outline="0" showAll="0">
      <items count="12">
        <item x="2"/>
        <item h="1" x="9"/>
        <item x="10"/>
        <item h="1" x="8"/>
        <item h="1" x="5"/>
        <item h="1" x="7"/>
        <item h="1" x="6"/>
        <item h="1" x="4"/>
        <item h="1" x="3"/>
        <item h="1" x="0"/>
        <item h="1" x="1"/>
        <item t="default"/>
      </items>
    </pivotField>
    <pivotField compact="0" outline="0" showAll="0">
      <items count="3">
        <item x="0"/>
        <item x="1"/>
        <item t="default"/>
      </items>
    </pivotField>
    <pivotField dataField="1" compact="0" numFmtId="4" outline="0" showAll="0"/>
  </pivotFields>
  <rowFields count="4">
    <field x="0"/>
    <field x="1"/>
    <field x="4"/>
    <field x="5"/>
  </rowFields>
  <rowItems count="7">
    <i>
      <x/>
      <x/>
      <x v="3"/>
      <x/>
    </i>
    <i r="1">
      <x v="1"/>
      <x v="3"/>
      <x/>
    </i>
    <i r="1">
      <x v="2"/>
      <x v="3"/>
      <x/>
    </i>
    <i>
      <x v="2"/>
      <x/>
      <x v="6"/>
      <x v="2"/>
    </i>
    <i r="1">
      <x v="1"/>
      <x v="6"/>
      <x v="2"/>
    </i>
    <i r="1">
      <x v="2"/>
      <x v="6"/>
      <x v="2"/>
    </i>
    <i t="grand">
      <x/>
    </i>
  </rowItems>
  <colFields count="1">
    <field x="2"/>
  </colFields>
  <colItems count="13">
    <i>
      <x/>
    </i>
    <i>
      <x v="1"/>
    </i>
    <i>
      <x v="2"/>
    </i>
    <i>
      <x v="3"/>
    </i>
    <i>
      <x v="4"/>
    </i>
    <i>
      <x v="5"/>
    </i>
    <i>
      <x v="6"/>
    </i>
    <i>
      <x v="7"/>
    </i>
    <i>
      <x v="8"/>
    </i>
    <i>
      <x v="9"/>
    </i>
    <i>
      <x v="10"/>
    </i>
    <i>
      <x v="11"/>
    </i>
    <i t="grand">
      <x/>
    </i>
  </colItems>
  <dataFields count="1">
    <dataField name="Sum of Values2" fld="7"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J999"/>
  <sheetViews>
    <sheetView showGridLines="0" topLeftCell="U49" zoomScale="70" zoomScaleNormal="70" workbookViewId="0">
      <selection activeCell="U49" sqref="U49"/>
    </sheetView>
  </sheetViews>
  <sheetFormatPr defaultColWidth="14.42578125" defaultRowHeight="15" customHeight="1"/>
  <cols>
    <col min="1" max="1" width="57.85546875" customWidth="1"/>
    <col min="2" max="36" width="8.7109375" customWidth="1"/>
  </cols>
  <sheetData>
    <row r="1" spans="1:36" ht="54.75" customHeight="1">
      <c r="A1" s="100" t="s">
        <v>0</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row>
    <row r="2" spans="1:36" ht="54.75" customHeight="1">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54.75" customHeight="1">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36" ht="54.75" customHeight="1">
      <c r="A4" s="3"/>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row>
    <row r="5" spans="1:36" ht="54.75" customHeight="1">
      <c r="A5" s="3"/>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row>
    <row r="6" spans="1:36" ht="54.75" customHeight="1">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row>
    <row r="7" spans="1:36" ht="54.75" customHeight="1">
      <c r="A7" s="3"/>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spans="1:36" ht="54.75" customHeight="1">
      <c r="A8" s="3"/>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row>
    <row r="9" spans="1:36" ht="54.75" customHeight="1">
      <c r="A9" s="3"/>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row>
    <row r="10" spans="1:36" ht="12.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5"/>
      <c r="AD10" s="5"/>
      <c r="AE10" s="5"/>
      <c r="AF10" s="5"/>
      <c r="AG10" s="5"/>
      <c r="AH10" s="5"/>
      <c r="AI10" s="5"/>
      <c r="AJ10" s="5"/>
    </row>
    <row r="11" spans="1:36" ht="42" customHeight="1">
      <c r="A11" s="6" t="s">
        <v>1</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5"/>
      <c r="AD11" s="5"/>
      <c r="AE11" s="5"/>
      <c r="AF11" s="5"/>
      <c r="AG11" s="5"/>
      <c r="AH11" s="5"/>
      <c r="AI11" s="5"/>
      <c r="AJ11" s="5"/>
    </row>
    <row r="12" spans="1:36" ht="32.25" customHeight="1">
      <c r="A12" s="6" t="s">
        <v>2</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5"/>
      <c r="AD12" s="5"/>
      <c r="AE12" s="5"/>
      <c r="AF12" s="5"/>
      <c r="AG12" s="5"/>
      <c r="AH12" s="5"/>
      <c r="AI12" s="5"/>
      <c r="AJ12" s="5"/>
    </row>
    <row r="13" spans="1:36" ht="25.5" customHeight="1">
      <c r="A13" s="6" t="s">
        <v>3</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5"/>
      <c r="AD13" s="5"/>
      <c r="AE13" s="5"/>
      <c r="AF13" s="5"/>
      <c r="AG13" s="5"/>
      <c r="AH13" s="5"/>
      <c r="AI13" s="5"/>
      <c r="AJ13" s="5"/>
    </row>
    <row r="14" spans="1:36" ht="25.5" customHeight="1">
      <c r="A14" s="6" t="s">
        <v>4</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5"/>
      <c r="AD14" s="5"/>
      <c r="AE14" s="5"/>
      <c r="AF14" s="5"/>
      <c r="AG14" s="5"/>
      <c r="AH14" s="5"/>
      <c r="AI14" s="5"/>
      <c r="AJ14" s="5"/>
    </row>
    <row r="15" spans="1:36" ht="12" customHeight="1">
      <c r="A15" s="7"/>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6" ht="24.75" customHeight="1">
      <c r="A16" s="102" t="s">
        <v>5</v>
      </c>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row>
    <row r="17" spans="1:36" ht="153" customHeight="1">
      <c r="A17" s="179" t="s">
        <v>6</v>
      </c>
      <c r="B17" s="192"/>
      <c r="C17" s="192"/>
      <c r="D17" s="192"/>
      <c r="E17" s="192"/>
      <c r="F17" s="192"/>
      <c r="G17" s="192"/>
      <c r="H17" s="192"/>
      <c r="I17" s="192"/>
      <c r="J17" s="192"/>
      <c r="K17" s="192"/>
      <c r="L17" s="192"/>
      <c r="M17" s="192"/>
      <c r="N17" s="192"/>
      <c r="O17" s="192"/>
      <c r="P17" s="192"/>
      <c r="Q17" s="192"/>
      <c r="R17" s="192"/>
      <c r="S17" s="192"/>
      <c r="T17" s="192"/>
      <c r="U17" s="192"/>
      <c r="V17" s="192"/>
      <c r="W17" s="8"/>
      <c r="X17" s="8"/>
      <c r="Y17" s="8"/>
      <c r="Z17" s="8"/>
      <c r="AA17" s="8"/>
      <c r="AB17" s="8"/>
      <c r="AC17" s="8"/>
      <c r="AD17" s="8"/>
      <c r="AE17" s="8"/>
      <c r="AF17" s="5"/>
      <c r="AG17" s="5"/>
      <c r="AH17" s="5"/>
      <c r="AI17" s="5"/>
      <c r="AJ17" s="5"/>
    </row>
    <row r="18" spans="1:36" ht="27.75" customHeight="1">
      <c r="A18" s="102" t="s">
        <v>7</v>
      </c>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row>
    <row r="19" spans="1:36" ht="46.5" customHeight="1">
      <c r="A19" s="179" t="s">
        <v>8</v>
      </c>
      <c r="B19" s="192"/>
      <c r="C19" s="192"/>
      <c r="D19" s="192"/>
      <c r="E19" s="192"/>
      <c r="F19" s="192"/>
      <c r="G19" s="192"/>
      <c r="H19" s="192"/>
      <c r="I19" s="192"/>
      <c r="J19" s="192"/>
      <c r="K19" s="192"/>
      <c r="L19" s="192"/>
      <c r="M19" s="192"/>
      <c r="N19" s="192"/>
      <c r="O19" s="192"/>
      <c r="P19" s="192"/>
      <c r="Q19" s="192"/>
      <c r="R19" s="192"/>
      <c r="S19" s="192"/>
      <c r="T19" s="192"/>
      <c r="U19" s="192"/>
      <c r="V19" s="192"/>
      <c r="W19" s="8"/>
      <c r="X19" s="8"/>
      <c r="Y19" s="8"/>
      <c r="Z19" s="8"/>
      <c r="AA19" s="8"/>
      <c r="AB19" s="8"/>
      <c r="AC19" s="9"/>
      <c r="AD19" s="9"/>
      <c r="AE19" s="9"/>
      <c r="AF19" s="9"/>
      <c r="AG19" s="9"/>
      <c r="AH19" s="9"/>
      <c r="AI19" s="9"/>
      <c r="AJ19" s="9"/>
    </row>
    <row r="20" spans="1:36" ht="25.5" customHeight="1">
      <c r="A20" s="179" t="s">
        <v>9</v>
      </c>
      <c r="B20" s="192"/>
      <c r="C20" s="192"/>
      <c r="D20" s="192"/>
      <c r="E20" s="192"/>
      <c r="F20" s="192"/>
      <c r="G20" s="192"/>
      <c r="H20" s="192"/>
      <c r="I20" s="192"/>
      <c r="J20" s="192"/>
      <c r="K20" s="192"/>
      <c r="L20" s="192"/>
      <c r="M20" s="192"/>
      <c r="N20" s="192"/>
      <c r="O20" s="192"/>
      <c r="P20" s="192"/>
      <c r="Q20" s="192"/>
      <c r="R20" s="192"/>
      <c r="S20" s="192"/>
      <c r="T20" s="192"/>
      <c r="U20" s="192"/>
      <c r="V20" s="192"/>
      <c r="W20" s="8"/>
      <c r="X20" s="8"/>
      <c r="Y20" s="8"/>
      <c r="Z20" s="8"/>
      <c r="AA20" s="8"/>
      <c r="AB20" s="8"/>
      <c r="AC20" s="5"/>
      <c r="AD20" s="5"/>
      <c r="AE20" s="5"/>
      <c r="AF20" s="5"/>
      <c r="AG20" s="5"/>
      <c r="AH20" s="5"/>
      <c r="AI20" s="5"/>
      <c r="AJ20" s="5"/>
    </row>
    <row r="21" spans="1:36" ht="105" customHeight="1">
      <c r="A21" s="180"/>
      <c r="B21" s="192"/>
      <c r="C21" s="192"/>
      <c r="D21" s="192"/>
      <c r="E21" s="192"/>
      <c r="F21" s="192"/>
      <c r="G21" s="192"/>
      <c r="H21" s="192"/>
      <c r="I21" s="192"/>
      <c r="J21" s="192"/>
      <c r="K21" s="192"/>
      <c r="L21" s="192"/>
      <c r="M21" s="192"/>
      <c r="N21" s="192"/>
      <c r="O21" s="192"/>
      <c r="P21" s="192"/>
      <c r="Q21" s="192"/>
      <c r="R21" s="192"/>
      <c r="S21" s="192"/>
      <c r="T21" s="192"/>
      <c r="U21" s="192"/>
      <c r="V21" s="192"/>
      <c r="W21" s="10"/>
      <c r="X21" s="10"/>
      <c r="Y21" s="10"/>
      <c r="Z21" s="10"/>
      <c r="AA21" s="10"/>
      <c r="AB21" s="10"/>
      <c r="AC21" s="5"/>
      <c r="AD21" s="5"/>
      <c r="AE21" s="5"/>
      <c r="AF21" s="5"/>
      <c r="AG21" s="5"/>
      <c r="AH21" s="5"/>
      <c r="AI21" s="5"/>
      <c r="AJ21" s="5"/>
    </row>
    <row r="22" spans="1:36" ht="42" customHeight="1">
      <c r="A22" s="7"/>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ht="12.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1:36" ht="12.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1:36" ht="12.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1:36" ht="12.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ht="12.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ht="12.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1:36" ht="12.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1:36" ht="12.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ht="12.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ht="27.75" customHeight="1">
      <c r="A32" s="102" t="s">
        <v>10</v>
      </c>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c r="AA32" s="103"/>
      <c r="AB32" s="103"/>
      <c r="AC32" s="103"/>
      <c r="AD32" s="103"/>
      <c r="AE32" s="103"/>
      <c r="AF32" s="103"/>
      <c r="AG32" s="103"/>
      <c r="AH32" s="103"/>
      <c r="AI32" s="103"/>
      <c r="AJ32" s="103"/>
    </row>
    <row r="33" spans="1:36" ht="27.75" customHeight="1">
      <c r="A33" s="104" t="s">
        <v>11</v>
      </c>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row>
    <row r="34" spans="1:36" ht="12.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spans="1:36" ht="15" customHeight="1">
      <c r="A35" s="11" t="s">
        <v>12</v>
      </c>
      <c r="B35" s="193" t="s">
        <v>13</v>
      </c>
      <c r="C35" s="194"/>
      <c r="D35" s="194"/>
      <c r="E35" s="194"/>
      <c r="F35" s="194"/>
      <c r="G35" s="194"/>
      <c r="H35" s="194"/>
      <c r="I35" s="194"/>
      <c r="J35" s="194"/>
      <c r="K35" s="194"/>
      <c r="L35" s="194"/>
      <c r="M35" s="194"/>
      <c r="N35" s="194"/>
      <c r="O35" s="194"/>
      <c r="P35" s="194"/>
      <c r="Q35" s="194"/>
      <c r="R35" s="194"/>
      <c r="S35" s="194"/>
      <c r="T35" s="194"/>
      <c r="U35" s="194"/>
      <c r="V35" s="194"/>
      <c r="W35" s="12"/>
      <c r="X35" s="12"/>
      <c r="Y35" s="12"/>
      <c r="Z35" s="12"/>
      <c r="AA35" s="12"/>
      <c r="AB35" s="13"/>
      <c r="AC35" s="13"/>
      <c r="AD35" s="13"/>
      <c r="AE35" s="13"/>
      <c r="AF35" s="13"/>
      <c r="AG35" s="13"/>
      <c r="AH35" s="13"/>
      <c r="AI35" s="13"/>
      <c r="AJ35" s="13"/>
    </row>
    <row r="36" spans="1:36" ht="15" customHeight="1">
      <c r="A36" s="14" t="s">
        <v>14</v>
      </c>
      <c r="B36" s="15" t="s">
        <v>15</v>
      </c>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row>
    <row r="37" spans="1:36" ht="15" customHeight="1">
      <c r="A37" s="14" t="s">
        <v>16</v>
      </c>
      <c r="B37" s="15" t="s">
        <v>17</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row>
    <row r="38" spans="1:36" ht="15" customHeight="1">
      <c r="A38" s="14" t="s">
        <v>18</v>
      </c>
      <c r="B38" s="15" t="s">
        <v>19</v>
      </c>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row>
    <row r="39" spans="1:36" ht="15" customHeight="1">
      <c r="A39" s="14" t="s">
        <v>20</v>
      </c>
      <c r="B39" s="181" t="s">
        <v>21</v>
      </c>
      <c r="C39" s="192"/>
      <c r="D39" s="192"/>
      <c r="E39" s="192"/>
      <c r="F39" s="192"/>
      <c r="G39" s="192"/>
      <c r="H39" s="192"/>
      <c r="I39" s="192"/>
      <c r="J39" s="192"/>
      <c r="K39" s="192"/>
      <c r="L39" s="192"/>
      <c r="M39" s="192"/>
      <c r="N39" s="192"/>
      <c r="O39" s="192"/>
      <c r="P39" s="192"/>
      <c r="Q39" s="192"/>
      <c r="R39" s="192"/>
      <c r="S39" s="192"/>
      <c r="T39" s="192"/>
      <c r="U39" s="192"/>
      <c r="V39" s="192"/>
      <c r="W39" s="16"/>
      <c r="X39" s="16"/>
      <c r="Y39" s="16"/>
      <c r="Z39" s="16"/>
      <c r="AA39" s="16"/>
      <c r="AB39" s="16"/>
      <c r="AC39" s="16"/>
      <c r="AD39" s="16"/>
      <c r="AE39" s="16"/>
      <c r="AF39" s="16"/>
      <c r="AG39" s="16"/>
      <c r="AH39" s="16"/>
      <c r="AI39" s="16"/>
      <c r="AJ39" s="16"/>
    </row>
    <row r="40" spans="1:36" ht="15" customHeight="1">
      <c r="A40" s="14" t="s">
        <v>22</v>
      </c>
      <c r="B40" s="15" t="s">
        <v>23</v>
      </c>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row>
    <row r="41" spans="1:36" ht="15" customHeight="1">
      <c r="A41" s="14" t="s">
        <v>24</v>
      </c>
      <c r="B41" s="15" t="s">
        <v>25</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row>
    <row r="42" spans="1:36" ht="15" customHeight="1">
      <c r="A42" s="18" t="s">
        <v>26</v>
      </c>
      <c r="B42" s="19" t="s">
        <v>27</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row>
    <row r="43" spans="1:36"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row>
    <row r="44" spans="1:36"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1:36" ht="27" customHeight="1">
      <c r="A45" s="102" t="s">
        <v>28</v>
      </c>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row>
    <row r="46" spans="1:36" ht="27.75" customHeight="1">
      <c r="A46" s="104" t="s">
        <v>29</v>
      </c>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row>
    <row r="47" spans="1:36"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row>
    <row r="48" spans="1:36" ht="28.5" customHeight="1">
      <c r="A48" s="102" t="s">
        <v>30</v>
      </c>
      <c r="B48" s="5"/>
      <c r="C48" s="5"/>
      <c r="D48" s="5"/>
      <c r="E48" s="5"/>
      <c r="F48" s="5"/>
      <c r="G48" s="5"/>
      <c r="H48" s="5"/>
      <c r="I48" s="195" t="s">
        <v>31</v>
      </c>
      <c r="J48" s="195"/>
      <c r="K48" s="195"/>
      <c r="L48" s="195"/>
      <c r="M48" s="195"/>
      <c r="N48" s="195"/>
      <c r="O48" s="195"/>
      <c r="P48" s="5"/>
      <c r="Q48" s="5"/>
      <c r="R48" s="5"/>
      <c r="S48" s="5"/>
      <c r="T48" s="5"/>
      <c r="U48" s="5"/>
      <c r="V48" s="5"/>
      <c r="W48" s="5"/>
      <c r="X48" s="5"/>
      <c r="Y48" s="5"/>
      <c r="Z48" s="5"/>
      <c r="AA48" s="5"/>
      <c r="AB48" s="5"/>
      <c r="AC48" s="5"/>
      <c r="AD48" s="5"/>
      <c r="AE48" s="5"/>
      <c r="AF48" s="5"/>
      <c r="AG48" s="5"/>
      <c r="AH48" s="5"/>
      <c r="AI48" s="5"/>
      <c r="AJ48" s="5"/>
    </row>
    <row r="49" spans="1:36"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1:36"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36"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1:36"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1:36"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1:36"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1:36"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1:3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spans="1:36"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spans="1:36"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spans="1:36" ht="12.75" customHeight="1">
      <c r="A59" s="6"/>
      <c r="B59" s="21"/>
      <c r="C59" s="21"/>
      <c r="D59" s="21"/>
      <c r="E59" s="21"/>
      <c r="F59" s="21"/>
      <c r="G59" s="21"/>
      <c r="H59" s="21"/>
      <c r="I59" s="21"/>
      <c r="J59" s="21"/>
      <c r="K59" s="21"/>
      <c r="L59" s="21"/>
      <c r="M59" s="21"/>
      <c r="N59" s="21"/>
      <c r="O59" s="5"/>
      <c r="P59" s="5"/>
      <c r="Q59" s="5"/>
      <c r="R59" s="5"/>
      <c r="S59" s="5"/>
      <c r="T59" s="5"/>
      <c r="U59" s="5"/>
      <c r="V59" s="5"/>
      <c r="W59" s="5"/>
      <c r="X59" s="5"/>
      <c r="Y59" s="5"/>
      <c r="Z59" s="5"/>
      <c r="AA59" s="5"/>
      <c r="AB59" s="5"/>
      <c r="AC59" s="5"/>
      <c r="AD59" s="5"/>
      <c r="AE59" s="5"/>
      <c r="AF59" s="5"/>
      <c r="AG59" s="5"/>
      <c r="AH59" s="5"/>
      <c r="AI59" s="5"/>
      <c r="AJ59" s="5"/>
    </row>
    <row r="60" spans="1:36" ht="12.75" customHeight="1">
      <c r="A60" s="177"/>
      <c r="B60" s="192"/>
      <c r="C60" s="192"/>
      <c r="D60" s="192"/>
      <c r="E60" s="192"/>
      <c r="F60" s="192"/>
      <c r="G60" s="192"/>
      <c r="H60" s="192"/>
      <c r="I60" s="192"/>
      <c r="J60" s="192"/>
      <c r="K60" s="192"/>
      <c r="L60" s="192"/>
      <c r="M60" s="192"/>
      <c r="N60" s="192"/>
      <c r="O60" s="5"/>
      <c r="P60" s="5"/>
      <c r="Q60" s="5"/>
      <c r="R60" s="5"/>
      <c r="S60" s="5"/>
      <c r="T60" s="5"/>
      <c r="U60" s="5"/>
      <c r="V60" s="5"/>
      <c r="W60" s="5"/>
      <c r="X60" s="5"/>
      <c r="Y60" s="5"/>
      <c r="Z60" s="5"/>
      <c r="AA60" s="5"/>
      <c r="AB60" s="5"/>
      <c r="AC60" s="5"/>
      <c r="AD60" s="5"/>
      <c r="AE60" s="5"/>
      <c r="AF60" s="5"/>
      <c r="AG60" s="5"/>
      <c r="AH60" s="5"/>
      <c r="AI60" s="5"/>
      <c r="AJ60" s="5"/>
    </row>
    <row r="61" spans="1:36" ht="12.75" customHeight="1">
      <c r="O61" s="5"/>
      <c r="P61" s="5"/>
      <c r="Q61" s="5"/>
      <c r="R61" s="5"/>
      <c r="S61" s="5"/>
      <c r="T61" s="5"/>
      <c r="U61" s="5"/>
      <c r="V61" s="5"/>
      <c r="W61" s="5"/>
      <c r="X61" s="5"/>
      <c r="Y61" s="5"/>
      <c r="Z61" s="5"/>
      <c r="AA61" s="5"/>
      <c r="AB61" s="5"/>
      <c r="AC61" s="5"/>
      <c r="AD61" s="5"/>
      <c r="AE61" s="5"/>
      <c r="AF61" s="5"/>
      <c r="AG61" s="5"/>
      <c r="AH61" s="5"/>
      <c r="AI61" s="5"/>
      <c r="AJ61" s="5"/>
    </row>
    <row r="62" spans="1:36" ht="12.75" customHeight="1">
      <c r="A62" s="178"/>
      <c r="B62" s="192"/>
      <c r="C62" s="192"/>
      <c r="D62" s="192"/>
      <c r="E62" s="192"/>
      <c r="F62" s="192"/>
      <c r="G62" s="192"/>
      <c r="H62" s="192"/>
      <c r="I62" s="192"/>
      <c r="J62" s="192"/>
      <c r="K62" s="192"/>
      <c r="L62" s="192"/>
      <c r="M62" s="192"/>
      <c r="N62" s="192"/>
      <c r="O62" s="5"/>
      <c r="P62" s="5"/>
      <c r="Q62" s="5"/>
      <c r="R62" s="5"/>
      <c r="S62" s="5"/>
      <c r="T62" s="5"/>
      <c r="U62" s="5"/>
      <c r="V62" s="5"/>
      <c r="W62" s="5"/>
      <c r="X62" s="5"/>
      <c r="Y62" s="5"/>
      <c r="Z62" s="5"/>
      <c r="AA62" s="5"/>
      <c r="AB62" s="5"/>
      <c r="AC62" s="5"/>
      <c r="AD62" s="5"/>
      <c r="AE62" s="5"/>
      <c r="AF62" s="5"/>
      <c r="AG62" s="5"/>
      <c r="AH62" s="5"/>
      <c r="AI62" s="5"/>
      <c r="AJ62" s="5"/>
    </row>
    <row r="63" spans="1:36" ht="12.75" customHeight="1">
      <c r="A63" s="192"/>
      <c r="B63" s="192"/>
      <c r="C63" s="192"/>
      <c r="D63" s="192"/>
      <c r="E63" s="192"/>
      <c r="F63" s="192"/>
      <c r="G63" s="192"/>
      <c r="H63" s="192"/>
      <c r="I63" s="192"/>
      <c r="J63" s="192"/>
      <c r="K63" s="192"/>
      <c r="L63" s="192"/>
      <c r="M63" s="192"/>
      <c r="N63" s="192"/>
      <c r="O63" s="5"/>
      <c r="P63" s="5"/>
      <c r="Q63" s="5"/>
      <c r="R63" s="5"/>
      <c r="S63" s="5"/>
      <c r="T63" s="5"/>
      <c r="U63" s="5"/>
      <c r="V63" s="5"/>
      <c r="W63" s="5"/>
      <c r="X63" s="5"/>
      <c r="Y63" s="5"/>
      <c r="Z63" s="5"/>
      <c r="AA63" s="5"/>
      <c r="AB63" s="5"/>
      <c r="AC63" s="5"/>
      <c r="AD63" s="5"/>
      <c r="AE63" s="5"/>
      <c r="AF63" s="5"/>
      <c r="AG63" s="5"/>
      <c r="AH63" s="5"/>
      <c r="AI63" s="5"/>
      <c r="AJ63" s="5"/>
    </row>
    <row r="64" spans="1:36" ht="12.75" customHeight="1">
      <c r="A64" s="22"/>
      <c r="O64" s="5"/>
      <c r="P64" s="5"/>
      <c r="Q64" s="5"/>
      <c r="R64" s="5"/>
      <c r="S64" s="5"/>
      <c r="T64" s="5"/>
      <c r="U64" s="5"/>
      <c r="V64" s="5"/>
      <c r="W64" s="5"/>
      <c r="X64" s="5"/>
      <c r="Y64" s="5"/>
      <c r="Z64" s="5"/>
      <c r="AA64" s="5"/>
      <c r="AB64" s="5"/>
      <c r="AC64" s="5"/>
      <c r="AD64" s="5"/>
      <c r="AE64" s="5"/>
      <c r="AF64" s="5"/>
      <c r="AG64" s="5"/>
      <c r="AH64" s="5"/>
      <c r="AI64" s="5"/>
      <c r="AJ64" s="5"/>
    </row>
    <row r="65" spans="1:36" ht="12.75" customHeight="1">
      <c r="A65" s="22"/>
      <c r="O65" s="5"/>
      <c r="P65" s="5"/>
      <c r="Q65" s="5"/>
      <c r="R65" s="5"/>
      <c r="S65" s="5"/>
      <c r="T65" s="5"/>
      <c r="U65" s="5"/>
      <c r="V65" s="5"/>
      <c r="W65" s="5"/>
      <c r="X65" s="5"/>
      <c r="Y65" s="5"/>
      <c r="Z65" s="5"/>
      <c r="AA65" s="5"/>
      <c r="AB65" s="5"/>
      <c r="AC65" s="5"/>
      <c r="AD65" s="5"/>
      <c r="AE65" s="5"/>
      <c r="AF65" s="5"/>
      <c r="AG65" s="5"/>
      <c r="AH65" s="5"/>
      <c r="AI65" s="5"/>
      <c r="AJ65" s="5"/>
    </row>
    <row r="66" spans="1:3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row>
    <row r="67" spans="1:36"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row>
    <row r="68" spans="1:36"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row>
    <row r="69" spans="1:36"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row>
    <row r="70" spans="1:36"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row>
    <row r="71" spans="1:36"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row>
    <row r="72" spans="1:36"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row>
    <row r="73" spans="1:36"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row>
    <row r="74" spans="1:36"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row>
    <row r="75" spans="1:36"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row>
    <row r="76" spans="1:3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row>
    <row r="77" spans="1:36"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row>
    <row r="78" spans="1:36"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row>
    <row r="79" spans="1:36"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row>
    <row r="80" spans="1:36"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row>
    <row r="81" spans="1:36"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row>
    <row r="82" spans="1:36"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row>
    <row r="83" spans="1:36"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row>
    <row r="84" spans="1:36"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row>
    <row r="85" spans="1:36"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row>
    <row r="86" spans="1:3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row>
    <row r="87" spans="1:36"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row>
    <row r="88" spans="1:36"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row>
    <row r="89" spans="1:36"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row>
    <row r="90" spans="1:36"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row>
    <row r="91" spans="1:36"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row>
    <row r="92" spans="1:36"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row>
    <row r="93" spans="1:36"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row>
    <row r="94" spans="1:36"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row>
    <row r="95" spans="1:36"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row>
    <row r="96" spans="1:3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row>
    <row r="97" spans="1:36"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row>
    <row r="98" spans="1:36"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row>
    <row r="99" spans="1:36"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row>
    <row r="100" spans="1:36"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row>
    <row r="101" spans="1:36"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row>
    <row r="102" spans="1:36"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row>
    <row r="103" spans="1:36"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row>
    <row r="104" spans="1:36"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row>
    <row r="105" spans="1:36"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row>
    <row r="106" spans="1:3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row>
    <row r="107" spans="1:3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row>
    <row r="108" spans="1:3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row>
    <row r="109" spans="1:3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row>
    <row r="110" spans="1:3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row>
    <row r="111" spans="1:3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row>
    <row r="112" spans="1:3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row>
    <row r="113" spans="1:3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row>
    <row r="114" spans="1:3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row>
    <row r="115" spans="1:3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row>
    <row r="116" spans="1:3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row>
    <row r="117" spans="1:3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row>
    <row r="118" spans="1:3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row>
    <row r="119" spans="1:3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row>
    <row r="120" spans="1:36"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row>
    <row r="121" spans="1:36"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row>
    <row r="122" spans="1:36"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row>
    <row r="123" spans="1:36"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row>
    <row r="124" spans="1:36"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row>
    <row r="125" spans="1:36"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row>
    <row r="126" spans="1:3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row>
    <row r="127" spans="1:3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row>
    <row r="128" spans="1:3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row>
    <row r="129" spans="1:3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row>
    <row r="130" spans="1:3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row>
    <row r="131" spans="1:3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row>
    <row r="132" spans="1:3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row>
    <row r="133" spans="1:3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row>
    <row r="134" spans="1:3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row>
    <row r="135" spans="1:3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row>
    <row r="136" spans="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row>
    <row r="137" spans="1:3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row>
    <row r="138" spans="1:3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row>
    <row r="139" spans="1:3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row>
    <row r="140" spans="1:3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row>
    <row r="141" spans="1:3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row>
    <row r="142" spans="1:3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row>
    <row r="143" spans="1:3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row>
    <row r="144" spans="1:3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row>
    <row r="145" spans="1:3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row>
    <row r="146" spans="1:3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row>
    <row r="147" spans="1:3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row>
    <row r="148" spans="1:3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row>
    <row r="149" spans="1:3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row>
    <row r="150" spans="1:3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row>
    <row r="151" spans="1:3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row>
    <row r="152" spans="1:3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row>
    <row r="153" spans="1:3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row>
    <row r="154" spans="1:3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row>
    <row r="155" spans="1:3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row>
    <row r="156" spans="1:3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row>
    <row r="157" spans="1:3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row>
    <row r="158" spans="1:3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row>
    <row r="159" spans="1:3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row>
    <row r="160" spans="1:3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row>
    <row r="161" spans="1:3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row>
    <row r="162" spans="1:3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row>
    <row r="163" spans="1:3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row>
    <row r="164" spans="1:3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row>
    <row r="165" spans="1:3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row>
    <row r="166" spans="1:3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row>
    <row r="167" spans="1:3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row>
    <row r="168" spans="1:3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row>
    <row r="169" spans="1:3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row>
    <row r="170" spans="1:3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row>
    <row r="171" spans="1:3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row>
    <row r="172" spans="1:3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row>
    <row r="173" spans="1:3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row>
    <row r="174" spans="1:3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row>
    <row r="175" spans="1:3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row>
    <row r="176" spans="1:3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row>
    <row r="177" spans="1:3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row>
    <row r="178" spans="1:3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row>
    <row r="179" spans="1:3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row>
    <row r="180" spans="1:3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row>
    <row r="181" spans="1:3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row>
    <row r="182" spans="1:3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row>
    <row r="183" spans="1:3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row>
    <row r="184" spans="1:3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row>
    <row r="185" spans="1:3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row>
    <row r="186" spans="1:3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row>
    <row r="187" spans="1:3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row>
    <row r="188" spans="1:3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row>
    <row r="189" spans="1:3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row>
    <row r="190" spans="1:3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row>
    <row r="191" spans="1:3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row>
    <row r="192" spans="1:3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row>
    <row r="193" spans="1:3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row>
    <row r="194" spans="1:3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row>
    <row r="195" spans="1:3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row>
    <row r="196" spans="1:3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row>
    <row r="197" spans="1:3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row>
    <row r="198" spans="1:3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row>
    <row r="199" spans="1:3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row>
    <row r="200" spans="1:3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row>
    <row r="201" spans="1:3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row>
    <row r="202" spans="1:3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row>
    <row r="203" spans="1:3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row>
    <row r="204" spans="1:3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row>
    <row r="205" spans="1:3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row>
    <row r="206" spans="1:3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row>
    <row r="207" spans="1:3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row>
    <row r="208" spans="1:3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row>
    <row r="209" spans="1:3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row>
    <row r="210" spans="1:3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row>
    <row r="211" spans="1:3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row>
    <row r="212" spans="1:3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row>
    <row r="213" spans="1:3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row>
    <row r="214" spans="1:3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row>
    <row r="215" spans="1:3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row>
    <row r="216" spans="1:3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row>
    <row r="217" spans="1:3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row>
    <row r="218" spans="1:3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row>
    <row r="219" spans="1:3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row>
    <row r="220" spans="1:3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row>
    <row r="221" spans="1:3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row>
    <row r="222" spans="1:3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row>
    <row r="223" spans="1:3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row>
    <row r="224" spans="1:3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row>
    <row r="225" spans="1:3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row>
    <row r="226" spans="1:3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row>
    <row r="227" spans="1:3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row>
    <row r="228" spans="1:3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row>
    <row r="229" spans="1:3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row>
    <row r="230" spans="1:3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row>
    <row r="231" spans="1:3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row>
    <row r="232" spans="1:3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row>
    <row r="233" spans="1:3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row>
    <row r="234" spans="1:3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row>
    <row r="235" spans="1:3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row>
    <row r="236" spans="1: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row>
    <row r="237" spans="1:3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row>
    <row r="238" spans="1:3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row>
    <row r="239" spans="1:3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row>
    <row r="240" spans="1:3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row>
    <row r="241" spans="1:3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row>
    <row r="242" spans="1:3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row>
    <row r="243" spans="1:3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row>
    <row r="244" spans="1:3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row>
    <row r="245" spans="1:3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row>
    <row r="246" spans="1:3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row>
    <row r="247" spans="1:3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row>
    <row r="248" spans="1:3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row>
    <row r="249" spans="1:3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row>
    <row r="250" spans="1:3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row>
    <row r="251" spans="1:3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row>
    <row r="252" spans="1:3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row>
    <row r="253" spans="1:3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row>
    <row r="254" spans="1:3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row>
    <row r="255" spans="1:3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row>
    <row r="256" spans="1:3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row>
    <row r="257" spans="1:3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row>
    <row r="258" spans="1:3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row>
    <row r="259" spans="1:3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row>
    <row r="260" spans="1:3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row>
    <row r="261" spans="1:3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row>
    <row r="262" spans="1:3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row>
    <row r="263" spans="1:3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row>
    <row r="264" spans="1:3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row>
    <row r="265" spans="1:3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row>
    <row r="266" spans="1:3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row>
    <row r="267" spans="1:3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row>
    <row r="268" spans="1:3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row>
    <row r="269" spans="1:3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row>
    <row r="270" spans="1:3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row>
    <row r="271" spans="1:3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row>
    <row r="272" spans="1:3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row>
    <row r="273" spans="1:3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row>
    <row r="274" spans="1:3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row>
    <row r="275" spans="1:3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row>
    <row r="276" spans="1:3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row>
    <row r="277" spans="1:3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row>
    <row r="278" spans="1:3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row>
    <row r="279" spans="1:3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row>
    <row r="280" spans="1:3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row>
    <row r="281" spans="1:3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row>
    <row r="282" spans="1:3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row>
    <row r="283" spans="1:3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row>
    <row r="284" spans="1:3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row>
    <row r="285" spans="1:3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row>
    <row r="286" spans="1:3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row>
    <row r="287" spans="1:3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row>
    <row r="288" spans="1:3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row>
    <row r="289" spans="1:3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row>
    <row r="290" spans="1:3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row>
    <row r="291" spans="1:3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row>
    <row r="292" spans="1:3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row>
    <row r="293" spans="1:3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row>
    <row r="294" spans="1:3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row>
    <row r="295" spans="1:3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row>
    <row r="296" spans="1:3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row>
    <row r="297" spans="1:3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row>
    <row r="298" spans="1:3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row>
    <row r="299" spans="1:3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row>
    <row r="300" spans="1:3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row>
    <row r="301" spans="1:3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row>
    <row r="302" spans="1:3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row>
    <row r="303" spans="1:3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row>
    <row r="304" spans="1:3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row>
    <row r="305" spans="1:3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row>
    <row r="306" spans="1:3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row>
    <row r="307" spans="1:3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row>
    <row r="308" spans="1:3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row>
    <row r="309" spans="1:3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row>
    <row r="310" spans="1:3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row>
    <row r="311" spans="1:3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row>
    <row r="312" spans="1:3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row>
    <row r="313" spans="1:3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row>
    <row r="314" spans="1:3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row>
    <row r="315" spans="1:3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row>
    <row r="316" spans="1:3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row>
    <row r="317" spans="1:3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row>
    <row r="318" spans="1:3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row>
    <row r="319" spans="1:3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row>
    <row r="320" spans="1:3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row>
    <row r="321" spans="1:3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row>
    <row r="322" spans="1:3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row>
    <row r="323" spans="1:3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row>
    <row r="324" spans="1:3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row>
    <row r="325" spans="1:3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row>
    <row r="326" spans="1:3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row>
    <row r="327" spans="1:3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row>
    <row r="328" spans="1:3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row>
    <row r="329" spans="1:3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row>
    <row r="330" spans="1:3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row>
    <row r="331" spans="1:3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row>
    <row r="332" spans="1:3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row>
    <row r="333" spans="1:3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row>
    <row r="334" spans="1:3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row>
    <row r="335" spans="1:3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row>
    <row r="336" spans="1: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row>
    <row r="337" spans="1:3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row>
    <row r="338" spans="1:3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row>
    <row r="339" spans="1:3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row>
    <row r="340" spans="1:3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row>
    <row r="341" spans="1:3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row>
    <row r="342" spans="1:3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row>
    <row r="343" spans="1:3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row>
    <row r="344" spans="1:3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row>
    <row r="345" spans="1:3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row>
    <row r="346" spans="1:3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row>
    <row r="347" spans="1:3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row>
    <row r="348" spans="1:3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row>
    <row r="349" spans="1:3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row>
    <row r="350" spans="1:3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row>
    <row r="351" spans="1:3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row>
    <row r="352" spans="1:3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row>
    <row r="353" spans="1:3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row>
    <row r="354" spans="1:3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row>
    <row r="355" spans="1:3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row>
    <row r="356" spans="1:3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row>
    <row r="357" spans="1:3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row>
    <row r="358" spans="1:3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row>
    <row r="359" spans="1:3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row>
    <row r="360" spans="1:3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row>
    <row r="361" spans="1:3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row>
    <row r="362" spans="1:3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row>
    <row r="363" spans="1:3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row>
    <row r="364" spans="1:3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row>
    <row r="365" spans="1:3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row>
    <row r="366" spans="1:3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row>
    <row r="367" spans="1:3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row>
    <row r="368" spans="1:3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row>
    <row r="369" spans="1:3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row>
    <row r="370" spans="1:3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row>
    <row r="371" spans="1:3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row>
    <row r="372" spans="1:3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row>
    <row r="373" spans="1:3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row>
    <row r="374" spans="1:3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row>
    <row r="375" spans="1:3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row>
    <row r="376" spans="1:3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row>
    <row r="377" spans="1:3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row>
    <row r="378" spans="1:3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row>
    <row r="379" spans="1:3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row>
    <row r="380" spans="1:3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row>
    <row r="381" spans="1:3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row>
    <row r="382" spans="1:3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row>
    <row r="383" spans="1:3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row>
    <row r="384" spans="1:3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row>
    <row r="385" spans="1:3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row>
    <row r="386" spans="1:3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row>
    <row r="387" spans="1:3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row>
    <row r="388" spans="1:3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row>
    <row r="389" spans="1:3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row>
    <row r="390" spans="1:3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row>
    <row r="391" spans="1:3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row>
    <row r="392" spans="1:3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row>
    <row r="393" spans="1:3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row>
    <row r="394" spans="1:3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row>
    <row r="395" spans="1:3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row>
    <row r="396" spans="1:3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row>
    <row r="397" spans="1:3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row>
    <row r="398" spans="1:3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row>
    <row r="399" spans="1:3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row>
    <row r="400" spans="1:3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row>
    <row r="401" spans="1:3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row>
    <row r="402" spans="1:3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row>
    <row r="403" spans="1:3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row>
    <row r="404" spans="1:3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row>
    <row r="405" spans="1:3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row>
    <row r="406" spans="1:3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row>
    <row r="407" spans="1:3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row>
    <row r="408" spans="1:3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row>
    <row r="409" spans="1:3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row>
    <row r="410" spans="1:3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row>
    <row r="411" spans="1:3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row>
    <row r="412" spans="1:3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row>
    <row r="413" spans="1:3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row>
    <row r="414" spans="1:3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row>
    <row r="415" spans="1:3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row>
    <row r="416" spans="1:3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row>
    <row r="417" spans="1:3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row>
    <row r="418" spans="1:3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row>
    <row r="419" spans="1:3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row>
    <row r="420" spans="1:3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row>
    <row r="421" spans="1:3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row>
    <row r="422" spans="1:3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row>
    <row r="423" spans="1:3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row>
    <row r="424" spans="1:3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row>
    <row r="425" spans="1:3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row>
    <row r="426" spans="1:3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row>
    <row r="427" spans="1:3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row>
    <row r="428" spans="1:3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row>
    <row r="429" spans="1:3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row>
    <row r="430" spans="1:3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row>
    <row r="431" spans="1:3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row>
    <row r="432" spans="1:3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row>
    <row r="433" spans="1:3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row>
    <row r="434" spans="1:3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row>
    <row r="435" spans="1:3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row>
    <row r="436" spans="1: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row>
    <row r="437" spans="1:3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row>
    <row r="438" spans="1:3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row>
    <row r="439" spans="1:3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row>
    <row r="440" spans="1:3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row>
    <row r="441" spans="1:3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row>
    <row r="442" spans="1:3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row>
    <row r="443" spans="1:3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row>
    <row r="444" spans="1:3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row>
    <row r="445" spans="1:3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row>
    <row r="446" spans="1:3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row>
    <row r="447" spans="1:3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row>
    <row r="448" spans="1:3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row>
    <row r="449" spans="1:3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row>
    <row r="450" spans="1:3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row>
    <row r="451" spans="1:3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row>
    <row r="452" spans="1:3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row>
    <row r="453" spans="1:3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row>
    <row r="454" spans="1:3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row>
    <row r="455" spans="1:3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row>
    <row r="456" spans="1:3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row>
    <row r="457" spans="1:3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row>
    <row r="458" spans="1:3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row>
    <row r="459" spans="1:3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row>
    <row r="460" spans="1:3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row>
    <row r="461" spans="1:3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row>
    <row r="462" spans="1:3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row>
    <row r="463" spans="1:3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row>
    <row r="464" spans="1:3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row>
    <row r="465" spans="1:3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row>
    <row r="466" spans="1:3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row>
    <row r="467" spans="1:3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row>
    <row r="468" spans="1:3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row>
    <row r="469" spans="1:3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row>
    <row r="470" spans="1:3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row>
    <row r="471" spans="1:3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row>
    <row r="472" spans="1:3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row>
    <row r="473" spans="1:3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row>
    <row r="474" spans="1:3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row>
    <row r="475" spans="1:3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row>
    <row r="476" spans="1:3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row>
    <row r="477" spans="1:3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row>
    <row r="478" spans="1:3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row>
    <row r="479" spans="1:3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row>
    <row r="480" spans="1:3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row>
    <row r="481" spans="1:3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row>
    <row r="482" spans="1:3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row>
    <row r="483" spans="1:3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row>
    <row r="484" spans="1:3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row>
    <row r="485" spans="1:3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row>
    <row r="486" spans="1:3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row>
    <row r="487" spans="1:3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row>
    <row r="488" spans="1:3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row>
    <row r="489" spans="1:3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row>
    <row r="490" spans="1:3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row>
    <row r="491" spans="1:3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row>
    <row r="492" spans="1:3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row>
    <row r="493" spans="1:3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row>
    <row r="494" spans="1:3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row>
    <row r="495" spans="1:3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row>
    <row r="496" spans="1:3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row>
    <row r="497" spans="1:3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row>
    <row r="498" spans="1:3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row>
    <row r="499" spans="1:3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row>
    <row r="500" spans="1:3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row>
    <row r="501" spans="1:3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row>
    <row r="502" spans="1:3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row>
    <row r="503" spans="1:3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row>
    <row r="504" spans="1:3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row>
    <row r="505" spans="1:3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row>
    <row r="506" spans="1:3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row>
    <row r="507" spans="1:3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row>
    <row r="508" spans="1:3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row>
    <row r="509" spans="1:3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row>
    <row r="510" spans="1:3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row>
    <row r="511" spans="1:3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row>
    <row r="512" spans="1:3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row>
    <row r="513" spans="1:3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row>
    <row r="514" spans="1:3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row>
    <row r="515" spans="1:3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row>
    <row r="516" spans="1:3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row>
    <row r="517" spans="1:3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row>
    <row r="518" spans="1:3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row>
    <row r="519" spans="1:3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row>
    <row r="520" spans="1:3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row>
    <row r="521" spans="1:3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row>
    <row r="522" spans="1:3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row>
    <row r="523" spans="1:3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row>
    <row r="524" spans="1:3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row>
    <row r="525" spans="1:3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row>
    <row r="526" spans="1:3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row>
    <row r="527" spans="1:3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row>
    <row r="528" spans="1:3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row>
    <row r="529" spans="1:3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row>
    <row r="530" spans="1:3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row>
    <row r="531" spans="1:3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row>
    <row r="532" spans="1:3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row>
    <row r="533" spans="1:3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row>
    <row r="534" spans="1:3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row>
    <row r="535" spans="1:3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row>
    <row r="536" spans="1: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row>
    <row r="537" spans="1:3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row>
    <row r="538" spans="1:3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row>
    <row r="539" spans="1:3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row>
    <row r="540" spans="1:3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row>
    <row r="541" spans="1:3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row>
    <row r="542" spans="1:3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row>
    <row r="543" spans="1:3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row>
    <row r="544" spans="1:3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row>
    <row r="545" spans="1:3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row>
    <row r="546" spans="1:3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row>
    <row r="547" spans="1:3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row>
    <row r="548" spans="1:3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row>
    <row r="549" spans="1:3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row>
    <row r="550" spans="1:3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row>
    <row r="551" spans="1:3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row>
    <row r="552" spans="1:3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row>
    <row r="553" spans="1:3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row>
    <row r="554" spans="1:3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row>
    <row r="555" spans="1:3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row>
    <row r="556" spans="1:3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row>
    <row r="557" spans="1:3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row>
    <row r="558" spans="1:3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row>
    <row r="559" spans="1:3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row>
    <row r="560" spans="1:3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row>
    <row r="561" spans="1:3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row>
    <row r="562" spans="1:3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row>
    <row r="563" spans="1:3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row>
    <row r="564" spans="1:3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row>
    <row r="565" spans="1:3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row>
    <row r="566" spans="1:3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row>
    <row r="567" spans="1:3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row>
    <row r="568" spans="1:3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row>
    <row r="569" spans="1:3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row>
    <row r="570" spans="1:3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row>
    <row r="571" spans="1:3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row>
    <row r="572" spans="1:3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row>
    <row r="573" spans="1:3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row>
    <row r="574" spans="1:3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row>
    <row r="575" spans="1:3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row>
    <row r="576" spans="1:3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row>
    <row r="577" spans="1:3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row>
    <row r="578" spans="1:3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row>
    <row r="579" spans="1:3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row>
    <row r="580" spans="1:3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row>
    <row r="581" spans="1:3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row>
    <row r="582" spans="1:3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row>
    <row r="583" spans="1:3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row>
    <row r="584" spans="1:3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row>
    <row r="585" spans="1:3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row>
    <row r="586" spans="1:3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row>
    <row r="587" spans="1:3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row>
    <row r="588" spans="1:3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row>
    <row r="589" spans="1:3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row>
    <row r="590" spans="1:3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row>
    <row r="591" spans="1:3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row>
    <row r="592" spans="1:3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row>
    <row r="593" spans="1:3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row>
    <row r="594" spans="1:3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row>
    <row r="595" spans="1:3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row>
    <row r="596" spans="1:3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row>
    <row r="597" spans="1:3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row>
    <row r="598" spans="1:3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row>
    <row r="599" spans="1:3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row>
    <row r="600" spans="1:3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row>
    <row r="601" spans="1:3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row>
    <row r="602" spans="1:3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row>
    <row r="603" spans="1:3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row>
    <row r="604" spans="1:3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row>
    <row r="605" spans="1:3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row>
    <row r="606" spans="1:3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row>
    <row r="607" spans="1:3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row>
    <row r="608" spans="1:3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row>
    <row r="609" spans="1:3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row>
    <row r="610" spans="1:3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row>
    <row r="611" spans="1:3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row>
    <row r="612" spans="1:3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row>
    <row r="613" spans="1:3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row>
    <row r="614" spans="1:3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row>
    <row r="615" spans="1:3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row>
    <row r="616" spans="1:3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row>
    <row r="617" spans="1:3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row>
    <row r="618" spans="1:3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row>
    <row r="619" spans="1:3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row>
    <row r="620" spans="1:3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row>
    <row r="621" spans="1:3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row>
    <row r="622" spans="1:3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row>
    <row r="623" spans="1:3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row>
    <row r="624" spans="1:3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row>
    <row r="625" spans="1:3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row>
    <row r="626" spans="1:3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row>
    <row r="627" spans="1:3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row>
    <row r="628" spans="1:3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row>
    <row r="629" spans="1:3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row>
    <row r="630" spans="1:3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row>
    <row r="631" spans="1:3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row>
    <row r="632" spans="1:3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row>
    <row r="633" spans="1:3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row>
    <row r="634" spans="1:3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row>
    <row r="635" spans="1:3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row>
    <row r="636" spans="1: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row>
    <row r="637" spans="1:3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row>
    <row r="638" spans="1:3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row>
    <row r="639" spans="1:3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row>
    <row r="640" spans="1:3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row>
    <row r="641" spans="1:3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row>
    <row r="642" spans="1:3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row>
    <row r="643" spans="1:3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row>
    <row r="644" spans="1:3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row>
    <row r="645" spans="1:3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row>
    <row r="646" spans="1:3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row>
    <row r="647" spans="1:3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row>
    <row r="648" spans="1:3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row>
    <row r="649" spans="1:3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row>
    <row r="650" spans="1:3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row>
    <row r="651" spans="1:3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row>
    <row r="652" spans="1:3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row>
    <row r="653" spans="1:3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row>
    <row r="654" spans="1:3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row>
    <row r="655" spans="1:3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row>
    <row r="656" spans="1:3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row>
    <row r="657" spans="1:3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row>
    <row r="658" spans="1:3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row>
    <row r="659" spans="1:3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row>
    <row r="660" spans="1:3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row>
    <row r="661" spans="1:3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row>
    <row r="662" spans="1:3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row>
    <row r="663" spans="1:3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row>
    <row r="664" spans="1:3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row>
    <row r="665" spans="1:3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row>
    <row r="666" spans="1:3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row>
    <row r="667" spans="1:3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row>
    <row r="668" spans="1:3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row>
    <row r="669" spans="1:3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row>
    <row r="670" spans="1:3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row>
    <row r="671" spans="1:3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row>
    <row r="672" spans="1:3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row>
    <row r="673" spans="1:3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row>
    <row r="674" spans="1:3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row>
    <row r="675" spans="1:3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row>
    <row r="676" spans="1:3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row>
    <row r="677" spans="1:3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row>
    <row r="678" spans="1:3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row>
    <row r="679" spans="1:3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row>
    <row r="680" spans="1:3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row>
    <row r="681" spans="1:3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row>
    <row r="682" spans="1:3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row>
    <row r="683" spans="1:3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row>
    <row r="684" spans="1:3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row>
    <row r="685" spans="1:3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row>
    <row r="686" spans="1:3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row>
    <row r="687" spans="1:3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row>
    <row r="688" spans="1:3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row>
    <row r="689" spans="1:3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row>
    <row r="690" spans="1:3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row>
    <row r="691" spans="1:3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row>
    <row r="692" spans="1:3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row>
    <row r="693" spans="1:3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row>
    <row r="694" spans="1:3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row>
    <row r="695" spans="1:3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row>
    <row r="696" spans="1:3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row>
    <row r="697" spans="1:3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row>
    <row r="698" spans="1:3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row>
    <row r="699" spans="1:3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row>
    <row r="700" spans="1:3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row>
    <row r="701" spans="1:3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row>
    <row r="702" spans="1:3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row>
    <row r="703" spans="1:3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row>
    <row r="704" spans="1:3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row>
    <row r="705" spans="1:3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row>
    <row r="706" spans="1:3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row>
    <row r="707" spans="1:3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row>
    <row r="708" spans="1:3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row>
    <row r="709" spans="1:3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row>
    <row r="710" spans="1:3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row>
    <row r="711" spans="1:3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row>
    <row r="712" spans="1:3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row>
    <row r="713" spans="1:3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row>
    <row r="714" spans="1:3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row>
    <row r="715" spans="1:3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row>
    <row r="716" spans="1:3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row>
    <row r="717" spans="1:3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row>
    <row r="718" spans="1:3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row>
    <row r="719" spans="1:3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row>
    <row r="720" spans="1:3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row>
    <row r="721" spans="1:3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row>
    <row r="722" spans="1:3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row>
    <row r="723" spans="1:3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row>
    <row r="724" spans="1:3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row>
    <row r="725" spans="1:3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row>
    <row r="726" spans="1:3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row>
    <row r="727" spans="1:3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row>
    <row r="728" spans="1:3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row>
    <row r="729" spans="1:3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row>
    <row r="730" spans="1:3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row>
    <row r="731" spans="1:3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row>
    <row r="732" spans="1:3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row>
    <row r="733" spans="1:3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row>
    <row r="734" spans="1:3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row>
    <row r="735" spans="1:3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row>
    <row r="736" spans="1: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row>
    <row r="737" spans="1:3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row>
    <row r="738" spans="1:3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row>
    <row r="739" spans="1:3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row>
    <row r="740" spans="1:3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row>
    <row r="741" spans="1:3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row>
    <row r="742" spans="1:3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row>
    <row r="743" spans="1:3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row>
    <row r="744" spans="1:3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row>
    <row r="745" spans="1:3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row>
    <row r="746" spans="1:3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row>
    <row r="747" spans="1:3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row>
    <row r="748" spans="1:3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row>
    <row r="749" spans="1:3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row>
    <row r="750" spans="1:3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row>
    <row r="751" spans="1:3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row>
    <row r="752" spans="1:3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row>
    <row r="753" spans="1:3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row>
    <row r="754" spans="1:3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row>
    <row r="755" spans="1:3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row>
    <row r="756" spans="1:3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row>
    <row r="757" spans="1:3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row>
    <row r="758" spans="1:3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row>
    <row r="759" spans="1:3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row>
    <row r="760" spans="1:3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row>
    <row r="761" spans="1:3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row>
    <row r="762" spans="1:3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row>
    <row r="763" spans="1:3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row>
    <row r="764" spans="1:3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row>
    <row r="765" spans="1:3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row>
    <row r="766" spans="1:3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row>
    <row r="767" spans="1:3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row>
    <row r="768" spans="1:3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row>
    <row r="769" spans="1:3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row>
    <row r="770" spans="1:3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row>
    <row r="771" spans="1:3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row>
    <row r="772" spans="1:3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row>
    <row r="773" spans="1:3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row>
    <row r="774" spans="1:3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row>
    <row r="775" spans="1:3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row>
    <row r="776" spans="1:3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row>
    <row r="777" spans="1:3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row>
    <row r="778" spans="1:3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row>
    <row r="779" spans="1:3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row>
    <row r="780" spans="1:3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row>
    <row r="781" spans="1:3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row>
    <row r="782" spans="1:3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row>
    <row r="783" spans="1:3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row>
    <row r="784" spans="1:3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row>
    <row r="785" spans="1:3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row>
    <row r="786" spans="1:3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row>
    <row r="787" spans="1:3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row>
    <row r="788" spans="1:3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row>
    <row r="789" spans="1:3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row>
    <row r="790" spans="1:3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row>
    <row r="791" spans="1:3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row>
    <row r="792" spans="1:3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row>
    <row r="793" spans="1:3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row>
    <row r="794" spans="1:3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row>
    <row r="795" spans="1:3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row>
    <row r="796" spans="1:3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row>
    <row r="797" spans="1:3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row>
    <row r="798" spans="1:3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row>
    <row r="799" spans="1:3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row>
    <row r="800" spans="1:3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row>
    <row r="801" spans="1:3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row>
    <row r="802" spans="1:3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row>
    <row r="803" spans="1:3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row>
    <row r="804" spans="1:3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row>
    <row r="805" spans="1:3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row>
    <row r="806" spans="1:3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row>
    <row r="807" spans="1:3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row>
    <row r="808" spans="1:3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row>
    <row r="809" spans="1:3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row>
    <row r="810" spans="1:3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row>
    <row r="811" spans="1:3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row>
    <row r="812" spans="1:3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row>
    <row r="813" spans="1:3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row>
    <row r="814" spans="1:3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row>
    <row r="815" spans="1:3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row>
    <row r="816" spans="1:3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row>
    <row r="817" spans="1:3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row>
    <row r="818" spans="1:3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row>
    <row r="819" spans="1:3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row>
    <row r="820" spans="1:3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row>
    <row r="821" spans="1:3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row>
    <row r="822" spans="1:3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row>
    <row r="823" spans="1:3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row>
    <row r="824" spans="1:3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row>
    <row r="825" spans="1:3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row>
    <row r="826" spans="1:3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row>
    <row r="827" spans="1:3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row>
    <row r="828" spans="1:3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row>
    <row r="829" spans="1:3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row>
    <row r="830" spans="1:3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row>
    <row r="831" spans="1:3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row>
    <row r="832" spans="1:3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row>
    <row r="833" spans="1:3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row>
    <row r="834" spans="1:3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row>
    <row r="835" spans="1:3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row>
    <row r="836" spans="1: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row>
    <row r="837" spans="1:3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row>
    <row r="838" spans="1:3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row>
    <row r="839" spans="1:3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row>
    <row r="840" spans="1:3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row>
    <row r="841" spans="1:3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row>
    <row r="842" spans="1:3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row>
    <row r="843" spans="1:3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row>
    <row r="844" spans="1:3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row>
    <row r="845" spans="1:3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row>
    <row r="846" spans="1:3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row>
    <row r="847" spans="1:3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row>
    <row r="848" spans="1:3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row>
    <row r="849" spans="1:3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row>
    <row r="850" spans="1:3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row>
    <row r="851" spans="1:3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row>
    <row r="852" spans="1:3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row>
    <row r="853" spans="1:3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row>
    <row r="854" spans="1:3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row>
    <row r="855" spans="1:3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row>
    <row r="856" spans="1:3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row>
    <row r="857" spans="1:3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row>
    <row r="858" spans="1:3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row>
    <row r="859" spans="1:3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row>
    <row r="860" spans="1:3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row>
    <row r="861" spans="1:3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row>
    <row r="862" spans="1:3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row>
    <row r="863" spans="1:3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row>
    <row r="864" spans="1:3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row>
    <row r="865" spans="1:3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row>
    <row r="866" spans="1:3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row>
    <row r="867" spans="1:3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row>
    <row r="868" spans="1:3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row>
    <row r="869" spans="1:3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row>
    <row r="870" spans="1:3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row>
    <row r="871" spans="1:3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row>
    <row r="872" spans="1:3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row>
    <row r="873" spans="1:3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row>
    <row r="874" spans="1:3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row>
    <row r="875" spans="1:3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row>
    <row r="876" spans="1:3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row>
    <row r="877" spans="1:3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row>
    <row r="878" spans="1:3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row>
    <row r="879" spans="1:3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row>
    <row r="880" spans="1:3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row>
    <row r="881" spans="1:3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row>
    <row r="882" spans="1:3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row>
    <row r="883" spans="1:3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row>
    <row r="884" spans="1:3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row>
    <row r="885" spans="1:3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row>
    <row r="886" spans="1:3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row>
    <row r="887" spans="1:3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row>
    <row r="888" spans="1:3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row>
    <row r="889" spans="1:3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row>
    <row r="890" spans="1:3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row>
    <row r="891" spans="1:3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row>
    <row r="892" spans="1:3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row>
    <row r="893" spans="1:3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row>
    <row r="894" spans="1:3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row>
    <row r="895" spans="1:3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row>
    <row r="896" spans="1:3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row>
    <row r="897" spans="1:3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row>
    <row r="898" spans="1:3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row>
    <row r="899" spans="1:3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row>
    <row r="900" spans="1:3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row>
    <row r="901" spans="1:3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row>
    <row r="902" spans="1:3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row>
    <row r="903" spans="1:3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row>
    <row r="904" spans="1:3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row>
    <row r="905" spans="1:3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row>
    <row r="906" spans="1:3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row>
    <row r="907" spans="1:3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row>
    <row r="908" spans="1:3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row>
    <row r="909" spans="1:3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row>
    <row r="910" spans="1:3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row>
    <row r="911" spans="1:3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row>
    <row r="912" spans="1:3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row>
    <row r="913" spans="1:3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row>
    <row r="914" spans="1:3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row>
    <row r="915" spans="1:3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row>
    <row r="916" spans="1:3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row>
    <row r="917" spans="1:3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row>
    <row r="918" spans="1:3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row>
    <row r="919" spans="1:3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row>
    <row r="920" spans="1:3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row>
    <row r="921" spans="1:3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row>
    <row r="922" spans="1:3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row>
    <row r="923" spans="1:3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row>
    <row r="924" spans="1:3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row>
    <row r="925" spans="1:3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row>
    <row r="926" spans="1:3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row>
    <row r="927" spans="1:3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row>
    <row r="928" spans="1:3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row>
    <row r="929" spans="1:3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row>
    <row r="930" spans="1:3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row>
    <row r="931" spans="1:3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row>
    <row r="932" spans="1:3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row>
    <row r="933" spans="1:3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row>
    <row r="934" spans="1:3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row>
    <row r="935" spans="1:3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row>
    <row r="936" spans="1: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row>
    <row r="937" spans="1:3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row>
    <row r="938" spans="1:3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row>
    <row r="939" spans="1:3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row>
    <row r="940" spans="1:3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row>
    <row r="941" spans="1:3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row>
    <row r="942" spans="1:3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row>
    <row r="943" spans="1:3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row>
    <row r="944" spans="1:3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row>
    <row r="945" spans="1:3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row>
    <row r="946" spans="1:3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row>
    <row r="947" spans="1:3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row>
    <row r="948" spans="1:3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row>
    <row r="949" spans="1:3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row>
    <row r="950" spans="1:3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row>
    <row r="951" spans="1:3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row>
    <row r="952" spans="1:3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row>
    <row r="953" spans="1:3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row>
    <row r="954" spans="1:3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row>
    <row r="955" spans="1:3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row>
    <row r="956" spans="1:3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row>
    <row r="957" spans="1:3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row>
    <row r="958" spans="1:3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row>
    <row r="959" spans="1:3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row>
    <row r="960" spans="1:3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row>
    <row r="961" spans="1:3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row>
    <row r="962" spans="1:3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row>
    <row r="963" spans="1:3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row>
    <row r="964" spans="1:3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row>
    <row r="965" spans="1:3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row>
    <row r="966" spans="1:3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row>
    <row r="967" spans="1:3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row>
    <row r="968" spans="1:3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row>
    <row r="969" spans="1:3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row>
    <row r="970" spans="1:3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row>
    <row r="971" spans="1:3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row>
    <row r="972" spans="1:3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row>
    <row r="973" spans="1:3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row>
    <row r="974" spans="1:3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row>
    <row r="975" spans="1:3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row>
    <row r="976" spans="1:3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row>
    <row r="977" spans="1:3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row>
    <row r="978" spans="1:3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row>
    <row r="979" spans="1:3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row>
    <row r="980" spans="1:3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row>
    <row r="981" spans="1:3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row>
    <row r="982" spans="1:3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row>
    <row r="983" spans="1:3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row>
    <row r="984" spans="1:3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row>
    <row r="985" spans="1:3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row>
    <row r="986" spans="1:3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row>
    <row r="987" spans="1:3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row>
    <row r="988" spans="1:3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row>
    <row r="989" spans="1:3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row>
    <row r="990" spans="1:3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row>
    <row r="991" spans="1:3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row>
    <row r="992" spans="1:3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row>
    <row r="993" spans="1:3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row>
    <row r="994" spans="1:3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row>
    <row r="995" spans="1:3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row>
    <row r="996" spans="1:3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row>
    <row r="997" spans="1:3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row>
    <row r="998" spans="1:3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row>
    <row r="999" spans="1:3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row>
  </sheetData>
  <mergeCells count="9">
    <mergeCell ref="A60:N60"/>
    <mergeCell ref="A62:N63"/>
    <mergeCell ref="A17:V17"/>
    <mergeCell ref="A19:V19"/>
    <mergeCell ref="A20:V20"/>
    <mergeCell ref="A21:V21"/>
    <mergeCell ref="B35:V35"/>
    <mergeCell ref="B39:V39"/>
    <mergeCell ref="I48:O48"/>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Y1000"/>
  <sheetViews>
    <sheetView zoomScale="85" zoomScaleNormal="85" workbookViewId="0">
      <pane ySplit="1" topLeftCell="E38" activePane="bottomLeft" state="frozen"/>
      <selection pane="bottomLeft" activeCell="Q1" sqref="Q1"/>
    </sheetView>
  </sheetViews>
  <sheetFormatPr defaultColWidth="14.42578125" defaultRowHeight="15" customHeight="1"/>
  <cols>
    <col min="1" max="1" width="21.42578125" customWidth="1"/>
    <col min="2" max="2" width="19.85546875" customWidth="1"/>
    <col min="3" max="3" width="10.140625" customWidth="1"/>
    <col min="4" max="4" width="20.7109375" customWidth="1"/>
    <col min="5" max="5" width="34.7109375" customWidth="1"/>
    <col min="6" max="6" width="41.28515625" customWidth="1"/>
    <col min="7" max="7" width="18.140625" customWidth="1"/>
    <col min="8" max="8" width="18.7109375" customWidth="1"/>
    <col min="9" max="9" width="12.28515625" customWidth="1"/>
    <col min="10" max="12" width="14.28515625" bestFit="1" customWidth="1"/>
    <col min="13" max="14" width="15" bestFit="1" customWidth="1"/>
    <col min="15" max="19" width="14.28515625" bestFit="1" customWidth="1"/>
    <col min="20" max="20" width="15" bestFit="1" customWidth="1"/>
    <col min="21" max="21" width="14.28515625" bestFit="1" customWidth="1"/>
    <col min="22" max="22" width="15.28515625" bestFit="1" customWidth="1"/>
    <col min="23" max="25" width="8.7109375" customWidth="1"/>
  </cols>
  <sheetData>
    <row r="1" spans="1:25" ht="14.25" customHeight="1">
      <c r="A1" s="83" t="s">
        <v>12</v>
      </c>
      <c r="B1" s="83" t="s">
        <v>14</v>
      </c>
      <c r="C1" s="83" t="s">
        <v>16</v>
      </c>
      <c r="D1" s="83" t="s">
        <v>18</v>
      </c>
      <c r="E1" s="83" t="s">
        <v>20</v>
      </c>
      <c r="F1" s="83" t="s">
        <v>22</v>
      </c>
      <c r="G1" s="83" t="s">
        <v>24</v>
      </c>
      <c r="H1" s="105" t="s">
        <v>32</v>
      </c>
      <c r="I1" s="106"/>
      <c r="J1" s="107"/>
      <c r="K1" s="107"/>
      <c r="L1" s="107"/>
      <c r="M1" s="107"/>
      <c r="N1" s="107"/>
      <c r="O1" s="107"/>
      <c r="P1" s="107"/>
      <c r="Q1" s="107"/>
      <c r="R1" s="107"/>
      <c r="S1" s="107"/>
      <c r="T1" s="107"/>
      <c r="U1" s="107"/>
      <c r="V1" s="107"/>
      <c r="W1" s="107"/>
      <c r="X1" s="107"/>
      <c r="Y1" s="107"/>
    </row>
    <row r="2" spans="1:25" ht="14.25" customHeight="1">
      <c r="A2" s="23" t="s">
        <v>33</v>
      </c>
      <c r="B2" s="23" t="s">
        <v>34</v>
      </c>
      <c r="C2" s="24">
        <v>41456</v>
      </c>
      <c r="D2" s="25">
        <f t="shared" ref="D2:D256" si="0">MONTH(C2)</f>
        <v>7</v>
      </c>
      <c r="E2" s="23" t="s">
        <v>35</v>
      </c>
      <c r="F2" s="23" t="s">
        <v>36</v>
      </c>
      <c r="G2" s="23" t="s">
        <v>37</v>
      </c>
      <c r="H2" s="26">
        <v>1473589.0469999998</v>
      </c>
      <c r="I2" s="170" t="s">
        <v>14</v>
      </c>
      <c r="J2" s="171">
        <v>46216</v>
      </c>
      <c r="K2" s="171">
        <v>46247</v>
      </c>
      <c r="L2" s="171">
        <v>46278</v>
      </c>
      <c r="M2" s="171">
        <v>46308</v>
      </c>
      <c r="N2" s="171">
        <v>46339</v>
      </c>
      <c r="O2" s="171">
        <v>46369</v>
      </c>
      <c r="P2" s="171">
        <v>46036</v>
      </c>
      <c r="Q2" s="171">
        <v>46067</v>
      </c>
      <c r="R2" s="171">
        <v>46095</v>
      </c>
      <c r="S2" s="171">
        <v>46126</v>
      </c>
      <c r="T2" s="171">
        <v>46156</v>
      </c>
      <c r="U2" s="171">
        <v>46187</v>
      </c>
      <c r="V2" s="170" t="s">
        <v>38</v>
      </c>
      <c r="W2" s="124"/>
      <c r="X2" s="124"/>
      <c r="Y2" s="125"/>
    </row>
    <row r="3" spans="1:25" ht="14.25" customHeight="1">
      <c r="A3" s="23" t="s">
        <v>33</v>
      </c>
      <c r="B3" s="23" t="s">
        <v>34</v>
      </c>
      <c r="C3" s="24">
        <v>41487</v>
      </c>
      <c r="D3" s="25">
        <f t="shared" si="0"/>
        <v>8</v>
      </c>
      <c r="E3" s="23" t="s">
        <v>35</v>
      </c>
      <c r="F3" s="23" t="s">
        <v>36</v>
      </c>
      <c r="G3" s="23" t="s">
        <v>37</v>
      </c>
      <c r="H3" s="26">
        <v>1419296.1002499999</v>
      </c>
      <c r="I3" t="s">
        <v>34</v>
      </c>
      <c r="J3" s="172">
        <v>2456292.33</v>
      </c>
      <c r="K3" s="172">
        <v>918310.89</v>
      </c>
      <c r="L3" s="172">
        <v>1519674.77</v>
      </c>
      <c r="M3" s="172">
        <v>1671126.7</v>
      </c>
      <c r="N3" s="172">
        <v>1867603.74</v>
      </c>
      <c r="O3" s="172">
        <v>1873668.84</v>
      </c>
      <c r="P3" s="172">
        <v>2572779.37</v>
      </c>
      <c r="Q3" s="172">
        <v>2504531.9500000002</v>
      </c>
      <c r="R3" s="172">
        <v>2888063.92</v>
      </c>
      <c r="S3" s="172">
        <v>912936.1</v>
      </c>
      <c r="T3" s="172">
        <v>702117.95</v>
      </c>
      <c r="U3" s="172">
        <v>-165973.35</v>
      </c>
      <c r="V3" s="172">
        <v>19721133.210000001</v>
      </c>
      <c r="W3" s="126"/>
      <c r="X3" s="126"/>
      <c r="Y3" s="125"/>
    </row>
    <row r="4" spans="1:25" ht="14.25" customHeight="1">
      <c r="A4" s="23" t="s">
        <v>33</v>
      </c>
      <c r="B4" s="23" t="s">
        <v>34</v>
      </c>
      <c r="C4" s="24">
        <v>41518</v>
      </c>
      <c r="D4" s="25">
        <f t="shared" si="0"/>
        <v>9</v>
      </c>
      <c r="E4" s="23" t="s">
        <v>35</v>
      </c>
      <c r="F4" s="23" t="s">
        <v>36</v>
      </c>
      <c r="G4" s="23" t="s">
        <v>37</v>
      </c>
      <c r="H4" s="26">
        <v>1310673.21</v>
      </c>
      <c r="I4" t="s">
        <v>39</v>
      </c>
      <c r="J4" s="172">
        <v>5988499.7999999998</v>
      </c>
      <c r="K4" s="172">
        <v>943434.1</v>
      </c>
      <c r="L4" s="172">
        <v>2328952.44</v>
      </c>
      <c r="M4" s="172">
        <v>-3360291.11</v>
      </c>
      <c r="N4" s="172">
        <v>-6192464.29</v>
      </c>
      <c r="O4" s="172">
        <v>2604016.98</v>
      </c>
      <c r="P4" s="172">
        <v>8366591.2999999998</v>
      </c>
      <c r="Q4" s="172">
        <v>2112457.5699999998</v>
      </c>
      <c r="R4" s="172">
        <v>4631100.2</v>
      </c>
      <c r="S4" s="172">
        <v>2132931.9900000002</v>
      </c>
      <c r="T4" s="172">
        <v>-4294074.8099999996</v>
      </c>
      <c r="U4" s="172">
        <v>7675095.9500000002</v>
      </c>
      <c r="V4" s="172">
        <v>22936250.129999999</v>
      </c>
      <c r="W4" s="52"/>
      <c r="X4" s="52"/>
      <c r="Y4" s="52"/>
    </row>
    <row r="5" spans="1:25" ht="14.25" customHeight="1">
      <c r="A5" s="23" t="s">
        <v>33</v>
      </c>
      <c r="B5" s="23" t="s">
        <v>34</v>
      </c>
      <c r="C5" s="24">
        <v>41548</v>
      </c>
      <c r="D5" s="25">
        <f t="shared" si="0"/>
        <v>10</v>
      </c>
      <c r="E5" s="23" t="s">
        <v>35</v>
      </c>
      <c r="F5" s="23" t="s">
        <v>36</v>
      </c>
      <c r="G5" s="23" t="s">
        <v>37</v>
      </c>
      <c r="H5" s="26">
        <v>1301024.7319999998</v>
      </c>
      <c r="I5" t="s">
        <v>40</v>
      </c>
      <c r="J5" s="172">
        <v>4547848.21</v>
      </c>
      <c r="K5" s="172">
        <v>6542227.6100000003</v>
      </c>
      <c r="L5" s="172">
        <v>4438176.9000000004</v>
      </c>
      <c r="M5" s="172">
        <v>4415960.5999999996</v>
      </c>
      <c r="N5" s="172">
        <v>5589126.5700000003</v>
      </c>
      <c r="O5" s="172">
        <v>5264580.34</v>
      </c>
      <c r="P5" s="172">
        <v>8292411.5899999999</v>
      </c>
      <c r="Q5" s="172">
        <v>8295134.2800000003</v>
      </c>
      <c r="R5" s="172">
        <v>5460903.0199999996</v>
      </c>
      <c r="S5" s="172">
        <v>8279084.1600000001</v>
      </c>
      <c r="T5" s="172">
        <v>6175874.2300000004</v>
      </c>
      <c r="U5" s="172">
        <v>5640408.5899999999</v>
      </c>
      <c r="V5" s="172">
        <v>72941736.099999994</v>
      </c>
      <c r="W5" s="52"/>
      <c r="X5" s="52"/>
      <c r="Y5" s="52"/>
    </row>
    <row r="6" spans="1:25" ht="14.25" customHeight="1">
      <c r="A6" s="23" t="s">
        <v>33</v>
      </c>
      <c r="B6" s="23" t="s">
        <v>34</v>
      </c>
      <c r="C6" s="24">
        <v>41579</v>
      </c>
      <c r="D6" s="25">
        <f t="shared" si="0"/>
        <v>11</v>
      </c>
      <c r="E6" s="23" t="s">
        <v>35</v>
      </c>
      <c r="F6" s="23" t="s">
        <v>36</v>
      </c>
      <c r="G6" s="23" t="s">
        <v>37</v>
      </c>
      <c r="H6" s="26">
        <v>1373822.8629999999</v>
      </c>
      <c r="I6" s="27"/>
      <c r="J6" s="27"/>
      <c r="K6" s="27"/>
      <c r="L6" s="27"/>
      <c r="M6" s="52"/>
      <c r="N6" s="52"/>
      <c r="O6" s="52"/>
      <c r="P6" s="52"/>
      <c r="Q6" s="52"/>
      <c r="R6" s="52"/>
      <c r="S6" s="52"/>
      <c r="T6" s="52"/>
      <c r="U6" s="52"/>
      <c r="V6" s="52"/>
      <c r="W6" s="52"/>
      <c r="X6" s="52"/>
      <c r="Y6" s="52"/>
    </row>
    <row r="7" spans="1:25" ht="14.25" customHeight="1">
      <c r="A7" s="23" t="s">
        <v>33</v>
      </c>
      <c r="B7" s="23" t="s">
        <v>34</v>
      </c>
      <c r="C7" s="24">
        <v>41609</v>
      </c>
      <c r="D7" s="25">
        <f t="shared" si="0"/>
        <v>12</v>
      </c>
      <c r="E7" s="23" t="s">
        <v>35</v>
      </c>
      <c r="F7" s="23" t="s">
        <v>36</v>
      </c>
      <c r="G7" s="23" t="s">
        <v>37</v>
      </c>
      <c r="H7" s="26">
        <v>1340623.0372500001</v>
      </c>
      <c r="I7" s="110"/>
      <c r="J7" s="110"/>
      <c r="K7" s="112"/>
      <c r="L7" s="112"/>
      <c r="M7" s="132"/>
      <c r="N7" s="132"/>
      <c r="O7" s="132"/>
      <c r="P7" s="132"/>
      <c r="Q7" s="132"/>
      <c r="R7" s="132"/>
      <c r="S7" s="132"/>
      <c r="T7" s="132"/>
      <c r="U7" s="132"/>
      <c r="V7" s="132"/>
      <c r="W7" s="132"/>
      <c r="X7" s="132"/>
      <c r="Y7" s="132"/>
    </row>
    <row r="8" spans="1:25" ht="14.25" customHeight="1">
      <c r="A8" s="23" t="s">
        <v>33</v>
      </c>
      <c r="B8" s="23" t="s">
        <v>34</v>
      </c>
      <c r="C8" s="24">
        <v>41640</v>
      </c>
      <c r="D8" s="25">
        <f t="shared" si="0"/>
        <v>1</v>
      </c>
      <c r="E8" s="23" t="s">
        <v>35</v>
      </c>
      <c r="F8" s="23" t="s">
        <v>36</v>
      </c>
      <c r="G8" s="23" t="s">
        <v>37</v>
      </c>
      <c r="H8" s="26">
        <v>1948962.5522499997</v>
      </c>
      <c r="I8" s="27"/>
      <c r="J8" s="27"/>
      <c r="K8" s="4"/>
      <c r="L8" s="4"/>
      <c r="M8" s="52"/>
      <c r="N8" s="52"/>
      <c r="O8" s="52"/>
      <c r="P8" s="52"/>
      <c r="Q8" s="52"/>
      <c r="R8" s="52"/>
      <c r="S8" s="52"/>
      <c r="T8" s="52"/>
      <c r="U8" s="52"/>
      <c r="V8" s="52"/>
      <c r="W8" s="52"/>
      <c r="X8" s="52"/>
      <c r="Y8" s="52"/>
    </row>
    <row r="9" spans="1:25" ht="14.25" customHeight="1">
      <c r="A9" s="23" t="s">
        <v>33</v>
      </c>
      <c r="B9" s="23" t="s">
        <v>34</v>
      </c>
      <c r="C9" s="24">
        <v>41671</v>
      </c>
      <c r="D9" s="25">
        <f t="shared" si="0"/>
        <v>2</v>
      </c>
      <c r="E9" s="23" t="s">
        <v>35</v>
      </c>
      <c r="F9" s="23" t="s">
        <v>36</v>
      </c>
      <c r="G9" s="23" t="s">
        <v>37</v>
      </c>
      <c r="H9" s="26">
        <v>1725161.6969999999</v>
      </c>
      <c r="I9" s="27"/>
      <c r="J9" s="27"/>
      <c r="K9" s="4"/>
      <c r="L9" s="4"/>
      <c r="M9" s="52"/>
      <c r="N9" s="52"/>
      <c r="O9" s="52"/>
      <c r="P9" s="52"/>
      <c r="Q9" s="52"/>
      <c r="R9" s="52"/>
      <c r="S9" s="52"/>
      <c r="T9" s="52"/>
      <c r="U9" s="52"/>
      <c r="V9" s="52"/>
      <c r="W9" s="52"/>
      <c r="X9" s="52"/>
      <c r="Y9" s="52"/>
    </row>
    <row r="10" spans="1:25" ht="14.25" customHeight="1">
      <c r="A10" s="23" t="s">
        <v>33</v>
      </c>
      <c r="B10" s="23" t="s">
        <v>34</v>
      </c>
      <c r="C10" s="24">
        <v>41699</v>
      </c>
      <c r="D10" s="25">
        <f t="shared" si="0"/>
        <v>3</v>
      </c>
      <c r="E10" s="23" t="s">
        <v>35</v>
      </c>
      <c r="F10" s="23" t="s">
        <v>36</v>
      </c>
      <c r="G10" s="23" t="s">
        <v>37</v>
      </c>
      <c r="H10" s="26">
        <v>1818208.6194999998</v>
      </c>
      <c r="I10" s="27"/>
      <c r="J10" s="27"/>
      <c r="K10" s="4"/>
      <c r="L10" s="4"/>
      <c r="M10" s="52"/>
      <c r="N10" s="52"/>
      <c r="O10" s="52"/>
      <c r="P10" s="52"/>
      <c r="Q10" s="52"/>
      <c r="R10" s="52"/>
      <c r="S10" s="52"/>
      <c r="T10" s="52"/>
      <c r="U10" s="52"/>
      <c r="V10" s="52"/>
      <c r="W10" s="52"/>
      <c r="X10" s="52"/>
      <c r="Y10" s="52"/>
    </row>
    <row r="11" spans="1:25" ht="14.25" customHeight="1">
      <c r="A11" s="23" t="s">
        <v>33</v>
      </c>
      <c r="B11" s="23" t="s">
        <v>34</v>
      </c>
      <c r="C11" s="24">
        <v>41730</v>
      </c>
      <c r="D11" s="25">
        <f t="shared" si="0"/>
        <v>4</v>
      </c>
      <c r="E11" s="23" t="s">
        <v>35</v>
      </c>
      <c r="F11" s="23" t="s">
        <v>36</v>
      </c>
      <c r="G11" s="23" t="s">
        <v>37</v>
      </c>
      <c r="H11" s="26">
        <v>1328501.68325</v>
      </c>
      <c r="I11" s="110"/>
      <c r="J11" s="114"/>
      <c r="K11" s="114"/>
      <c r="L11" s="114"/>
      <c r="M11" s="133"/>
      <c r="N11" s="133"/>
      <c r="O11" s="133"/>
      <c r="P11" s="133"/>
      <c r="Q11" s="133"/>
      <c r="R11" s="133"/>
      <c r="S11" s="133"/>
      <c r="T11" s="133"/>
      <c r="U11" s="133"/>
      <c r="V11" s="133"/>
      <c r="W11" s="133"/>
      <c r="X11" s="133"/>
      <c r="Y11" s="133"/>
    </row>
    <row r="12" spans="1:25" ht="14.25" customHeight="1">
      <c r="A12" s="23" t="s">
        <v>33</v>
      </c>
      <c r="B12" s="23" t="s">
        <v>34</v>
      </c>
      <c r="C12" s="24">
        <v>41760</v>
      </c>
      <c r="D12" s="25">
        <f t="shared" si="0"/>
        <v>5</v>
      </c>
      <c r="E12" s="23" t="s">
        <v>35</v>
      </c>
      <c r="F12" s="23" t="s">
        <v>36</v>
      </c>
      <c r="G12" s="23" t="s">
        <v>37</v>
      </c>
      <c r="H12" s="26">
        <v>1344117.2814999998</v>
      </c>
      <c r="I12" s="27"/>
      <c r="J12" s="27"/>
      <c r="K12" s="4"/>
      <c r="L12" s="4"/>
      <c r="M12" s="52"/>
      <c r="N12" s="52"/>
      <c r="O12" s="52"/>
      <c r="P12" s="52"/>
      <c r="Q12" s="52"/>
      <c r="R12" s="52"/>
      <c r="S12" s="52"/>
      <c r="T12" s="52"/>
      <c r="U12" s="52"/>
      <c r="V12" s="52"/>
      <c r="W12" s="52"/>
      <c r="X12" s="52"/>
      <c r="Y12" s="52"/>
    </row>
    <row r="13" spans="1:25" ht="14.25" customHeight="1">
      <c r="A13" s="23" t="s">
        <v>33</v>
      </c>
      <c r="B13" s="23" t="s">
        <v>34</v>
      </c>
      <c r="C13" s="24">
        <v>41791</v>
      </c>
      <c r="D13" s="25">
        <f t="shared" si="0"/>
        <v>6</v>
      </c>
      <c r="E13" s="23" t="s">
        <v>35</v>
      </c>
      <c r="F13" s="23" t="s">
        <v>36</v>
      </c>
      <c r="G13" s="23" t="s">
        <v>37</v>
      </c>
      <c r="H13" s="26">
        <v>1291609.1335</v>
      </c>
      <c r="I13" s="27"/>
      <c r="J13" s="27"/>
      <c r="K13" s="4"/>
      <c r="L13" s="4"/>
      <c r="M13" s="52"/>
      <c r="N13" s="52"/>
      <c r="O13" s="52"/>
      <c r="P13" s="52"/>
      <c r="Q13" s="52"/>
      <c r="R13" s="52"/>
      <c r="S13" s="52"/>
      <c r="T13" s="52"/>
      <c r="U13" s="52"/>
      <c r="V13" s="52"/>
      <c r="W13" s="52"/>
      <c r="X13" s="52"/>
      <c r="Y13" s="52"/>
    </row>
    <row r="14" spans="1:25" ht="14.25" customHeight="1">
      <c r="A14" s="23" t="s">
        <v>33</v>
      </c>
      <c r="B14" s="23" t="s">
        <v>34</v>
      </c>
      <c r="C14" s="24">
        <v>41456</v>
      </c>
      <c r="D14" s="25">
        <f t="shared" si="0"/>
        <v>7</v>
      </c>
      <c r="E14" s="23" t="s">
        <v>35</v>
      </c>
      <c r="F14" s="23" t="s">
        <v>41</v>
      </c>
      <c r="G14" s="23" t="s">
        <v>37</v>
      </c>
      <c r="H14" s="26">
        <v>1620947.9516999999</v>
      </c>
      <c r="I14" s="27"/>
      <c r="J14" s="27"/>
      <c r="K14" s="4"/>
      <c r="L14" s="4"/>
      <c r="M14" s="52"/>
      <c r="N14" s="52"/>
      <c r="O14" s="52"/>
      <c r="P14" s="52"/>
      <c r="Q14" s="52"/>
      <c r="R14" s="52"/>
      <c r="S14" s="52"/>
      <c r="T14" s="52"/>
      <c r="U14" s="52"/>
      <c r="V14" s="52"/>
      <c r="W14" s="52"/>
      <c r="X14" s="52"/>
      <c r="Y14" s="52"/>
    </row>
    <row r="15" spans="1:25" ht="14.25" customHeight="1">
      <c r="A15" s="23" t="s">
        <v>33</v>
      </c>
      <c r="B15" s="23" t="s">
        <v>34</v>
      </c>
      <c r="C15" s="24">
        <v>41487</v>
      </c>
      <c r="D15" s="25">
        <f t="shared" si="0"/>
        <v>8</v>
      </c>
      <c r="E15" s="23" t="s">
        <v>35</v>
      </c>
      <c r="F15" s="23" t="s">
        <v>41</v>
      </c>
      <c r="G15" s="23" t="s">
        <v>37</v>
      </c>
      <c r="H15" s="26">
        <v>1561225.710275</v>
      </c>
    </row>
    <row r="16" spans="1:25" ht="14.25" customHeight="1">
      <c r="A16" s="23" t="s">
        <v>33</v>
      </c>
      <c r="B16" s="23" t="s">
        <v>34</v>
      </c>
      <c r="C16" s="24">
        <v>41518</v>
      </c>
      <c r="D16" s="25">
        <f t="shared" si="0"/>
        <v>9</v>
      </c>
      <c r="E16" s="23" t="s">
        <v>35</v>
      </c>
      <c r="F16" s="23" t="s">
        <v>41</v>
      </c>
      <c r="G16" s="23" t="s">
        <v>37</v>
      </c>
      <c r="H16" s="26">
        <v>1441740.531</v>
      </c>
    </row>
    <row r="17" spans="1:8" ht="14.25" customHeight="1">
      <c r="A17" s="23" t="s">
        <v>33</v>
      </c>
      <c r="B17" s="23" t="s">
        <v>34</v>
      </c>
      <c r="C17" s="24">
        <v>41548</v>
      </c>
      <c r="D17" s="25">
        <f t="shared" si="0"/>
        <v>10</v>
      </c>
      <c r="E17" s="23" t="s">
        <v>35</v>
      </c>
      <c r="F17" s="23" t="s">
        <v>41</v>
      </c>
      <c r="G17" s="23" t="s">
        <v>37</v>
      </c>
      <c r="H17" s="26">
        <v>1431127.2052</v>
      </c>
    </row>
    <row r="18" spans="1:8" ht="14.25" customHeight="1">
      <c r="A18" s="23" t="s">
        <v>33</v>
      </c>
      <c r="B18" s="23" t="s">
        <v>34</v>
      </c>
      <c r="C18" s="24">
        <v>41579</v>
      </c>
      <c r="D18" s="25">
        <f t="shared" si="0"/>
        <v>11</v>
      </c>
      <c r="E18" s="23" t="s">
        <v>35</v>
      </c>
      <c r="F18" s="23" t="s">
        <v>41</v>
      </c>
      <c r="G18" s="23" t="s">
        <v>37</v>
      </c>
      <c r="H18" s="26">
        <v>1511205.1492999999</v>
      </c>
    </row>
    <row r="19" spans="1:8" ht="14.25" customHeight="1">
      <c r="A19" s="23" t="s">
        <v>33</v>
      </c>
      <c r="B19" s="23" t="s">
        <v>34</v>
      </c>
      <c r="C19" s="24">
        <v>41609</v>
      </c>
      <c r="D19" s="25">
        <f t="shared" si="0"/>
        <v>12</v>
      </c>
      <c r="E19" s="23" t="s">
        <v>35</v>
      </c>
      <c r="F19" s="23" t="s">
        <v>41</v>
      </c>
      <c r="G19" s="23" t="s">
        <v>37</v>
      </c>
      <c r="H19" s="26">
        <v>1474685.3409750003</v>
      </c>
    </row>
    <row r="20" spans="1:8" ht="14.25" customHeight="1">
      <c r="A20" s="23" t="s">
        <v>33</v>
      </c>
      <c r="B20" s="23" t="s">
        <v>34</v>
      </c>
      <c r="C20" s="24">
        <v>41640</v>
      </c>
      <c r="D20" s="25">
        <f t="shared" si="0"/>
        <v>1</v>
      </c>
      <c r="E20" s="23" t="s">
        <v>35</v>
      </c>
      <c r="F20" s="23" t="s">
        <v>41</v>
      </c>
      <c r="G20" s="23" t="s">
        <v>37</v>
      </c>
      <c r="H20" s="26">
        <v>2143858.8074749997</v>
      </c>
    </row>
    <row r="21" spans="1:8" ht="14.25" customHeight="1">
      <c r="A21" s="23" t="s">
        <v>33</v>
      </c>
      <c r="B21" s="23" t="s">
        <v>34</v>
      </c>
      <c r="C21" s="24">
        <v>41671</v>
      </c>
      <c r="D21" s="25">
        <f t="shared" si="0"/>
        <v>2</v>
      </c>
      <c r="E21" s="23" t="s">
        <v>35</v>
      </c>
      <c r="F21" s="23" t="s">
        <v>41</v>
      </c>
      <c r="G21" s="23" t="s">
        <v>37</v>
      </c>
      <c r="H21" s="26">
        <v>1897677.8667000001</v>
      </c>
    </row>
    <row r="22" spans="1:8" ht="14.25" customHeight="1">
      <c r="A22" s="23" t="s">
        <v>33</v>
      </c>
      <c r="B22" s="23" t="s">
        <v>34</v>
      </c>
      <c r="C22" s="24">
        <v>41699</v>
      </c>
      <c r="D22" s="25">
        <f t="shared" si="0"/>
        <v>3</v>
      </c>
      <c r="E22" s="23" t="s">
        <v>35</v>
      </c>
      <c r="F22" s="23" t="s">
        <v>41</v>
      </c>
      <c r="G22" s="23" t="s">
        <v>37</v>
      </c>
      <c r="H22" s="26">
        <v>2000029.4814499998</v>
      </c>
    </row>
    <row r="23" spans="1:8" ht="14.25" customHeight="1">
      <c r="A23" s="23" t="s">
        <v>33</v>
      </c>
      <c r="B23" s="23" t="s">
        <v>34</v>
      </c>
      <c r="C23" s="24">
        <v>41730</v>
      </c>
      <c r="D23" s="25">
        <f t="shared" si="0"/>
        <v>4</v>
      </c>
      <c r="E23" s="23" t="s">
        <v>35</v>
      </c>
      <c r="F23" s="23" t="s">
        <v>41</v>
      </c>
      <c r="G23" s="23" t="s">
        <v>37</v>
      </c>
      <c r="H23" s="26">
        <v>1461351.8515750002</v>
      </c>
    </row>
    <row r="24" spans="1:8" ht="14.25" customHeight="1">
      <c r="A24" s="23" t="s">
        <v>33</v>
      </c>
      <c r="B24" s="23" t="s">
        <v>34</v>
      </c>
      <c r="C24" s="24">
        <v>41760</v>
      </c>
      <c r="D24" s="25">
        <f t="shared" si="0"/>
        <v>5</v>
      </c>
      <c r="E24" s="23" t="s">
        <v>35</v>
      </c>
      <c r="F24" s="23" t="s">
        <v>41</v>
      </c>
      <c r="G24" s="23" t="s">
        <v>37</v>
      </c>
      <c r="H24" s="26">
        <v>1478529.0096499999</v>
      </c>
    </row>
    <row r="25" spans="1:8" ht="14.25" customHeight="1">
      <c r="A25" s="23" t="s">
        <v>33</v>
      </c>
      <c r="B25" s="23" t="s">
        <v>34</v>
      </c>
      <c r="C25" s="24">
        <v>41791</v>
      </c>
      <c r="D25" s="25">
        <f t="shared" si="0"/>
        <v>6</v>
      </c>
      <c r="E25" s="23" t="s">
        <v>35</v>
      </c>
      <c r="F25" s="23" t="s">
        <v>41</v>
      </c>
      <c r="G25" s="23" t="s">
        <v>37</v>
      </c>
      <c r="H25" s="26">
        <v>1420770.04685</v>
      </c>
    </row>
    <row r="26" spans="1:8" ht="14.25" customHeight="1">
      <c r="A26" s="23" t="s">
        <v>33</v>
      </c>
      <c r="B26" s="23" t="s">
        <v>34</v>
      </c>
      <c r="C26" s="24">
        <v>41456</v>
      </c>
      <c r="D26" s="25">
        <f t="shared" si="0"/>
        <v>7</v>
      </c>
      <c r="E26" s="23" t="s">
        <v>42</v>
      </c>
      <c r="F26" s="23" t="s">
        <v>36</v>
      </c>
      <c r="G26" s="23" t="s">
        <v>37</v>
      </c>
      <c r="H26" s="26">
        <v>567331.78309499996</v>
      </c>
    </row>
    <row r="27" spans="1:8" ht="14.25" customHeight="1">
      <c r="A27" s="23" t="s">
        <v>33</v>
      </c>
      <c r="B27" s="23" t="s">
        <v>34</v>
      </c>
      <c r="C27" s="24">
        <v>41487</v>
      </c>
      <c r="D27" s="25">
        <f t="shared" si="0"/>
        <v>8</v>
      </c>
      <c r="E27" s="23" t="s">
        <v>42</v>
      </c>
      <c r="F27" s="23" t="s">
        <v>36</v>
      </c>
      <c r="G27" s="23" t="s">
        <v>37</v>
      </c>
      <c r="H27" s="26">
        <v>546428.99859624996</v>
      </c>
    </row>
    <row r="28" spans="1:8" ht="14.25" customHeight="1">
      <c r="A28" s="23" t="s">
        <v>33</v>
      </c>
      <c r="B28" s="23" t="s">
        <v>34</v>
      </c>
      <c r="C28" s="24">
        <v>41518</v>
      </c>
      <c r="D28" s="25">
        <f t="shared" si="0"/>
        <v>9</v>
      </c>
      <c r="E28" s="23" t="s">
        <v>42</v>
      </c>
      <c r="F28" s="23" t="s">
        <v>36</v>
      </c>
      <c r="G28" s="23" t="s">
        <v>37</v>
      </c>
      <c r="H28" s="26">
        <v>504609.18584999995</v>
      </c>
    </row>
    <row r="29" spans="1:8" ht="14.25" customHeight="1">
      <c r="A29" s="23" t="s">
        <v>33</v>
      </c>
      <c r="B29" s="23" t="s">
        <v>34</v>
      </c>
      <c r="C29" s="24">
        <v>41548</v>
      </c>
      <c r="D29" s="25">
        <f t="shared" si="0"/>
        <v>10</v>
      </c>
      <c r="E29" s="23" t="s">
        <v>42</v>
      </c>
      <c r="F29" s="23" t="s">
        <v>36</v>
      </c>
      <c r="G29" s="23" t="s">
        <v>37</v>
      </c>
      <c r="H29" s="26">
        <v>500894.52181999997</v>
      </c>
    </row>
    <row r="30" spans="1:8" ht="14.25" customHeight="1">
      <c r="A30" s="23" t="s">
        <v>33</v>
      </c>
      <c r="B30" s="23" t="s">
        <v>34</v>
      </c>
      <c r="C30" s="24">
        <v>41579</v>
      </c>
      <c r="D30" s="25">
        <f t="shared" si="0"/>
        <v>11</v>
      </c>
      <c r="E30" s="23" t="s">
        <v>42</v>
      </c>
      <c r="F30" s="23" t="s">
        <v>36</v>
      </c>
      <c r="G30" s="23" t="s">
        <v>37</v>
      </c>
      <c r="H30" s="26">
        <v>528921.80225499999</v>
      </c>
    </row>
    <row r="31" spans="1:8" ht="14.25" customHeight="1">
      <c r="A31" s="23" t="s">
        <v>33</v>
      </c>
      <c r="B31" s="23" t="s">
        <v>34</v>
      </c>
      <c r="C31" s="24">
        <v>41609</v>
      </c>
      <c r="D31" s="25">
        <f t="shared" si="0"/>
        <v>12</v>
      </c>
      <c r="E31" s="23" t="s">
        <v>42</v>
      </c>
      <c r="F31" s="23" t="s">
        <v>36</v>
      </c>
      <c r="G31" s="23" t="s">
        <v>37</v>
      </c>
      <c r="H31" s="26">
        <v>516139.86934125004</v>
      </c>
    </row>
    <row r="32" spans="1:8" ht="14.25" customHeight="1">
      <c r="A32" s="23" t="s">
        <v>33</v>
      </c>
      <c r="B32" s="23" t="s">
        <v>34</v>
      </c>
      <c r="C32" s="24">
        <v>41640</v>
      </c>
      <c r="D32" s="25">
        <f t="shared" si="0"/>
        <v>1</v>
      </c>
      <c r="E32" s="23" t="s">
        <v>42</v>
      </c>
      <c r="F32" s="23" t="s">
        <v>36</v>
      </c>
      <c r="G32" s="23" t="s">
        <v>37</v>
      </c>
      <c r="H32" s="26">
        <v>750350.5826162498</v>
      </c>
    </row>
    <row r="33" spans="1:8" ht="14.25" customHeight="1">
      <c r="A33" s="23" t="s">
        <v>33</v>
      </c>
      <c r="B33" s="23" t="s">
        <v>34</v>
      </c>
      <c r="C33" s="24">
        <v>41671</v>
      </c>
      <c r="D33" s="25">
        <f t="shared" si="0"/>
        <v>2</v>
      </c>
      <c r="E33" s="23" t="s">
        <v>42</v>
      </c>
      <c r="F33" s="23" t="s">
        <v>36</v>
      </c>
      <c r="G33" s="23" t="s">
        <v>37</v>
      </c>
      <c r="H33" s="26">
        <v>664187.25334499998</v>
      </c>
    </row>
    <row r="34" spans="1:8" ht="14.25" customHeight="1">
      <c r="A34" s="23" t="s">
        <v>33</v>
      </c>
      <c r="B34" s="23" t="s">
        <v>34</v>
      </c>
      <c r="C34" s="24">
        <v>41699</v>
      </c>
      <c r="D34" s="25">
        <f t="shared" si="0"/>
        <v>3</v>
      </c>
      <c r="E34" s="23" t="s">
        <v>42</v>
      </c>
      <c r="F34" s="23" t="s">
        <v>36</v>
      </c>
      <c r="G34" s="23" t="s">
        <v>37</v>
      </c>
      <c r="H34" s="26">
        <v>700010.31850749988</v>
      </c>
    </row>
    <row r="35" spans="1:8" ht="14.25" customHeight="1">
      <c r="A35" s="23" t="s">
        <v>33</v>
      </c>
      <c r="B35" s="23" t="s">
        <v>34</v>
      </c>
      <c r="C35" s="24">
        <v>41730</v>
      </c>
      <c r="D35" s="25">
        <f t="shared" si="0"/>
        <v>4</v>
      </c>
      <c r="E35" s="23" t="s">
        <v>42</v>
      </c>
      <c r="F35" s="23" t="s">
        <v>36</v>
      </c>
      <c r="G35" s="23" t="s">
        <v>37</v>
      </c>
      <c r="H35" s="26">
        <v>511473.14805125003</v>
      </c>
    </row>
    <row r="36" spans="1:8" ht="14.25" customHeight="1">
      <c r="A36" s="23" t="s">
        <v>33</v>
      </c>
      <c r="B36" s="23" t="s">
        <v>34</v>
      </c>
      <c r="C36" s="24">
        <v>41760</v>
      </c>
      <c r="D36" s="25">
        <f t="shared" si="0"/>
        <v>5</v>
      </c>
      <c r="E36" s="23" t="s">
        <v>42</v>
      </c>
      <c r="F36" s="23" t="s">
        <v>36</v>
      </c>
      <c r="G36" s="23" t="s">
        <v>37</v>
      </c>
      <c r="H36" s="26">
        <v>517485.15337749996</v>
      </c>
    </row>
    <row r="37" spans="1:8" ht="14.25" customHeight="1">
      <c r="A37" s="23" t="s">
        <v>33</v>
      </c>
      <c r="B37" s="23" t="s">
        <v>34</v>
      </c>
      <c r="C37" s="24">
        <v>41791</v>
      </c>
      <c r="D37" s="25">
        <f t="shared" si="0"/>
        <v>6</v>
      </c>
      <c r="E37" s="23" t="s">
        <v>42</v>
      </c>
      <c r="F37" s="23" t="s">
        <v>36</v>
      </c>
      <c r="G37" s="23" t="s">
        <v>37</v>
      </c>
      <c r="H37" s="26">
        <v>497269.5163975</v>
      </c>
    </row>
    <row r="38" spans="1:8" ht="14.25" customHeight="1">
      <c r="A38" s="23" t="s">
        <v>33</v>
      </c>
      <c r="B38" s="23" t="s">
        <v>34</v>
      </c>
      <c r="C38" s="24">
        <v>41456</v>
      </c>
      <c r="D38" s="25">
        <f t="shared" si="0"/>
        <v>7</v>
      </c>
      <c r="E38" s="23" t="s">
        <v>42</v>
      </c>
      <c r="F38" s="23" t="s">
        <v>41</v>
      </c>
      <c r="G38" s="23" t="s">
        <v>37</v>
      </c>
      <c r="H38" s="26">
        <v>955954.05451507494</v>
      </c>
    </row>
    <row r="39" spans="1:8" ht="14.25" customHeight="1">
      <c r="A39" s="23" t="s">
        <v>33</v>
      </c>
      <c r="B39" s="23" t="s">
        <v>34</v>
      </c>
      <c r="C39" s="24">
        <v>41487</v>
      </c>
      <c r="D39" s="25">
        <f t="shared" si="0"/>
        <v>8</v>
      </c>
      <c r="E39" s="23" t="s">
        <v>42</v>
      </c>
      <c r="F39" s="23" t="s">
        <v>41</v>
      </c>
      <c r="G39" s="23" t="s">
        <v>37</v>
      </c>
      <c r="H39" s="26">
        <v>920732.86263468117</v>
      </c>
    </row>
    <row r="40" spans="1:8" ht="14.25" customHeight="1">
      <c r="A40" s="23" t="s">
        <v>33</v>
      </c>
      <c r="B40" s="23" t="s">
        <v>34</v>
      </c>
      <c r="C40" s="24">
        <v>41518</v>
      </c>
      <c r="D40" s="25">
        <f t="shared" si="0"/>
        <v>9</v>
      </c>
      <c r="E40" s="23" t="s">
        <v>42</v>
      </c>
      <c r="F40" s="23" t="s">
        <v>41</v>
      </c>
      <c r="G40" s="23" t="s">
        <v>37</v>
      </c>
      <c r="H40" s="26">
        <v>850266.47815724998</v>
      </c>
    </row>
    <row r="41" spans="1:8" ht="14.25" customHeight="1">
      <c r="A41" s="23" t="s">
        <v>33</v>
      </c>
      <c r="B41" s="23" t="s">
        <v>34</v>
      </c>
      <c r="C41" s="24">
        <v>41548</v>
      </c>
      <c r="D41" s="25">
        <f t="shared" si="0"/>
        <v>10</v>
      </c>
      <c r="E41" s="23" t="s">
        <v>42</v>
      </c>
      <c r="F41" s="23" t="s">
        <v>41</v>
      </c>
      <c r="G41" s="23" t="s">
        <v>37</v>
      </c>
      <c r="H41" s="26">
        <v>844007.26926670002</v>
      </c>
    </row>
    <row r="42" spans="1:8" ht="14.25" customHeight="1">
      <c r="A42" s="23" t="s">
        <v>33</v>
      </c>
      <c r="B42" s="23" t="s">
        <v>34</v>
      </c>
      <c r="C42" s="24">
        <v>41579</v>
      </c>
      <c r="D42" s="25">
        <f t="shared" si="0"/>
        <v>11</v>
      </c>
      <c r="E42" s="23" t="s">
        <v>42</v>
      </c>
      <c r="F42" s="23" t="s">
        <v>41</v>
      </c>
      <c r="G42" s="23" t="s">
        <v>37</v>
      </c>
      <c r="H42" s="26">
        <v>891233.23679967504</v>
      </c>
    </row>
    <row r="43" spans="1:8" ht="14.25" customHeight="1">
      <c r="A43" s="23" t="s">
        <v>33</v>
      </c>
      <c r="B43" s="23" t="s">
        <v>34</v>
      </c>
      <c r="C43" s="24">
        <v>41609</v>
      </c>
      <c r="D43" s="25">
        <f t="shared" si="0"/>
        <v>12</v>
      </c>
      <c r="E43" s="23" t="s">
        <v>42</v>
      </c>
      <c r="F43" s="23" t="s">
        <v>41</v>
      </c>
      <c r="G43" s="23" t="s">
        <v>37</v>
      </c>
      <c r="H43" s="26">
        <v>869695.6798400064</v>
      </c>
    </row>
    <row r="44" spans="1:8" ht="14.25" customHeight="1">
      <c r="A44" s="23" t="s">
        <v>33</v>
      </c>
      <c r="B44" s="23" t="s">
        <v>34</v>
      </c>
      <c r="C44" s="24">
        <v>41640</v>
      </c>
      <c r="D44" s="25">
        <f t="shared" si="0"/>
        <v>1</v>
      </c>
      <c r="E44" s="23" t="s">
        <v>42</v>
      </c>
      <c r="F44" s="23" t="s">
        <v>41</v>
      </c>
      <c r="G44" s="23" t="s">
        <v>37</v>
      </c>
      <c r="H44" s="26">
        <v>1264340.7317083809</v>
      </c>
    </row>
    <row r="45" spans="1:8" ht="14.25" customHeight="1">
      <c r="A45" s="23" t="s">
        <v>33</v>
      </c>
      <c r="B45" s="23" t="s">
        <v>34</v>
      </c>
      <c r="C45" s="24">
        <v>41671</v>
      </c>
      <c r="D45" s="25">
        <f t="shared" si="0"/>
        <v>2</v>
      </c>
      <c r="E45" s="23" t="s">
        <v>42</v>
      </c>
      <c r="F45" s="23" t="s">
        <v>41</v>
      </c>
      <c r="G45" s="23" t="s">
        <v>37</v>
      </c>
      <c r="H45" s="26">
        <v>1119155.521886325</v>
      </c>
    </row>
    <row r="46" spans="1:8" ht="14.25" customHeight="1">
      <c r="A46" s="23" t="s">
        <v>33</v>
      </c>
      <c r="B46" s="23" t="s">
        <v>34</v>
      </c>
      <c r="C46" s="24">
        <v>41699</v>
      </c>
      <c r="D46" s="25">
        <f t="shared" si="0"/>
        <v>3</v>
      </c>
      <c r="E46" s="23" t="s">
        <v>42</v>
      </c>
      <c r="F46" s="23" t="s">
        <v>41</v>
      </c>
      <c r="G46" s="23" t="s">
        <v>37</v>
      </c>
      <c r="H46" s="26">
        <v>1179517.3866851374</v>
      </c>
    </row>
    <row r="47" spans="1:8" ht="14.25" customHeight="1">
      <c r="A47" s="23" t="s">
        <v>33</v>
      </c>
      <c r="B47" s="23" t="s">
        <v>34</v>
      </c>
      <c r="C47" s="24">
        <v>41730</v>
      </c>
      <c r="D47" s="25">
        <f t="shared" si="0"/>
        <v>4</v>
      </c>
      <c r="E47" s="23" t="s">
        <v>42</v>
      </c>
      <c r="F47" s="23" t="s">
        <v>41</v>
      </c>
      <c r="G47" s="23" t="s">
        <v>37</v>
      </c>
      <c r="H47" s="26">
        <v>861832.25446635636</v>
      </c>
    </row>
    <row r="48" spans="1:8" ht="14.25" customHeight="1">
      <c r="A48" s="23" t="s">
        <v>33</v>
      </c>
      <c r="B48" s="23" t="s">
        <v>34</v>
      </c>
      <c r="C48" s="24">
        <v>41760</v>
      </c>
      <c r="D48" s="25">
        <f t="shared" si="0"/>
        <v>5</v>
      </c>
      <c r="E48" s="23" t="s">
        <v>42</v>
      </c>
      <c r="F48" s="23" t="s">
        <v>41</v>
      </c>
      <c r="G48" s="23" t="s">
        <v>37</v>
      </c>
      <c r="H48" s="26">
        <v>871962.48344108742</v>
      </c>
    </row>
    <row r="49" spans="1:8" ht="14.25" customHeight="1">
      <c r="A49" s="23" t="s">
        <v>33</v>
      </c>
      <c r="B49" s="23" t="s">
        <v>34</v>
      </c>
      <c r="C49" s="24">
        <v>41791</v>
      </c>
      <c r="D49" s="25">
        <f t="shared" si="0"/>
        <v>6</v>
      </c>
      <c r="E49" s="23" t="s">
        <v>42</v>
      </c>
      <c r="F49" s="23" t="s">
        <v>41</v>
      </c>
      <c r="G49" s="23" t="s">
        <v>37</v>
      </c>
      <c r="H49" s="26">
        <v>837899.13512978749</v>
      </c>
    </row>
    <row r="50" spans="1:8" ht="14.25" customHeight="1">
      <c r="A50" s="23" t="s">
        <v>33</v>
      </c>
      <c r="B50" s="23" t="s">
        <v>34</v>
      </c>
      <c r="C50" s="24">
        <v>41456</v>
      </c>
      <c r="D50" s="25">
        <f t="shared" si="0"/>
        <v>7</v>
      </c>
      <c r="E50" s="23" t="s">
        <v>43</v>
      </c>
      <c r="F50" s="23" t="s">
        <v>36</v>
      </c>
      <c r="G50" s="23" t="s">
        <v>37</v>
      </c>
      <c r="H50" s="26">
        <v>1296758.36136</v>
      </c>
    </row>
    <row r="51" spans="1:8" ht="14.25" customHeight="1">
      <c r="A51" s="23" t="s">
        <v>33</v>
      </c>
      <c r="B51" s="23" t="s">
        <v>34</v>
      </c>
      <c r="C51" s="24">
        <v>41487</v>
      </c>
      <c r="D51" s="25">
        <f t="shared" si="0"/>
        <v>8</v>
      </c>
      <c r="E51" s="23" t="s">
        <v>43</v>
      </c>
      <c r="F51" s="23" t="s">
        <v>36</v>
      </c>
      <c r="G51" s="23" t="s">
        <v>37</v>
      </c>
      <c r="H51" s="26">
        <v>1248980.56822</v>
      </c>
    </row>
    <row r="52" spans="1:8" ht="14.25" customHeight="1">
      <c r="A52" s="23" t="s">
        <v>33</v>
      </c>
      <c r="B52" s="23" t="s">
        <v>34</v>
      </c>
      <c r="C52" s="24">
        <v>41518</v>
      </c>
      <c r="D52" s="25">
        <f t="shared" si="0"/>
        <v>9</v>
      </c>
      <c r="E52" s="23" t="s">
        <v>43</v>
      </c>
      <c r="F52" s="23" t="s">
        <v>36</v>
      </c>
      <c r="G52" s="23" t="s">
        <v>37</v>
      </c>
      <c r="H52" s="26">
        <v>1153392.4247999999</v>
      </c>
    </row>
    <row r="53" spans="1:8" ht="14.25" customHeight="1">
      <c r="A53" s="23" t="s">
        <v>33</v>
      </c>
      <c r="B53" s="23" t="s">
        <v>34</v>
      </c>
      <c r="C53" s="24">
        <v>41548</v>
      </c>
      <c r="D53" s="25">
        <f t="shared" si="0"/>
        <v>10</v>
      </c>
      <c r="E53" s="23" t="s">
        <v>43</v>
      </c>
      <c r="F53" s="23" t="s">
        <v>36</v>
      </c>
      <c r="G53" s="23" t="s">
        <v>37</v>
      </c>
      <c r="H53" s="26">
        <v>1144901.76416</v>
      </c>
    </row>
    <row r="54" spans="1:8" ht="14.25" customHeight="1">
      <c r="A54" s="23" t="s">
        <v>33</v>
      </c>
      <c r="B54" s="23" t="s">
        <v>34</v>
      </c>
      <c r="C54" s="24">
        <v>41579</v>
      </c>
      <c r="D54" s="25">
        <f t="shared" si="0"/>
        <v>11</v>
      </c>
      <c r="E54" s="23" t="s">
        <v>43</v>
      </c>
      <c r="F54" s="23" t="s">
        <v>36</v>
      </c>
      <c r="G54" s="23" t="s">
        <v>37</v>
      </c>
      <c r="H54" s="26">
        <v>1208964.11944</v>
      </c>
    </row>
    <row r="55" spans="1:8" ht="14.25" customHeight="1">
      <c r="A55" s="23" t="s">
        <v>33</v>
      </c>
      <c r="B55" s="23" t="s">
        <v>34</v>
      </c>
      <c r="C55" s="24">
        <v>41609</v>
      </c>
      <c r="D55" s="25">
        <f t="shared" si="0"/>
        <v>12</v>
      </c>
      <c r="E55" s="23" t="s">
        <v>43</v>
      </c>
      <c r="F55" s="23" t="s">
        <v>36</v>
      </c>
      <c r="G55" s="23" t="s">
        <v>37</v>
      </c>
      <c r="H55" s="26">
        <v>1179748.2727800002</v>
      </c>
    </row>
    <row r="56" spans="1:8" ht="14.25" customHeight="1">
      <c r="A56" s="23" t="s">
        <v>33</v>
      </c>
      <c r="B56" s="23" t="s">
        <v>34</v>
      </c>
      <c r="C56" s="24">
        <v>41640</v>
      </c>
      <c r="D56" s="25">
        <f t="shared" si="0"/>
        <v>1</v>
      </c>
      <c r="E56" s="23" t="s">
        <v>43</v>
      </c>
      <c r="F56" s="23" t="s">
        <v>36</v>
      </c>
      <c r="G56" s="23" t="s">
        <v>37</v>
      </c>
      <c r="H56" s="26">
        <v>1715087.0459799999</v>
      </c>
    </row>
    <row r="57" spans="1:8" ht="14.25" customHeight="1">
      <c r="A57" s="23" t="s">
        <v>33</v>
      </c>
      <c r="B57" s="23" t="s">
        <v>34</v>
      </c>
      <c r="C57" s="24">
        <v>41671</v>
      </c>
      <c r="D57" s="25">
        <f t="shared" si="0"/>
        <v>2</v>
      </c>
      <c r="E57" s="23" t="s">
        <v>43</v>
      </c>
      <c r="F57" s="23" t="s">
        <v>36</v>
      </c>
      <c r="G57" s="23" t="s">
        <v>37</v>
      </c>
      <c r="H57" s="26">
        <v>1518142.2933600002</v>
      </c>
    </row>
    <row r="58" spans="1:8" ht="14.25" customHeight="1">
      <c r="A58" s="23" t="s">
        <v>33</v>
      </c>
      <c r="B58" s="23" t="s">
        <v>34</v>
      </c>
      <c r="C58" s="24">
        <v>41699</v>
      </c>
      <c r="D58" s="25">
        <f t="shared" si="0"/>
        <v>3</v>
      </c>
      <c r="E58" s="23" t="s">
        <v>43</v>
      </c>
      <c r="F58" s="23" t="s">
        <v>36</v>
      </c>
      <c r="G58" s="23" t="s">
        <v>37</v>
      </c>
      <c r="H58" s="26">
        <v>1600023.58516</v>
      </c>
    </row>
    <row r="59" spans="1:8" ht="14.25" customHeight="1">
      <c r="A59" s="23" t="s">
        <v>33</v>
      </c>
      <c r="B59" s="23" t="s">
        <v>34</v>
      </c>
      <c r="C59" s="24">
        <v>41730</v>
      </c>
      <c r="D59" s="25">
        <f t="shared" si="0"/>
        <v>4</v>
      </c>
      <c r="E59" s="23" t="s">
        <v>43</v>
      </c>
      <c r="F59" s="23" t="s">
        <v>36</v>
      </c>
      <c r="G59" s="23" t="s">
        <v>37</v>
      </c>
      <c r="H59" s="26">
        <v>1169081.4812600003</v>
      </c>
    </row>
    <row r="60" spans="1:8" ht="14.25" customHeight="1">
      <c r="A60" s="23" t="s">
        <v>33</v>
      </c>
      <c r="B60" s="23" t="s">
        <v>34</v>
      </c>
      <c r="C60" s="24">
        <v>41760</v>
      </c>
      <c r="D60" s="25">
        <f t="shared" si="0"/>
        <v>5</v>
      </c>
      <c r="E60" s="23" t="s">
        <v>43</v>
      </c>
      <c r="F60" s="23" t="s">
        <v>36</v>
      </c>
      <c r="G60" s="23" t="s">
        <v>37</v>
      </c>
      <c r="H60" s="26">
        <v>1182823.2077200001</v>
      </c>
    </row>
    <row r="61" spans="1:8" ht="14.25" customHeight="1">
      <c r="A61" s="23" t="s">
        <v>33</v>
      </c>
      <c r="B61" s="23" t="s">
        <v>34</v>
      </c>
      <c r="C61" s="24">
        <v>41791</v>
      </c>
      <c r="D61" s="25">
        <f t="shared" si="0"/>
        <v>6</v>
      </c>
      <c r="E61" s="23" t="s">
        <v>43</v>
      </c>
      <c r="F61" s="23" t="s">
        <v>36</v>
      </c>
      <c r="G61" s="23" t="s">
        <v>37</v>
      </c>
      <c r="H61" s="26">
        <v>1136616.0374800002</v>
      </c>
    </row>
    <row r="62" spans="1:8" ht="14.25" customHeight="1">
      <c r="A62" s="23" t="s">
        <v>33</v>
      </c>
      <c r="B62" s="23" t="s">
        <v>39</v>
      </c>
      <c r="C62" s="24">
        <v>41456</v>
      </c>
      <c r="D62" s="25">
        <f t="shared" si="0"/>
        <v>7</v>
      </c>
      <c r="E62" s="23" t="s">
        <v>35</v>
      </c>
      <c r="F62" s="23" t="s">
        <v>36</v>
      </c>
      <c r="G62" s="23" t="s">
        <v>37</v>
      </c>
      <c r="H62" s="26">
        <v>2406673.7462499999</v>
      </c>
    </row>
    <row r="63" spans="1:8" ht="14.25" customHeight="1">
      <c r="A63" s="23" t="s">
        <v>33</v>
      </c>
      <c r="B63" s="23" t="s">
        <v>39</v>
      </c>
      <c r="C63" s="24">
        <v>41487</v>
      </c>
      <c r="D63" s="25">
        <f t="shared" si="0"/>
        <v>8</v>
      </c>
      <c r="E63" s="23" t="s">
        <v>35</v>
      </c>
      <c r="F63" s="23" t="s">
        <v>36</v>
      </c>
      <c r="G63" s="23" t="s">
        <v>37</v>
      </c>
      <c r="H63" s="26">
        <v>2028377.0049999999</v>
      </c>
    </row>
    <row r="64" spans="1:8" ht="14.25" customHeight="1">
      <c r="A64" s="23" t="s">
        <v>33</v>
      </c>
      <c r="B64" s="23" t="s">
        <v>39</v>
      </c>
      <c r="C64" s="24">
        <v>41518</v>
      </c>
      <c r="D64" s="25">
        <f t="shared" si="0"/>
        <v>9</v>
      </c>
      <c r="E64" s="23" t="s">
        <v>35</v>
      </c>
      <c r="F64" s="23" t="s">
        <v>36</v>
      </c>
      <c r="G64" s="23" t="s">
        <v>37</v>
      </c>
      <c r="H64" s="26">
        <v>2241097.23875</v>
      </c>
    </row>
    <row r="65" spans="1:8" ht="14.25" customHeight="1">
      <c r="A65" s="23" t="s">
        <v>33</v>
      </c>
      <c r="B65" s="23" t="s">
        <v>39</v>
      </c>
      <c r="C65" s="24">
        <v>41548</v>
      </c>
      <c r="D65" s="25">
        <f t="shared" si="0"/>
        <v>10</v>
      </c>
      <c r="E65" s="23" t="s">
        <v>35</v>
      </c>
      <c r="F65" s="23" t="s">
        <v>36</v>
      </c>
      <c r="G65" s="23" t="s">
        <v>37</v>
      </c>
      <c r="H65" s="26">
        <v>2104393.5099999998</v>
      </c>
    </row>
    <row r="66" spans="1:8" ht="14.25" customHeight="1">
      <c r="A66" s="23" t="s">
        <v>33</v>
      </c>
      <c r="B66" s="23" t="s">
        <v>39</v>
      </c>
      <c r="C66" s="24">
        <v>41579</v>
      </c>
      <c r="D66" s="25">
        <f t="shared" si="0"/>
        <v>11</v>
      </c>
      <c r="E66" s="23" t="s">
        <v>35</v>
      </c>
      <c r="F66" s="23" t="s">
        <v>36</v>
      </c>
      <c r="G66" s="23" t="s">
        <v>37</v>
      </c>
      <c r="H66" s="26">
        <v>1921236.2224999999</v>
      </c>
    </row>
    <row r="67" spans="1:8" ht="14.25" customHeight="1">
      <c r="A67" s="23" t="s">
        <v>33</v>
      </c>
      <c r="B67" s="23" t="s">
        <v>39</v>
      </c>
      <c r="C67" s="24">
        <v>41609</v>
      </c>
      <c r="D67" s="25">
        <f t="shared" si="0"/>
        <v>12</v>
      </c>
      <c r="E67" s="23" t="s">
        <v>35</v>
      </c>
      <c r="F67" s="23" t="s">
        <v>36</v>
      </c>
      <c r="G67" s="23" t="s">
        <v>37</v>
      </c>
      <c r="H67" s="26">
        <v>2161522.17</v>
      </c>
    </row>
    <row r="68" spans="1:8" ht="14.25" customHeight="1">
      <c r="A68" s="23" t="s">
        <v>33</v>
      </c>
      <c r="B68" s="23" t="s">
        <v>39</v>
      </c>
      <c r="C68" s="24">
        <v>41640</v>
      </c>
      <c r="D68" s="25">
        <f t="shared" si="0"/>
        <v>1</v>
      </c>
      <c r="E68" s="23" t="s">
        <v>35</v>
      </c>
      <c r="F68" s="23" t="s">
        <v>36</v>
      </c>
      <c r="G68" s="23" t="s">
        <v>37</v>
      </c>
      <c r="H68" s="26">
        <v>3104730.2250000001</v>
      </c>
    </row>
    <row r="69" spans="1:8" ht="14.25" customHeight="1">
      <c r="A69" s="23" t="s">
        <v>33</v>
      </c>
      <c r="B69" s="23" t="s">
        <v>39</v>
      </c>
      <c r="C69" s="24">
        <v>41671</v>
      </c>
      <c r="D69" s="25">
        <f t="shared" si="0"/>
        <v>2</v>
      </c>
      <c r="E69" s="23" t="s">
        <v>35</v>
      </c>
      <c r="F69" s="23" t="s">
        <v>36</v>
      </c>
      <c r="G69" s="23" t="s">
        <v>37</v>
      </c>
      <c r="H69" s="26">
        <v>2116798.7124999999</v>
      </c>
    </row>
    <row r="70" spans="1:8" ht="14.25" customHeight="1">
      <c r="A70" s="23" t="s">
        <v>33</v>
      </c>
      <c r="B70" s="23" t="s">
        <v>39</v>
      </c>
      <c r="C70" s="24">
        <v>41699</v>
      </c>
      <c r="D70" s="25">
        <f t="shared" si="0"/>
        <v>3</v>
      </c>
      <c r="E70" s="23" t="s">
        <v>35</v>
      </c>
      <c r="F70" s="23" t="s">
        <v>36</v>
      </c>
      <c r="G70" s="23" t="s">
        <v>37</v>
      </c>
      <c r="H70" s="26">
        <v>2728427.88625</v>
      </c>
    </row>
    <row r="71" spans="1:8" ht="14.25" customHeight="1">
      <c r="A71" s="23" t="s">
        <v>33</v>
      </c>
      <c r="B71" s="23" t="s">
        <v>39</v>
      </c>
      <c r="C71" s="24">
        <v>41730</v>
      </c>
      <c r="D71" s="25">
        <f t="shared" si="0"/>
        <v>4</v>
      </c>
      <c r="E71" s="23" t="s">
        <v>35</v>
      </c>
      <c r="F71" s="23" t="s">
        <v>36</v>
      </c>
      <c r="G71" s="23" t="s">
        <v>37</v>
      </c>
      <c r="H71" s="26">
        <v>2259504.8675000002</v>
      </c>
    </row>
    <row r="72" spans="1:8" ht="14.25" customHeight="1">
      <c r="A72" s="23" t="s">
        <v>33</v>
      </c>
      <c r="B72" s="23" t="s">
        <v>39</v>
      </c>
      <c r="C72" s="24">
        <v>41760</v>
      </c>
      <c r="D72" s="25">
        <f t="shared" si="0"/>
        <v>5</v>
      </c>
      <c r="E72" s="23" t="s">
        <v>35</v>
      </c>
      <c r="F72" s="23" t="s">
        <v>36</v>
      </c>
      <c r="G72" s="23" t="s">
        <v>37</v>
      </c>
      <c r="H72" s="26">
        <v>2031569.2350000001</v>
      </c>
    </row>
    <row r="73" spans="1:8" ht="14.25" customHeight="1">
      <c r="A73" s="23" t="s">
        <v>33</v>
      </c>
      <c r="B73" s="23" t="s">
        <v>39</v>
      </c>
      <c r="C73" s="24">
        <v>41791</v>
      </c>
      <c r="D73" s="25">
        <f t="shared" si="0"/>
        <v>6</v>
      </c>
      <c r="E73" s="23" t="s">
        <v>35</v>
      </c>
      <c r="F73" s="23" t="s">
        <v>36</v>
      </c>
      <c r="G73" s="23" t="s">
        <v>37</v>
      </c>
      <c r="H73" s="26">
        <v>2245023.2324999999</v>
      </c>
    </row>
    <row r="74" spans="1:8" ht="14.25" customHeight="1">
      <c r="A74" s="23" t="s">
        <v>33</v>
      </c>
      <c r="B74" s="23" t="s">
        <v>39</v>
      </c>
      <c r="C74" s="24">
        <v>41456</v>
      </c>
      <c r="D74" s="25">
        <f t="shared" si="0"/>
        <v>7</v>
      </c>
      <c r="E74" s="23" t="s">
        <v>35</v>
      </c>
      <c r="F74" s="23" t="s">
        <v>41</v>
      </c>
      <c r="G74" s="23" t="s">
        <v>37</v>
      </c>
      <c r="H74" s="26">
        <v>4813347.4924999997</v>
      </c>
    </row>
    <row r="75" spans="1:8" ht="14.25" customHeight="1">
      <c r="A75" s="23" t="s">
        <v>33</v>
      </c>
      <c r="B75" s="23" t="s">
        <v>39</v>
      </c>
      <c r="C75" s="24">
        <v>41487</v>
      </c>
      <c r="D75" s="25">
        <f t="shared" si="0"/>
        <v>8</v>
      </c>
      <c r="E75" s="23" t="s">
        <v>35</v>
      </c>
      <c r="F75" s="23" t="s">
        <v>41</v>
      </c>
      <c r="G75" s="23" t="s">
        <v>37</v>
      </c>
      <c r="H75" s="26">
        <v>4056754.01</v>
      </c>
    </row>
    <row r="76" spans="1:8" ht="14.25" customHeight="1">
      <c r="A76" s="23" t="s">
        <v>33</v>
      </c>
      <c r="B76" s="23" t="s">
        <v>39</v>
      </c>
      <c r="C76" s="24">
        <v>41518</v>
      </c>
      <c r="D76" s="25">
        <f t="shared" si="0"/>
        <v>9</v>
      </c>
      <c r="E76" s="23" t="s">
        <v>35</v>
      </c>
      <c r="F76" s="23" t="s">
        <v>41</v>
      </c>
      <c r="G76" s="23" t="s">
        <v>37</v>
      </c>
      <c r="H76" s="26">
        <v>4482194.4775</v>
      </c>
    </row>
    <row r="77" spans="1:8" ht="14.25" customHeight="1">
      <c r="A77" s="23" t="s">
        <v>33</v>
      </c>
      <c r="B77" s="23" t="s">
        <v>39</v>
      </c>
      <c r="C77" s="24">
        <v>41548</v>
      </c>
      <c r="D77" s="25">
        <f t="shared" si="0"/>
        <v>10</v>
      </c>
      <c r="E77" s="23" t="s">
        <v>35</v>
      </c>
      <c r="F77" s="23" t="s">
        <v>41</v>
      </c>
      <c r="G77" s="23" t="s">
        <v>37</v>
      </c>
      <c r="H77" s="26">
        <v>4208787.0199999996</v>
      </c>
    </row>
    <row r="78" spans="1:8" ht="14.25" customHeight="1">
      <c r="A78" s="23" t="s">
        <v>33</v>
      </c>
      <c r="B78" s="23" t="s">
        <v>39</v>
      </c>
      <c r="C78" s="24">
        <v>41579</v>
      </c>
      <c r="D78" s="25">
        <f t="shared" si="0"/>
        <v>11</v>
      </c>
      <c r="E78" s="23" t="s">
        <v>35</v>
      </c>
      <c r="F78" s="23" t="s">
        <v>41</v>
      </c>
      <c r="G78" s="23" t="s">
        <v>37</v>
      </c>
      <c r="H78" s="26">
        <v>3842472.4449999998</v>
      </c>
    </row>
    <row r="79" spans="1:8" ht="14.25" customHeight="1">
      <c r="A79" s="23" t="s">
        <v>33</v>
      </c>
      <c r="B79" s="23" t="s">
        <v>39</v>
      </c>
      <c r="C79" s="24">
        <v>41609</v>
      </c>
      <c r="D79" s="25">
        <f t="shared" si="0"/>
        <v>12</v>
      </c>
      <c r="E79" s="23" t="s">
        <v>35</v>
      </c>
      <c r="F79" s="23" t="s">
        <v>41</v>
      </c>
      <c r="G79" s="23" t="s">
        <v>37</v>
      </c>
      <c r="H79" s="26">
        <v>4323044.34</v>
      </c>
    </row>
    <row r="80" spans="1:8" ht="14.25" customHeight="1">
      <c r="A80" s="23" t="s">
        <v>33</v>
      </c>
      <c r="B80" s="23" t="s">
        <v>39</v>
      </c>
      <c r="C80" s="24">
        <v>41640</v>
      </c>
      <c r="D80" s="25">
        <f t="shared" si="0"/>
        <v>1</v>
      </c>
      <c r="E80" s="23" t="s">
        <v>35</v>
      </c>
      <c r="F80" s="23" t="s">
        <v>41</v>
      </c>
      <c r="G80" s="23" t="s">
        <v>37</v>
      </c>
      <c r="H80" s="26">
        <v>6209460.4500000002</v>
      </c>
    </row>
    <row r="81" spans="1:8" ht="14.25" customHeight="1">
      <c r="A81" s="23" t="s">
        <v>33</v>
      </c>
      <c r="B81" s="23" t="s">
        <v>39</v>
      </c>
      <c r="C81" s="24">
        <v>41671</v>
      </c>
      <c r="D81" s="25">
        <f t="shared" si="0"/>
        <v>2</v>
      </c>
      <c r="E81" s="23" t="s">
        <v>35</v>
      </c>
      <c r="F81" s="23" t="s">
        <v>41</v>
      </c>
      <c r="G81" s="23" t="s">
        <v>37</v>
      </c>
      <c r="H81" s="26">
        <v>4633597.4249999998</v>
      </c>
    </row>
    <row r="82" spans="1:8" ht="14.25" customHeight="1">
      <c r="A82" s="23" t="s">
        <v>33</v>
      </c>
      <c r="B82" s="23" t="s">
        <v>39</v>
      </c>
      <c r="C82" s="24">
        <v>41699</v>
      </c>
      <c r="D82" s="25">
        <f t="shared" si="0"/>
        <v>3</v>
      </c>
      <c r="E82" s="23" t="s">
        <v>35</v>
      </c>
      <c r="F82" s="23" t="s">
        <v>41</v>
      </c>
      <c r="G82" s="23" t="s">
        <v>37</v>
      </c>
      <c r="H82" s="26">
        <v>5456855.7725</v>
      </c>
    </row>
    <row r="83" spans="1:8" ht="14.25" customHeight="1">
      <c r="A83" s="23" t="s">
        <v>33</v>
      </c>
      <c r="B83" s="23" t="s">
        <v>39</v>
      </c>
      <c r="C83" s="24">
        <v>41730</v>
      </c>
      <c r="D83" s="25">
        <f t="shared" si="0"/>
        <v>4</v>
      </c>
      <c r="E83" s="23" t="s">
        <v>35</v>
      </c>
      <c r="F83" s="23" t="s">
        <v>41</v>
      </c>
      <c r="G83" s="23" t="s">
        <v>37</v>
      </c>
      <c r="H83" s="26">
        <v>4519009.7350000003</v>
      </c>
    </row>
    <row r="84" spans="1:8" ht="14.25" customHeight="1">
      <c r="A84" s="23" t="s">
        <v>33</v>
      </c>
      <c r="B84" s="23" t="s">
        <v>39</v>
      </c>
      <c r="C84" s="24">
        <v>41760</v>
      </c>
      <c r="D84" s="25">
        <f t="shared" si="0"/>
        <v>5</v>
      </c>
      <c r="E84" s="23" t="s">
        <v>35</v>
      </c>
      <c r="F84" s="23" t="s">
        <v>41</v>
      </c>
      <c r="G84" s="23" t="s">
        <v>37</v>
      </c>
      <c r="H84" s="26">
        <v>4063138.47</v>
      </c>
    </row>
    <row r="85" spans="1:8" ht="14.25" customHeight="1">
      <c r="A85" s="23" t="s">
        <v>33</v>
      </c>
      <c r="B85" s="23" t="s">
        <v>39</v>
      </c>
      <c r="C85" s="24">
        <v>41791</v>
      </c>
      <c r="D85" s="25">
        <f t="shared" si="0"/>
        <v>6</v>
      </c>
      <c r="E85" s="23" t="s">
        <v>35</v>
      </c>
      <c r="F85" s="23" t="s">
        <v>41</v>
      </c>
      <c r="G85" s="23" t="s">
        <v>37</v>
      </c>
      <c r="H85" s="26">
        <v>4490046.4649999999</v>
      </c>
    </row>
    <row r="86" spans="1:8" ht="14.25" customHeight="1">
      <c r="A86" s="23" t="s">
        <v>33</v>
      </c>
      <c r="B86" s="23" t="s">
        <v>39</v>
      </c>
      <c r="C86" s="24">
        <v>41456</v>
      </c>
      <c r="D86" s="25">
        <f t="shared" si="0"/>
        <v>7</v>
      </c>
      <c r="E86" s="23" t="s">
        <v>42</v>
      </c>
      <c r="F86" s="23" t="s">
        <v>36</v>
      </c>
      <c r="G86" s="23" t="s">
        <v>37</v>
      </c>
      <c r="H86" s="26">
        <v>2117872.8966999999</v>
      </c>
    </row>
    <row r="87" spans="1:8" ht="14.25" customHeight="1">
      <c r="A87" s="23" t="s">
        <v>33</v>
      </c>
      <c r="B87" s="23" t="s">
        <v>39</v>
      </c>
      <c r="C87" s="24">
        <v>41487</v>
      </c>
      <c r="D87" s="25">
        <f t="shared" si="0"/>
        <v>8</v>
      </c>
      <c r="E87" s="23" t="s">
        <v>42</v>
      </c>
      <c r="F87" s="23" t="s">
        <v>36</v>
      </c>
      <c r="G87" s="23" t="s">
        <v>37</v>
      </c>
      <c r="H87" s="26">
        <v>1784971.7644</v>
      </c>
    </row>
    <row r="88" spans="1:8" ht="14.25" customHeight="1">
      <c r="A88" s="23" t="s">
        <v>33</v>
      </c>
      <c r="B88" s="23" t="s">
        <v>39</v>
      </c>
      <c r="C88" s="24">
        <v>41518</v>
      </c>
      <c r="D88" s="25">
        <f t="shared" si="0"/>
        <v>9</v>
      </c>
      <c r="E88" s="23" t="s">
        <v>42</v>
      </c>
      <c r="F88" s="23" t="s">
        <v>36</v>
      </c>
      <c r="G88" s="23" t="s">
        <v>37</v>
      </c>
      <c r="H88" s="26">
        <v>1972165.5701000001</v>
      </c>
    </row>
    <row r="89" spans="1:8" ht="14.25" customHeight="1">
      <c r="A89" s="23" t="s">
        <v>33</v>
      </c>
      <c r="B89" s="23" t="s">
        <v>39</v>
      </c>
      <c r="C89" s="24">
        <v>41548</v>
      </c>
      <c r="D89" s="25">
        <f t="shared" si="0"/>
        <v>10</v>
      </c>
      <c r="E89" s="23" t="s">
        <v>42</v>
      </c>
      <c r="F89" s="23" t="s">
        <v>36</v>
      </c>
      <c r="G89" s="23" t="s">
        <v>37</v>
      </c>
      <c r="H89" s="26">
        <v>1851866.2887999997</v>
      </c>
    </row>
    <row r="90" spans="1:8" ht="14.25" customHeight="1">
      <c r="A90" s="23" t="s">
        <v>33</v>
      </c>
      <c r="B90" s="23" t="s">
        <v>39</v>
      </c>
      <c r="C90" s="24">
        <v>41579</v>
      </c>
      <c r="D90" s="25">
        <f t="shared" si="0"/>
        <v>11</v>
      </c>
      <c r="E90" s="23" t="s">
        <v>42</v>
      </c>
      <c r="F90" s="23" t="s">
        <v>36</v>
      </c>
      <c r="G90" s="23" t="s">
        <v>37</v>
      </c>
      <c r="H90" s="26">
        <v>1690687.8758</v>
      </c>
    </row>
    <row r="91" spans="1:8" ht="14.25" customHeight="1">
      <c r="A91" s="23" t="s">
        <v>33</v>
      </c>
      <c r="B91" s="23" t="s">
        <v>39</v>
      </c>
      <c r="C91" s="24">
        <v>41609</v>
      </c>
      <c r="D91" s="25">
        <f t="shared" si="0"/>
        <v>12</v>
      </c>
      <c r="E91" s="23" t="s">
        <v>42</v>
      </c>
      <c r="F91" s="23" t="s">
        <v>36</v>
      </c>
      <c r="G91" s="23" t="s">
        <v>37</v>
      </c>
      <c r="H91" s="26">
        <v>1902139.5096</v>
      </c>
    </row>
    <row r="92" spans="1:8" ht="14.25" customHeight="1">
      <c r="A92" s="23" t="s">
        <v>33</v>
      </c>
      <c r="B92" s="23" t="s">
        <v>39</v>
      </c>
      <c r="C92" s="24">
        <v>41640</v>
      </c>
      <c r="D92" s="25">
        <f t="shared" si="0"/>
        <v>1</v>
      </c>
      <c r="E92" s="23" t="s">
        <v>42</v>
      </c>
      <c r="F92" s="23" t="s">
        <v>36</v>
      </c>
      <c r="G92" s="23" t="s">
        <v>37</v>
      </c>
      <c r="H92" s="26">
        <v>2732162.5980000002</v>
      </c>
    </row>
    <row r="93" spans="1:8" ht="14.25" customHeight="1">
      <c r="A93" s="23" t="s">
        <v>33</v>
      </c>
      <c r="B93" s="23" t="s">
        <v>39</v>
      </c>
      <c r="C93" s="24">
        <v>41671</v>
      </c>
      <c r="D93" s="25">
        <f t="shared" si="0"/>
        <v>2</v>
      </c>
      <c r="E93" s="23" t="s">
        <v>42</v>
      </c>
      <c r="F93" s="23" t="s">
        <v>36</v>
      </c>
      <c r="G93" s="23" t="s">
        <v>37</v>
      </c>
      <c r="H93" s="26">
        <v>2478782.8670000001</v>
      </c>
    </row>
    <row r="94" spans="1:8" ht="14.25" customHeight="1">
      <c r="A94" s="23" t="s">
        <v>33</v>
      </c>
      <c r="B94" s="23" t="s">
        <v>39</v>
      </c>
      <c r="C94" s="24">
        <v>41699</v>
      </c>
      <c r="D94" s="25">
        <f t="shared" si="0"/>
        <v>3</v>
      </c>
      <c r="E94" s="23" t="s">
        <v>42</v>
      </c>
      <c r="F94" s="23" t="s">
        <v>36</v>
      </c>
      <c r="G94" s="23" t="s">
        <v>37</v>
      </c>
      <c r="H94" s="26">
        <v>2401016.5399000002</v>
      </c>
    </row>
    <row r="95" spans="1:8" ht="14.25" customHeight="1">
      <c r="A95" s="23" t="s">
        <v>33</v>
      </c>
      <c r="B95" s="23" t="s">
        <v>39</v>
      </c>
      <c r="C95" s="24">
        <v>41730</v>
      </c>
      <c r="D95" s="25">
        <f t="shared" si="0"/>
        <v>4</v>
      </c>
      <c r="E95" s="23" t="s">
        <v>42</v>
      </c>
      <c r="F95" s="23" t="s">
        <v>36</v>
      </c>
      <c r="G95" s="23" t="s">
        <v>37</v>
      </c>
      <c r="H95" s="26">
        <v>1988364.2834000001</v>
      </c>
    </row>
    <row r="96" spans="1:8" ht="14.25" customHeight="1">
      <c r="A96" s="23" t="s">
        <v>33</v>
      </c>
      <c r="B96" s="23" t="s">
        <v>39</v>
      </c>
      <c r="C96" s="24">
        <v>41760</v>
      </c>
      <c r="D96" s="25">
        <f t="shared" si="0"/>
        <v>5</v>
      </c>
      <c r="E96" s="23" t="s">
        <v>42</v>
      </c>
      <c r="F96" s="23" t="s">
        <v>36</v>
      </c>
      <c r="G96" s="23" t="s">
        <v>37</v>
      </c>
      <c r="H96" s="26">
        <v>1787780.9268</v>
      </c>
    </row>
    <row r="97" spans="1:8" ht="14.25" customHeight="1">
      <c r="A97" s="23" t="s">
        <v>33</v>
      </c>
      <c r="B97" s="23" t="s">
        <v>39</v>
      </c>
      <c r="C97" s="24">
        <v>41791</v>
      </c>
      <c r="D97" s="25">
        <f t="shared" si="0"/>
        <v>6</v>
      </c>
      <c r="E97" s="23" t="s">
        <v>42</v>
      </c>
      <c r="F97" s="23" t="s">
        <v>36</v>
      </c>
      <c r="G97" s="23" t="s">
        <v>37</v>
      </c>
      <c r="H97" s="26">
        <v>1975620.4446</v>
      </c>
    </row>
    <row r="98" spans="1:8" ht="14.25" customHeight="1">
      <c r="A98" s="23" t="s">
        <v>33</v>
      </c>
      <c r="B98" s="23" t="s">
        <v>39</v>
      </c>
      <c r="C98" s="24">
        <v>41456</v>
      </c>
      <c r="D98" s="25">
        <f t="shared" si="0"/>
        <v>7</v>
      </c>
      <c r="E98" s="23" t="s">
        <v>42</v>
      </c>
      <c r="F98" s="23" t="s">
        <v>41</v>
      </c>
      <c r="G98" s="23" t="s">
        <v>37</v>
      </c>
      <c r="H98" s="26">
        <v>3850677.9939999999</v>
      </c>
    </row>
    <row r="99" spans="1:8" ht="14.25" customHeight="1">
      <c r="A99" s="23" t="s">
        <v>33</v>
      </c>
      <c r="B99" s="23" t="s">
        <v>39</v>
      </c>
      <c r="C99" s="24">
        <v>41487</v>
      </c>
      <c r="D99" s="25">
        <f t="shared" si="0"/>
        <v>8</v>
      </c>
      <c r="E99" s="23" t="s">
        <v>42</v>
      </c>
      <c r="F99" s="23" t="s">
        <v>41</v>
      </c>
      <c r="G99" s="23" t="s">
        <v>37</v>
      </c>
      <c r="H99" s="26">
        <v>3245403.2080000001</v>
      </c>
    </row>
    <row r="100" spans="1:8" ht="14.25" customHeight="1">
      <c r="A100" s="23" t="s">
        <v>33</v>
      </c>
      <c r="B100" s="23" t="s">
        <v>39</v>
      </c>
      <c r="C100" s="24">
        <v>41518</v>
      </c>
      <c r="D100" s="25">
        <f t="shared" si="0"/>
        <v>9</v>
      </c>
      <c r="E100" s="23" t="s">
        <v>42</v>
      </c>
      <c r="F100" s="23" t="s">
        <v>41</v>
      </c>
      <c r="G100" s="23" t="s">
        <v>37</v>
      </c>
      <c r="H100" s="26">
        <v>3585755.5820000004</v>
      </c>
    </row>
    <row r="101" spans="1:8" ht="14.25" customHeight="1">
      <c r="A101" s="23" t="s">
        <v>33</v>
      </c>
      <c r="B101" s="23" t="s">
        <v>39</v>
      </c>
      <c r="C101" s="24">
        <v>41548</v>
      </c>
      <c r="D101" s="25">
        <f t="shared" si="0"/>
        <v>10</v>
      </c>
      <c r="E101" s="23" t="s">
        <v>42</v>
      </c>
      <c r="F101" s="23" t="s">
        <v>41</v>
      </c>
      <c r="G101" s="23" t="s">
        <v>37</v>
      </c>
      <c r="H101" s="26">
        <v>3367029.6159999999</v>
      </c>
    </row>
    <row r="102" spans="1:8" ht="14.25" customHeight="1">
      <c r="A102" s="23" t="s">
        <v>33</v>
      </c>
      <c r="B102" s="23" t="s">
        <v>39</v>
      </c>
      <c r="C102" s="24">
        <v>41579</v>
      </c>
      <c r="D102" s="25">
        <f t="shared" si="0"/>
        <v>11</v>
      </c>
      <c r="E102" s="23" t="s">
        <v>42</v>
      </c>
      <c r="F102" s="23" t="s">
        <v>41</v>
      </c>
      <c r="G102" s="23" t="s">
        <v>37</v>
      </c>
      <c r="H102" s="26">
        <v>3073977.9560000002</v>
      </c>
    </row>
    <row r="103" spans="1:8" ht="14.25" customHeight="1">
      <c r="A103" s="23" t="s">
        <v>33</v>
      </c>
      <c r="B103" s="23" t="s">
        <v>39</v>
      </c>
      <c r="C103" s="24">
        <v>41609</v>
      </c>
      <c r="D103" s="25">
        <f t="shared" si="0"/>
        <v>12</v>
      </c>
      <c r="E103" s="23" t="s">
        <v>42</v>
      </c>
      <c r="F103" s="23" t="s">
        <v>41</v>
      </c>
      <c r="G103" s="23" t="s">
        <v>37</v>
      </c>
      <c r="H103" s="26">
        <v>3458435.4720000001</v>
      </c>
    </row>
    <row r="104" spans="1:8" ht="14.25" customHeight="1">
      <c r="A104" s="23" t="s">
        <v>33</v>
      </c>
      <c r="B104" s="23" t="s">
        <v>39</v>
      </c>
      <c r="C104" s="24">
        <v>41640</v>
      </c>
      <c r="D104" s="25">
        <f t="shared" si="0"/>
        <v>1</v>
      </c>
      <c r="E104" s="23" t="s">
        <v>42</v>
      </c>
      <c r="F104" s="23" t="s">
        <v>41</v>
      </c>
      <c r="G104" s="23" t="s">
        <v>37</v>
      </c>
      <c r="H104" s="26">
        <v>4967568.3600000003</v>
      </c>
    </row>
    <row r="105" spans="1:8" ht="14.25" customHeight="1">
      <c r="A105" s="23" t="s">
        <v>33</v>
      </c>
      <c r="B105" s="23" t="s">
        <v>39</v>
      </c>
      <c r="C105" s="24">
        <v>41671</v>
      </c>
      <c r="D105" s="25">
        <f t="shared" si="0"/>
        <v>2</v>
      </c>
      <c r="E105" s="23" t="s">
        <v>42</v>
      </c>
      <c r="F105" s="23" t="s">
        <v>41</v>
      </c>
      <c r="G105" s="23" t="s">
        <v>37</v>
      </c>
      <c r="H105" s="26">
        <v>4506877.9400000004</v>
      </c>
    </row>
    <row r="106" spans="1:8" ht="14.25" customHeight="1">
      <c r="A106" s="23" t="s">
        <v>33</v>
      </c>
      <c r="B106" s="23" t="s">
        <v>39</v>
      </c>
      <c r="C106" s="24">
        <v>41699</v>
      </c>
      <c r="D106" s="25">
        <f t="shared" si="0"/>
        <v>3</v>
      </c>
      <c r="E106" s="23" t="s">
        <v>42</v>
      </c>
      <c r="F106" s="23" t="s">
        <v>41</v>
      </c>
      <c r="G106" s="23" t="s">
        <v>37</v>
      </c>
      <c r="H106" s="26">
        <v>4365484.6179999998</v>
      </c>
    </row>
    <row r="107" spans="1:8" ht="14.25" customHeight="1">
      <c r="A107" s="23" t="s">
        <v>33</v>
      </c>
      <c r="B107" s="23" t="s">
        <v>39</v>
      </c>
      <c r="C107" s="24">
        <v>41730</v>
      </c>
      <c r="D107" s="25">
        <f t="shared" si="0"/>
        <v>4</v>
      </c>
      <c r="E107" s="23" t="s">
        <v>42</v>
      </c>
      <c r="F107" s="23" t="s">
        <v>41</v>
      </c>
      <c r="G107" s="23" t="s">
        <v>37</v>
      </c>
      <c r="H107" s="26">
        <v>4615207.7879999997</v>
      </c>
    </row>
    <row r="108" spans="1:8" ht="14.25" customHeight="1">
      <c r="A108" s="23" t="s">
        <v>33</v>
      </c>
      <c r="B108" s="23" t="s">
        <v>39</v>
      </c>
      <c r="C108" s="24">
        <v>41760</v>
      </c>
      <c r="D108" s="25">
        <f t="shared" si="0"/>
        <v>5</v>
      </c>
      <c r="E108" s="23" t="s">
        <v>42</v>
      </c>
      <c r="F108" s="23" t="s">
        <v>41</v>
      </c>
      <c r="G108" s="23" t="s">
        <v>37</v>
      </c>
      <c r="H108" s="26">
        <v>3250510.7760000005</v>
      </c>
    </row>
    <row r="109" spans="1:8" ht="14.25" customHeight="1">
      <c r="A109" s="23" t="s">
        <v>33</v>
      </c>
      <c r="B109" s="23" t="s">
        <v>39</v>
      </c>
      <c r="C109" s="24">
        <v>41791</v>
      </c>
      <c r="D109" s="25">
        <f t="shared" si="0"/>
        <v>6</v>
      </c>
      <c r="E109" s="23" t="s">
        <v>42</v>
      </c>
      <c r="F109" s="23" t="s">
        <v>41</v>
      </c>
      <c r="G109" s="23" t="s">
        <v>37</v>
      </c>
      <c r="H109" s="26">
        <v>3592037.1720000003</v>
      </c>
    </row>
    <row r="110" spans="1:8" ht="14.25" customHeight="1">
      <c r="A110" s="23" t="s">
        <v>33</v>
      </c>
      <c r="B110" s="23" t="s">
        <v>39</v>
      </c>
      <c r="C110" s="24">
        <v>41456</v>
      </c>
      <c r="D110" s="25">
        <f t="shared" si="0"/>
        <v>7</v>
      </c>
      <c r="E110" s="23" t="s">
        <v>43</v>
      </c>
      <c r="F110" s="23" t="s">
        <v>36</v>
      </c>
      <c r="G110" s="23" t="s">
        <v>37</v>
      </c>
      <c r="H110" s="26">
        <v>4139478.8435499985</v>
      </c>
    </row>
    <row r="111" spans="1:8" ht="14.25" customHeight="1">
      <c r="A111" s="23" t="s">
        <v>33</v>
      </c>
      <c r="B111" s="23" t="s">
        <v>39</v>
      </c>
      <c r="C111" s="24">
        <v>41487</v>
      </c>
      <c r="D111" s="25">
        <f t="shared" si="0"/>
        <v>8</v>
      </c>
      <c r="E111" s="23" t="s">
        <v>43</v>
      </c>
      <c r="F111" s="23" t="s">
        <v>36</v>
      </c>
      <c r="G111" s="23" t="s">
        <v>37</v>
      </c>
      <c r="H111" s="26">
        <v>3488808.4485999988</v>
      </c>
    </row>
    <row r="112" spans="1:8" ht="14.25" customHeight="1">
      <c r="A112" s="23" t="s">
        <v>33</v>
      </c>
      <c r="B112" s="23" t="s">
        <v>39</v>
      </c>
      <c r="C112" s="24">
        <v>41518</v>
      </c>
      <c r="D112" s="25">
        <f t="shared" si="0"/>
        <v>9</v>
      </c>
      <c r="E112" s="23" t="s">
        <v>43</v>
      </c>
      <c r="F112" s="23" t="s">
        <v>36</v>
      </c>
      <c r="G112" s="23" t="s">
        <v>37</v>
      </c>
      <c r="H112" s="26">
        <v>3854687.2506499989</v>
      </c>
    </row>
    <row r="113" spans="1:8" ht="14.25" customHeight="1">
      <c r="A113" s="23" t="s">
        <v>33</v>
      </c>
      <c r="B113" s="23" t="s">
        <v>39</v>
      </c>
      <c r="C113" s="24">
        <v>41548</v>
      </c>
      <c r="D113" s="25">
        <f t="shared" si="0"/>
        <v>10</v>
      </c>
      <c r="E113" s="23" t="s">
        <v>43</v>
      </c>
      <c r="F113" s="23" t="s">
        <v>36</v>
      </c>
      <c r="G113" s="23" t="s">
        <v>37</v>
      </c>
      <c r="H113" s="26">
        <v>3619556.8371999986</v>
      </c>
    </row>
    <row r="114" spans="1:8" ht="14.25" customHeight="1">
      <c r="A114" s="23" t="s">
        <v>33</v>
      </c>
      <c r="B114" s="23" t="s">
        <v>39</v>
      </c>
      <c r="C114" s="24">
        <v>41579</v>
      </c>
      <c r="D114" s="25">
        <f t="shared" si="0"/>
        <v>11</v>
      </c>
      <c r="E114" s="23" t="s">
        <v>43</v>
      </c>
      <c r="F114" s="23" t="s">
        <v>36</v>
      </c>
      <c r="G114" s="23" t="s">
        <v>37</v>
      </c>
      <c r="H114" s="26">
        <v>3304526.302699999</v>
      </c>
    </row>
    <row r="115" spans="1:8" ht="14.25" customHeight="1">
      <c r="A115" s="23" t="s">
        <v>33</v>
      </c>
      <c r="B115" s="23" t="s">
        <v>39</v>
      </c>
      <c r="C115" s="24">
        <v>41609</v>
      </c>
      <c r="D115" s="25">
        <f t="shared" si="0"/>
        <v>12</v>
      </c>
      <c r="E115" s="23" t="s">
        <v>43</v>
      </c>
      <c r="F115" s="23" t="s">
        <v>36</v>
      </c>
      <c r="G115" s="23" t="s">
        <v>37</v>
      </c>
      <c r="H115" s="26">
        <v>3717818.1323999991</v>
      </c>
    </row>
    <row r="116" spans="1:8" ht="14.25" customHeight="1">
      <c r="A116" s="23" t="s">
        <v>33</v>
      </c>
      <c r="B116" s="23" t="s">
        <v>39</v>
      </c>
      <c r="C116" s="24">
        <v>41640</v>
      </c>
      <c r="D116" s="25">
        <f t="shared" si="0"/>
        <v>1</v>
      </c>
      <c r="E116" s="23" t="s">
        <v>43</v>
      </c>
      <c r="F116" s="23" t="s">
        <v>36</v>
      </c>
      <c r="G116" s="23" t="s">
        <v>37</v>
      </c>
      <c r="H116" s="26">
        <v>5340135.9869999988</v>
      </c>
    </row>
    <row r="117" spans="1:8" ht="14.25" customHeight="1">
      <c r="A117" s="23" t="s">
        <v>33</v>
      </c>
      <c r="B117" s="23" t="s">
        <v>39</v>
      </c>
      <c r="C117" s="24">
        <v>41671</v>
      </c>
      <c r="D117" s="25">
        <f t="shared" si="0"/>
        <v>2</v>
      </c>
      <c r="E117" s="23" t="s">
        <v>43</v>
      </c>
      <c r="F117" s="23" t="s">
        <v>36</v>
      </c>
      <c r="G117" s="23" t="s">
        <v>37</v>
      </c>
      <c r="H117" s="26">
        <v>4844893.7854999984</v>
      </c>
    </row>
    <row r="118" spans="1:8" ht="14.25" customHeight="1">
      <c r="A118" s="23" t="s">
        <v>33</v>
      </c>
      <c r="B118" s="23" t="s">
        <v>39</v>
      </c>
      <c r="C118" s="24">
        <v>41699</v>
      </c>
      <c r="D118" s="25">
        <f t="shared" si="0"/>
        <v>3</v>
      </c>
      <c r="E118" s="23" t="s">
        <v>43</v>
      </c>
      <c r="F118" s="23" t="s">
        <v>36</v>
      </c>
      <c r="G118" s="23" t="s">
        <v>37</v>
      </c>
      <c r="H118" s="26">
        <v>4692895.9643499991</v>
      </c>
    </row>
    <row r="119" spans="1:8" ht="14.25" customHeight="1">
      <c r="A119" s="23" t="s">
        <v>33</v>
      </c>
      <c r="B119" s="23" t="s">
        <v>39</v>
      </c>
      <c r="C119" s="24">
        <v>41730</v>
      </c>
      <c r="D119" s="25">
        <f t="shared" si="0"/>
        <v>4</v>
      </c>
      <c r="E119" s="23" t="s">
        <v>43</v>
      </c>
      <c r="F119" s="23" t="s">
        <v>36</v>
      </c>
      <c r="G119" s="23" t="s">
        <v>37</v>
      </c>
      <c r="H119" s="26">
        <v>4886348.3721000003</v>
      </c>
    </row>
    <row r="120" spans="1:8" ht="14.25" customHeight="1">
      <c r="A120" s="23" t="s">
        <v>33</v>
      </c>
      <c r="B120" s="23" t="s">
        <v>39</v>
      </c>
      <c r="C120" s="24">
        <v>41760</v>
      </c>
      <c r="D120" s="25">
        <f t="shared" si="0"/>
        <v>5</v>
      </c>
      <c r="E120" s="23" t="s">
        <v>43</v>
      </c>
      <c r="F120" s="23" t="s">
        <v>36</v>
      </c>
      <c r="G120" s="23" t="s">
        <v>37</v>
      </c>
      <c r="H120" s="26">
        <v>3494299.084199999</v>
      </c>
    </row>
    <row r="121" spans="1:8" ht="14.25" customHeight="1">
      <c r="A121" s="23" t="s">
        <v>33</v>
      </c>
      <c r="B121" s="23" t="s">
        <v>39</v>
      </c>
      <c r="C121" s="24">
        <v>41791</v>
      </c>
      <c r="D121" s="25">
        <f t="shared" si="0"/>
        <v>6</v>
      </c>
      <c r="E121" s="23" t="s">
        <v>43</v>
      </c>
      <c r="F121" s="23" t="s">
        <v>36</v>
      </c>
      <c r="G121" s="23" t="s">
        <v>37</v>
      </c>
      <c r="H121" s="26">
        <v>3861439.9598999987</v>
      </c>
    </row>
    <row r="122" spans="1:8" ht="14.25" customHeight="1">
      <c r="A122" s="23" t="s">
        <v>33</v>
      </c>
      <c r="B122" s="23" t="s">
        <v>40</v>
      </c>
      <c r="C122" s="24">
        <v>41456</v>
      </c>
      <c r="D122" s="25">
        <f t="shared" si="0"/>
        <v>7</v>
      </c>
      <c r="E122" s="23" t="s">
        <v>35</v>
      </c>
      <c r="F122" s="23" t="s">
        <v>36</v>
      </c>
      <c r="G122" s="23" t="s">
        <v>37</v>
      </c>
      <c r="H122" s="26">
        <v>1766228.7212499999</v>
      </c>
    </row>
    <row r="123" spans="1:8" ht="14.25" customHeight="1">
      <c r="A123" s="23" t="s">
        <v>33</v>
      </c>
      <c r="B123" s="23" t="s">
        <v>40</v>
      </c>
      <c r="C123" s="24">
        <v>41487</v>
      </c>
      <c r="D123" s="25">
        <f t="shared" si="0"/>
        <v>8</v>
      </c>
      <c r="E123" s="23" t="s">
        <v>35</v>
      </c>
      <c r="F123" s="23" t="s">
        <v>36</v>
      </c>
      <c r="G123" s="23" t="s">
        <v>37</v>
      </c>
      <c r="H123" s="26">
        <v>1951422.76125</v>
      </c>
    </row>
    <row r="124" spans="1:8" ht="14.25" customHeight="1">
      <c r="A124" s="23" t="s">
        <v>33</v>
      </c>
      <c r="B124" s="23" t="s">
        <v>40</v>
      </c>
      <c r="C124" s="24">
        <v>41518</v>
      </c>
      <c r="D124" s="25">
        <f t="shared" si="0"/>
        <v>9</v>
      </c>
      <c r="E124" s="23" t="s">
        <v>35</v>
      </c>
      <c r="F124" s="23" t="s">
        <v>36</v>
      </c>
      <c r="G124" s="23" t="s">
        <v>37</v>
      </c>
      <c r="H124" s="26">
        <v>1699371.23875</v>
      </c>
    </row>
    <row r="125" spans="1:8" ht="14.25" customHeight="1">
      <c r="A125" s="23" t="s">
        <v>33</v>
      </c>
      <c r="B125" s="23" t="s">
        <v>40</v>
      </c>
      <c r="C125" s="24">
        <v>41548</v>
      </c>
      <c r="D125" s="25">
        <f t="shared" si="0"/>
        <v>10</v>
      </c>
      <c r="E125" s="23" t="s">
        <v>35</v>
      </c>
      <c r="F125" s="23" t="s">
        <v>36</v>
      </c>
      <c r="G125" s="23" t="s">
        <v>37</v>
      </c>
      <c r="H125" s="26">
        <v>1502189.2037500001</v>
      </c>
    </row>
    <row r="126" spans="1:8" ht="14.25" customHeight="1">
      <c r="A126" s="23" t="s">
        <v>33</v>
      </c>
      <c r="B126" s="23" t="s">
        <v>40</v>
      </c>
      <c r="C126" s="24">
        <v>41579</v>
      </c>
      <c r="D126" s="25">
        <f t="shared" si="0"/>
        <v>11</v>
      </c>
      <c r="E126" s="23" t="s">
        <v>35</v>
      </c>
      <c r="F126" s="23" t="s">
        <v>36</v>
      </c>
      <c r="G126" s="23" t="s">
        <v>37</v>
      </c>
      <c r="H126" s="26">
        <v>1650239.5062500001</v>
      </c>
    </row>
    <row r="127" spans="1:8" ht="14.25" customHeight="1">
      <c r="A127" s="23" t="s">
        <v>33</v>
      </c>
      <c r="B127" s="23" t="s">
        <v>40</v>
      </c>
      <c r="C127" s="24">
        <v>41609</v>
      </c>
      <c r="D127" s="25">
        <f t="shared" si="0"/>
        <v>12</v>
      </c>
      <c r="E127" s="23" t="s">
        <v>35</v>
      </c>
      <c r="F127" s="23" t="s">
        <v>36</v>
      </c>
      <c r="G127" s="23" t="s">
        <v>37</v>
      </c>
      <c r="H127" s="26">
        <v>1406546.085</v>
      </c>
    </row>
    <row r="128" spans="1:8" ht="14.25" customHeight="1">
      <c r="A128" s="23" t="s">
        <v>33</v>
      </c>
      <c r="B128" s="23" t="s">
        <v>40</v>
      </c>
      <c r="C128" s="24">
        <v>41640</v>
      </c>
      <c r="D128" s="25">
        <f t="shared" si="0"/>
        <v>1</v>
      </c>
      <c r="E128" s="23" t="s">
        <v>35</v>
      </c>
      <c r="F128" s="23" t="s">
        <v>36</v>
      </c>
      <c r="G128" s="23" t="s">
        <v>37</v>
      </c>
      <c r="H128" s="26">
        <v>2151540.1949999998</v>
      </c>
    </row>
    <row r="129" spans="1:8" ht="14.25" customHeight="1">
      <c r="A129" s="23" t="s">
        <v>33</v>
      </c>
      <c r="B129" s="23" t="s">
        <v>40</v>
      </c>
      <c r="C129" s="24">
        <v>41671</v>
      </c>
      <c r="D129" s="25">
        <f t="shared" si="0"/>
        <v>2</v>
      </c>
      <c r="E129" s="23" t="s">
        <v>35</v>
      </c>
      <c r="F129" s="23" t="s">
        <v>36</v>
      </c>
      <c r="G129" s="23" t="s">
        <v>37</v>
      </c>
      <c r="H129" s="26">
        <v>2191228.2262499998</v>
      </c>
    </row>
    <row r="130" spans="1:8" ht="14.25" customHeight="1">
      <c r="A130" s="23" t="s">
        <v>33</v>
      </c>
      <c r="B130" s="23" t="s">
        <v>40</v>
      </c>
      <c r="C130" s="24">
        <v>41699</v>
      </c>
      <c r="D130" s="25">
        <f t="shared" si="0"/>
        <v>3</v>
      </c>
      <c r="E130" s="23" t="s">
        <v>35</v>
      </c>
      <c r="F130" s="23" t="s">
        <v>36</v>
      </c>
      <c r="G130" s="23" t="s">
        <v>37</v>
      </c>
      <c r="H130" s="26">
        <v>1965526.61625</v>
      </c>
    </row>
    <row r="131" spans="1:8" ht="14.25" customHeight="1">
      <c r="A131" s="23" t="s">
        <v>33</v>
      </c>
      <c r="B131" s="23" t="s">
        <v>40</v>
      </c>
      <c r="C131" s="24">
        <v>41730</v>
      </c>
      <c r="D131" s="25">
        <f t="shared" si="0"/>
        <v>4</v>
      </c>
      <c r="E131" s="23" t="s">
        <v>35</v>
      </c>
      <c r="F131" s="23" t="s">
        <v>36</v>
      </c>
      <c r="G131" s="23" t="s">
        <v>37</v>
      </c>
      <c r="H131" s="26">
        <v>2084911.36</v>
      </c>
    </row>
    <row r="132" spans="1:8" ht="14.25" customHeight="1">
      <c r="A132" s="23" t="s">
        <v>33</v>
      </c>
      <c r="B132" s="23" t="s">
        <v>40</v>
      </c>
      <c r="C132" s="24">
        <v>41760</v>
      </c>
      <c r="D132" s="25">
        <f t="shared" si="0"/>
        <v>5</v>
      </c>
      <c r="E132" s="23" t="s">
        <v>35</v>
      </c>
      <c r="F132" s="23" t="s">
        <v>36</v>
      </c>
      <c r="G132" s="23" t="s">
        <v>37</v>
      </c>
      <c r="H132" s="26">
        <v>2053699.35375</v>
      </c>
    </row>
    <row r="133" spans="1:8" ht="14.25" customHeight="1">
      <c r="A133" s="23" t="s">
        <v>33</v>
      </c>
      <c r="B133" s="23" t="s">
        <v>40</v>
      </c>
      <c r="C133" s="24">
        <v>41791</v>
      </c>
      <c r="D133" s="25">
        <f t="shared" si="0"/>
        <v>6</v>
      </c>
      <c r="E133" s="23" t="s">
        <v>35</v>
      </c>
      <c r="F133" s="23" t="s">
        <v>36</v>
      </c>
      <c r="G133" s="23" t="s">
        <v>37</v>
      </c>
      <c r="H133" s="26">
        <v>2197266.9237500001</v>
      </c>
    </row>
    <row r="134" spans="1:8" ht="14.25" customHeight="1">
      <c r="A134" s="23" t="s">
        <v>33</v>
      </c>
      <c r="B134" s="23" t="s">
        <v>40</v>
      </c>
      <c r="C134" s="24">
        <v>41456</v>
      </c>
      <c r="D134" s="25">
        <f t="shared" si="0"/>
        <v>7</v>
      </c>
      <c r="E134" s="23" t="s">
        <v>35</v>
      </c>
      <c r="F134" s="23" t="s">
        <v>41</v>
      </c>
      <c r="G134" s="23" t="s">
        <v>37</v>
      </c>
      <c r="H134" s="26">
        <v>3532457.4424999999</v>
      </c>
    </row>
    <row r="135" spans="1:8" ht="14.25" customHeight="1">
      <c r="A135" s="23" t="s">
        <v>33</v>
      </c>
      <c r="B135" s="23" t="s">
        <v>40</v>
      </c>
      <c r="C135" s="24">
        <v>41487</v>
      </c>
      <c r="D135" s="25">
        <f t="shared" si="0"/>
        <v>8</v>
      </c>
      <c r="E135" s="23" t="s">
        <v>35</v>
      </c>
      <c r="F135" s="23" t="s">
        <v>41</v>
      </c>
      <c r="G135" s="23" t="s">
        <v>37</v>
      </c>
      <c r="H135" s="26">
        <v>3902845.5225</v>
      </c>
    </row>
    <row r="136" spans="1:8" ht="14.25" customHeight="1">
      <c r="A136" s="23" t="s">
        <v>33</v>
      </c>
      <c r="B136" s="23" t="s">
        <v>40</v>
      </c>
      <c r="C136" s="24">
        <v>41518</v>
      </c>
      <c r="D136" s="25">
        <f t="shared" si="0"/>
        <v>9</v>
      </c>
      <c r="E136" s="23" t="s">
        <v>35</v>
      </c>
      <c r="F136" s="23" t="s">
        <v>41</v>
      </c>
      <c r="G136" s="23" t="s">
        <v>37</v>
      </c>
      <c r="H136" s="26">
        <v>3398742.4775</v>
      </c>
    </row>
    <row r="137" spans="1:8" ht="14.25" customHeight="1">
      <c r="A137" s="23" t="s">
        <v>33</v>
      </c>
      <c r="B137" s="23" t="s">
        <v>40</v>
      </c>
      <c r="C137" s="24">
        <v>41548</v>
      </c>
      <c r="D137" s="25">
        <f t="shared" si="0"/>
        <v>10</v>
      </c>
      <c r="E137" s="23" t="s">
        <v>35</v>
      </c>
      <c r="F137" s="23" t="s">
        <v>41</v>
      </c>
      <c r="G137" s="23" t="s">
        <v>37</v>
      </c>
      <c r="H137" s="26">
        <v>3004378.4075000002</v>
      </c>
    </row>
    <row r="138" spans="1:8" ht="14.25" customHeight="1">
      <c r="A138" s="23" t="s">
        <v>33</v>
      </c>
      <c r="B138" s="23" t="s">
        <v>40</v>
      </c>
      <c r="C138" s="24">
        <v>41579</v>
      </c>
      <c r="D138" s="25">
        <f t="shared" si="0"/>
        <v>11</v>
      </c>
      <c r="E138" s="23" t="s">
        <v>35</v>
      </c>
      <c r="F138" s="23" t="s">
        <v>41</v>
      </c>
      <c r="G138" s="23" t="s">
        <v>37</v>
      </c>
      <c r="H138" s="26">
        <v>3300479.0125000002</v>
      </c>
    </row>
    <row r="139" spans="1:8" ht="14.25" customHeight="1">
      <c r="A139" s="23" t="s">
        <v>33</v>
      </c>
      <c r="B139" s="23" t="s">
        <v>40</v>
      </c>
      <c r="C139" s="24">
        <v>41609</v>
      </c>
      <c r="D139" s="25">
        <f t="shared" si="0"/>
        <v>12</v>
      </c>
      <c r="E139" s="23" t="s">
        <v>35</v>
      </c>
      <c r="F139" s="23" t="s">
        <v>41</v>
      </c>
      <c r="G139" s="23" t="s">
        <v>37</v>
      </c>
      <c r="H139" s="26">
        <v>2813092.17</v>
      </c>
    </row>
    <row r="140" spans="1:8" ht="14.25" customHeight="1">
      <c r="A140" s="23" t="s">
        <v>33</v>
      </c>
      <c r="B140" s="23" t="s">
        <v>40</v>
      </c>
      <c r="C140" s="24">
        <v>41640</v>
      </c>
      <c r="D140" s="25">
        <f t="shared" si="0"/>
        <v>1</v>
      </c>
      <c r="E140" s="23" t="s">
        <v>35</v>
      </c>
      <c r="F140" s="23" t="s">
        <v>41</v>
      </c>
      <c r="G140" s="23" t="s">
        <v>37</v>
      </c>
      <c r="H140" s="26">
        <v>4303080.3899999997</v>
      </c>
    </row>
    <row r="141" spans="1:8" ht="14.25" customHeight="1">
      <c r="A141" s="23" t="s">
        <v>33</v>
      </c>
      <c r="B141" s="23" t="s">
        <v>40</v>
      </c>
      <c r="C141" s="24">
        <v>41671</v>
      </c>
      <c r="D141" s="25">
        <f t="shared" si="0"/>
        <v>2</v>
      </c>
      <c r="E141" s="23" t="s">
        <v>35</v>
      </c>
      <c r="F141" s="23" t="s">
        <v>41</v>
      </c>
      <c r="G141" s="23" t="s">
        <v>37</v>
      </c>
      <c r="H141" s="26">
        <v>4382456.4524999997</v>
      </c>
    </row>
    <row r="142" spans="1:8" ht="14.25" customHeight="1">
      <c r="A142" s="23" t="s">
        <v>33</v>
      </c>
      <c r="B142" s="23" t="s">
        <v>40</v>
      </c>
      <c r="C142" s="24">
        <v>41699</v>
      </c>
      <c r="D142" s="25">
        <f t="shared" si="0"/>
        <v>3</v>
      </c>
      <c r="E142" s="23" t="s">
        <v>35</v>
      </c>
      <c r="F142" s="23" t="s">
        <v>41</v>
      </c>
      <c r="G142" s="23" t="s">
        <v>37</v>
      </c>
      <c r="H142" s="26">
        <v>3931053.2324999999</v>
      </c>
    </row>
    <row r="143" spans="1:8" ht="14.25" customHeight="1">
      <c r="A143" s="23" t="s">
        <v>33</v>
      </c>
      <c r="B143" s="23" t="s">
        <v>40</v>
      </c>
      <c r="C143" s="24">
        <v>41730</v>
      </c>
      <c r="D143" s="25">
        <f t="shared" si="0"/>
        <v>4</v>
      </c>
      <c r="E143" s="23" t="s">
        <v>35</v>
      </c>
      <c r="F143" s="23" t="s">
        <v>41</v>
      </c>
      <c r="G143" s="23" t="s">
        <v>37</v>
      </c>
      <c r="H143" s="26">
        <v>4169822.72</v>
      </c>
    </row>
    <row r="144" spans="1:8" ht="14.25" customHeight="1">
      <c r="A144" s="23" t="s">
        <v>33</v>
      </c>
      <c r="B144" s="23" t="s">
        <v>40</v>
      </c>
      <c r="C144" s="24">
        <v>41760</v>
      </c>
      <c r="D144" s="25">
        <f t="shared" si="0"/>
        <v>5</v>
      </c>
      <c r="E144" s="23" t="s">
        <v>35</v>
      </c>
      <c r="F144" s="23" t="s">
        <v>41</v>
      </c>
      <c r="G144" s="23" t="s">
        <v>37</v>
      </c>
      <c r="H144" s="26">
        <v>4107398.7075</v>
      </c>
    </row>
    <row r="145" spans="1:8" ht="14.25" customHeight="1">
      <c r="A145" s="23" t="s">
        <v>33</v>
      </c>
      <c r="B145" s="23" t="s">
        <v>40</v>
      </c>
      <c r="C145" s="24">
        <v>41791</v>
      </c>
      <c r="D145" s="25">
        <f t="shared" si="0"/>
        <v>6</v>
      </c>
      <c r="E145" s="23" t="s">
        <v>35</v>
      </c>
      <c r="F145" s="23" t="s">
        <v>41</v>
      </c>
      <c r="G145" s="23" t="s">
        <v>37</v>
      </c>
      <c r="H145" s="26">
        <v>4394533.8475000001</v>
      </c>
    </row>
    <row r="146" spans="1:8" ht="14.25" customHeight="1">
      <c r="A146" s="23" t="s">
        <v>33</v>
      </c>
      <c r="B146" s="23" t="s">
        <v>40</v>
      </c>
      <c r="C146" s="24">
        <v>41456</v>
      </c>
      <c r="D146" s="25">
        <f t="shared" si="0"/>
        <v>7</v>
      </c>
      <c r="E146" s="23" t="s">
        <v>42</v>
      </c>
      <c r="F146" s="23" t="s">
        <v>36</v>
      </c>
      <c r="G146" s="23" t="s">
        <v>37</v>
      </c>
      <c r="H146" s="26">
        <v>1554281.2747</v>
      </c>
    </row>
    <row r="147" spans="1:8" ht="14.25" customHeight="1">
      <c r="A147" s="23" t="s">
        <v>33</v>
      </c>
      <c r="B147" s="23" t="s">
        <v>40</v>
      </c>
      <c r="C147" s="24">
        <v>41487</v>
      </c>
      <c r="D147" s="25">
        <f t="shared" si="0"/>
        <v>8</v>
      </c>
      <c r="E147" s="23" t="s">
        <v>42</v>
      </c>
      <c r="F147" s="23" t="s">
        <v>36</v>
      </c>
      <c r="G147" s="23" t="s">
        <v>37</v>
      </c>
      <c r="H147" s="26">
        <v>1717252.0299</v>
      </c>
    </row>
    <row r="148" spans="1:8" ht="14.25" customHeight="1">
      <c r="A148" s="23" t="s">
        <v>33</v>
      </c>
      <c r="B148" s="23" t="s">
        <v>40</v>
      </c>
      <c r="C148" s="24">
        <v>41518</v>
      </c>
      <c r="D148" s="25">
        <f t="shared" si="0"/>
        <v>9</v>
      </c>
      <c r="E148" s="23" t="s">
        <v>42</v>
      </c>
      <c r="F148" s="23" t="s">
        <v>36</v>
      </c>
      <c r="G148" s="23" t="s">
        <v>37</v>
      </c>
      <c r="H148" s="26">
        <v>1495446.6901</v>
      </c>
    </row>
    <row r="149" spans="1:8" ht="14.25" customHeight="1">
      <c r="A149" s="23" t="s">
        <v>33</v>
      </c>
      <c r="B149" s="23" t="s">
        <v>40</v>
      </c>
      <c r="C149" s="24">
        <v>41548</v>
      </c>
      <c r="D149" s="25">
        <f t="shared" si="0"/>
        <v>10</v>
      </c>
      <c r="E149" s="23" t="s">
        <v>42</v>
      </c>
      <c r="F149" s="23" t="s">
        <v>36</v>
      </c>
      <c r="G149" s="23" t="s">
        <v>37</v>
      </c>
      <c r="H149" s="26">
        <v>1321926.4993</v>
      </c>
    </row>
    <row r="150" spans="1:8" ht="14.25" customHeight="1">
      <c r="A150" s="23" t="s">
        <v>33</v>
      </c>
      <c r="B150" s="23" t="s">
        <v>40</v>
      </c>
      <c r="C150" s="24">
        <v>41579</v>
      </c>
      <c r="D150" s="25">
        <f t="shared" si="0"/>
        <v>11</v>
      </c>
      <c r="E150" s="23" t="s">
        <v>42</v>
      </c>
      <c r="F150" s="23" t="s">
        <v>36</v>
      </c>
      <c r="G150" s="23" t="s">
        <v>37</v>
      </c>
      <c r="H150" s="26">
        <v>1452210.7655</v>
      </c>
    </row>
    <row r="151" spans="1:8" ht="14.25" customHeight="1">
      <c r="A151" s="23" t="s">
        <v>33</v>
      </c>
      <c r="B151" s="23" t="s">
        <v>40</v>
      </c>
      <c r="C151" s="24">
        <v>41609</v>
      </c>
      <c r="D151" s="25">
        <f t="shared" si="0"/>
        <v>12</v>
      </c>
      <c r="E151" s="23" t="s">
        <v>42</v>
      </c>
      <c r="F151" s="23" t="s">
        <v>36</v>
      </c>
      <c r="G151" s="23" t="s">
        <v>37</v>
      </c>
      <c r="H151" s="26">
        <v>1237760.5548</v>
      </c>
    </row>
    <row r="152" spans="1:8" ht="14.25" customHeight="1">
      <c r="A152" s="23" t="s">
        <v>33</v>
      </c>
      <c r="B152" s="23" t="s">
        <v>40</v>
      </c>
      <c r="C152" s="24">
        <v>41640</v>
      </c>
      <c r="D152" s="25">
        <f t="shared" si="0"/>
        <v>1</v>
      </c>
      <c r="E152" s="23" t="s">
        <v>42</v>
      </c>
      <c r="F152" s="23" t="s">
        <v>36</v>
      </c>
      <c r="G152" s="23" t="s">
        <v>37</v>
      </c>
      <c r="H152" s="26">
        <v>1893355.3716</v>
      </c>
    </row>
    <row r="153" spans="1:8" ht="14.25" customHeight="1">
      <c r="A153" s="23" t="s">
        <v>33</v>
      </c>
      <c r="B153" s="23" t="s">
        <v>40</v>
      </c>
      <c r="C153" s="24">
        <v>41671</v>
      </c>
      <c r="D153" s="25">
        <f t="shared" si="0"/>
        <v>2</v>
      </c>
      <c r="E153" s="23" t="s">
        <v>42</v>
      </c>
      <c r="F153" s="23" t="s">
        <v>36</v>
      </c>
      <c r="G153" s="23" t="s">
        <v>37</v>
      </c>
      <c r="H153" s="26">
        <v>1928280.8390999998</v>
      </c>
    </row>
    <row r="154" spans="1:8" ht="14.25" customHeight="1">
      <c r="A154" s="23" t="s">
        <v>33</v>
      </c>
      <c r="B154" s="23" t="s">
        <v>40</v>
      </c>
      <c r="C154" s="24">
        <v>41699</v>
      </c>
      <c r="D154" s="25">
        <f t="shared" si="0"/>
        <v>3</v>
      </c>
      <c r="E154" s="23" t="s">
        <v>42</v>
      </c>
      <c r="F154" s="23" t="s">
        <v>36</v>
      </c>
      <c r="G154" s="23" t="s">
        <v>37</v>
      </c>
      <c r="H154" s="26">
        <v>1729663.4223</v>
      </c>
    </row>
    <row r="155" spans="1:8" ht="14.25" customHeight="1">
      <c r="A155" s="23" t="s">
        <v>33</v>
      </c>
      <c r="B155" s="23" t="s">
        <v>40</v>
      </c>
      <c r="C155" s="24">
        <v>41730</v>
      </c>
      <c r="D155" s="25">
        <f t="shared" si="0"/>
        <v>4</v>
      </c>
      <c r="E155" s="23" t="s">
        <v>42</v>
      </c>
      <c r="F155" s="23" t="s">
        <v>36</v>
      </c>
      <c r="G155" s="23" t="s">
        <v>37</v>
      </c>
      <c r="H155" s="26">
        <v>1834721.9968000001</v>
      </c>
    </row>
    <row r="156" spans="1:8" ht="14.25" customHeight="1">
      <c r="A156" s="23" t="s">
        <v>33</v>
      </c>
      <c r="B156" s="23" t="s">
        <v>40</v>
      </c>
      <c r="C156" s="24">
        <v>41760</v>
      </c>
      <c r="D156" s="25">
        <f t="shared" si="0"/>
        <v>5</v>
      </c>
      <c r="E156" s="23" t="s">
        <v>42</v>
      </c>
      <c r="F156" s="23" t="s">
        <v>36</v>
      </c>
      <c r="G156" s="23" t="s">
        <v>37</v>
      </c>
      <c r="H156" s="26">
        <v>1807255.4313000001</v>
      </c>
    </row>
    <row r="157" spans="1:8" ht="14.25" customHeight="1">
      <c r="A157" s="23" t="s">
        <v>33</v>
      </c>
      <c r="B157" s="23" t="s">
        <v>40</v>
      </c>
      <c r="C157" s="24">
        <v>41791</v>
      </c>
      <c r="D157" s="25">
        <f t="shared" si="0"/>
        <v>6</v>
      </c>
      <c r="E157" s="23" t="s">
        <v>42</v>
      </c>
      <c r="F157" s="23" t="s">
        <v>36</v>
      </c>
      <c r="G157" s="23" t="s">
        <v>37</v>
      </c>
      <c r="H157" s="26">
        <v>1933594.8929000001</v>
      </c>
    </row>
    <row r="158" spans="1:8" ht="14.25" customHeight="1">
      <c r="A158" s="23" t="s">
        <v>33</v>
      </c>
      <c r="B158" s="23" t="s">
        <v>40</v>
      </c>
      <c r="C158" s="24">
        <v>41456</v>
      </c>
      <c r="D158" s="25">
        <f t="shared" si="0"/>
        <v>7</v>
      </c>
      <c r="E158" s="23" t="s">
        <v>42</v>
      </c>
      <c r="F158" s="23" t="s">
        <v>41</v>
      </c>
      <c r="G158" s="23" t="s">
        <v>37</v>
      </c>
      <c r="H158" s="26">
        <v>2825965.9539999999</v>
      </c>
    </row>
    <row r="159" spans="1:8" ht="14.25" customHeight="1">
      <c r="A159" s="23" t="s">
        <v>33</v>
      </c>
      <c r="B159" s="23" t="s">
        <v>40</v>
      </c>
      <c r="C159" s="24">
        <v>41487</v>
      </c>
      <c r="D159" s="25">
        <f t="shared" si="0"/>
        <v>8</v>
      </c>
      <c r="E159" s="23" t="s">
        <v>42</v>
      </c>
      <c r="F159" s="23" t="s">
        <v>41</v>
      </c>
      <c r="G159" s="23" t="s">
        <v>37</v>
      </c>
      <c r="H159" s="26">
        <v>2122276.4180000001</v>
      </c>
    </row>
    <row r="160" spans="1:8" ht="14.25" customHeight="1">
      <c r="A160" s="23" t="s">
        <v>33</v>
      </c>
      <c r="B160" s="23" t="s">
        <v>40</v>
      </c>
      <c r="C160" s="24">
        <v>41518</v>
      </c>
      <c r="D160" s="25">
        <f t="shared" si="0"/>
        <v>9</v>
      </c>
      <c r="E160" s="23" t="s">
        <v>42</v>
      </c>
      <c r="F160" s="23" t="s">
        <v>41</v>
      </c>
      <c r="G160" s="23" t="s">
        <v>37</v>
      </c>
      <c r="H160" s="26">
        <v>3718993.9819999998</v>
      </c>
    </row>
    <row r="161" spans="1:8" ht="14.25" customHeight="1">
      <c r="A161" s="23" t="s">
        <v>33</v>
      </c>
      <c r="B161" s="23" t="s">
        <v>40</v>
      </c>
      <c r="C161" s="24">
        <v>41548</v>
      </c>
      <c r="D161" s="25">
        <f t="shared" si="0"/>
        <v>10</v>
      </c>
      <c r="E161" s="23" t="s">
        <v>42</v>
      </c>
      <c r="F161" s="23" t="s">
        <v>41</v>
      </c>
      <c r="G161" s="23" t="s">
        <v>37</v>
      </c>
      <c r="H161" s="26">
        <v>3403502.7259999998</v>
      </c>
    </row>
    <row r="162" spans="1:8" ht="14.25" customHeight="1">
      <c r="A162" s="23" t="s">
        <v>33</v>
      </c>
      <c r="B162" s="23" t="s">
        <v>40</v>
      </c>
      <c r="C162" s="24">
        <v>41579</v>
      </c>
      <c r="D162" s="25">
        <f t="shared" si="0"/>
        <v>11</v>
      </c>
      <c r="E162" s="23" t="s">
        <v>42</v>
      </c>
      <c r="F162" s="23" t="s">
        <v>41</v>
      </c>
      <c r="G162" s="23" t="s">
        <v>37</v>
      </c>
      <c r="H162" s="26">
        <v>2640383.2100000004</v>
      </c>
    </row>
    <row r="163" spans="1:8" ht="14.25" customHeight="1">
      <c r="A163" s="23" t="s">
        <v>33</v>
      </c>
      <c r="B163" s="23" t="s">
        <v>40</v>
      </c>
      <c r="C163" s="24">
        <v>41609</v>
      </c>
      <c r="D163" s="25">
        <f t="shared" si="0"/>
        <v>12</v>
      </c>
      <c r="E163" s="23" t="s">
        <v>42</v>
      </c>
      <c r="F163" s="23" t="s">
        <v>41</v>
      </c>
      <c r="G163" s="23" t="s">
        <v>37</v>
      </c>
      <c r="H163" s="26">
        <v>3250473.736</v>
      </c>
    </row>
    <row r="164" spans="1:8" ht="14.25" customHeight="1">
      <c r="A164" s="23" t="s">
        <v>33</v>
      </c>
      <c r="B164" s="23" t="s">
        <v>40</v>
      </c>
      <c r="C164" s="24">
        <v>41640</v>
      </c>
      <c r="D164" s="25">
        <f t="shared" si="0"/>
        <v>1</v>
      </c>
      <c r="E164" s="23" t="s">
        <v>42</v>
      </c>
      <c r="F164" s="23" t="s">
        <v>41</v>
      </c>
      <c r="G164" s="23" t="s">
        <v>37</v>
      </c>
      <c r="H164" s="26">
        <v>3442464.3119999999</v>
      </c>
    </row>
    <row r="165" spans="1:8" ht="14.25" customHeight="1">
      <c r="A165" s="23" t="s">
        <v>33</v>
      </c>
      <c r="B165" s="23" t="s">
        <v>40</v>
      </c>
      <c r="C165" s="24">
        <v>41671</v>
      </c>
      <c r="D165" s="25">
        <f t="shared" si="0"/>
        <v>2</v>
      </c>
      <c r="E165" s="23" t="s">
        <v>42</v>
      </c>
      <c r="F165" s="23" t="s">
        <v>41</v>
      </c>
      <c r="G165" s="23" t="s">
        <v>37</v>
      </c>
      <c r="H165" s="26">
        <v>3505965.162</v>
      </c>
    </row>
    <row r="166" spans="1:8" ht="14.25" customHeight="1">
      <c r="A166" s="23" t="s">
        <v>33</v>
      </c>
      <c r="B166" s="23" t="s">
        <v>40</v>
      </c>
      <c r="C166" s="24">
        <v>41699</v>
      </c>
      <c r="D166" s="25">
        <f t="shared" si="0"/>
        <v>3</v>
      </c>
      <c r="E166" s="23" t="s">
        <v>42</v>
      </c>
      <c r="F166" s="23" t="s">
        <v>41</v>
      </c>
      <c r="G166" s="23" t="s">
        <v>37</v>
      </c>
      <c r="H166" s="26">
        <v>3144842.5860000001</v>
      </c>
    </row>
    <row r="167" spans="1:8" ht="14.25" customHeight="1">
      <c r="A167" s="23" t="s">
        <v>33</v>
      </c>
      <c r="B167" s="23" t="s">
        <v>40</v>
      </c>
      <c r="C167" s="24">
        <v>41730</v>
      </c>
      <c r="D167" s="25">
        <f t="shared" si="0"/>
        <v>4</v>
      </c>
      <c r="E167" s="23" t="s">
        <v>42</v>
      </c>
      <c r="F167" s="23" t="s">
        <v>41</v>
      </c>
      <c r="G167" s="23" t="s">
        <v>37</v>
      </c>
      <c r="H167" s="26">
        <v>3335858.1760000004</v>
      </c>
    </row>
    <row r="168" spans="1:8" ht="14.25" customHeight="1">
      <c r="A168" s="23" t="s">
        <v>33</v>
      </c>
      <c r="B168" s="23" t="s">
        <v>40</v>
      </c>
      <c r="C168" s="24">
        <v>41760</v>
      </c>
      <c r="D168" s="25">
        <f t="shared" si="0"/>
        <v>5</v>
      </c>
      <c r="E168" s="23" t="s">
        <v>42</v>
      </c>
      <c r="F168" s="23" t="s">
        <v>41</v>
      </c>
      <c r="G168" s="23" t="s">
        <v>37</v>
      </c>
      <c r="H168" s="26">
        <v>3285918.966</v>
      </c>
    </row>
    <row r="169" spans="1:8" ht="14.25" customHeight="1">
      <c r="A169" s="23" t="s">
        <v>33</v>
      </c>
      <c r="B169" s="23" t="s">
        <v>40</v>
      </c>
      <c r="C169" s="24">
        <v>41791</v>
      </c>
      <c r="D169" s="25">
        <f t="shared" si="0"/>
        <v>6</v>
      </c>
      <c r="E169" s="23" t="s">
        <v>42</v>
      </c>
      <c r="F169" s="23" t="s">
        <v>41</v>
      </c>
      <c r="G169" s="23" t="s">
        <v>37</v>
      </c>
      <c r="H169" s="26">
        <v>3515627.0780000002</v>
      </c>
    </row>
    <row r="170" spans="1:8" ht="14.25" customHeight="1">
      <c r="A170" s="23" t="s">
        <v>33</v>
      </c>
      <c r="B170" s="23" t="s">
        <v>40</v>
      </c>
      <c r="C170" s="24">
        <v>41456</v>
      </c>
      <c r="D170" s="25">
        <f t="shared" si="0"/>
        <v>7</v>
      </c>
      <c r="E170" s="23" t="s">
        <v>43</v>
      </c>
      <c r="F170" s="23" t="s">
        <v>36</v>
      </c>
      <c r="G170" s="23" t="s">
        <v>37</v>
      </c>
      <c r="H170" s="26">
        <v>3037913.400549999</v>
      </c>
    </row>
    <row r="171" spans="1:8" ht="14.25" customHeight="1">
      <c r="A171" s="23" t="s">
        <v>33</v>
      </c>
      <c r="B171" s="23" t="s">
        <v>40</v>
      </c>
      <c r="C171" s="24">
        <v>41487</v>
      </c>
      <c r="D171" s="25">
        <f t="shared" si="0"/>
        <v>8</v>
      </c>
      <c r="E171" s="23" t="s">
        <v>43</v>
      </c>
      <c r="F171" s="23" t="s">
        <v>36</v>
      </c>
      <c r="G171" s="23" t="s">
        <v>37</v>
      </c>
      <c r="H171" s="26">
        <v>3356447.1493499991</v>
      </c>
    </row>
    <row r="172" spans="1:8" ht="14.25" customHeight="1">
      <c r="A172" s="23" t="s">
        <v>33</v>
      </c>
      <c r="B172" s="23" t="s">
        <v>40</v>
      </c>
      <c r="C172" s="24">
        <v>41518</v>
      </c>
      <c r="D172" s="25">
        <f t="shared" si="0"/>
        <v>9</v>
      </c>
      <c r="E172" s="23" t="s">
        <v>43</v>
      </c>
      <c r="F172" s="23" t="s">
        <v>36</v>
      </c>
      <c r="G172" s="23" t="s">
        <v>37</v>
      </c>
      <c r="H172" s="26">
        <v>2922918.5306499992</v>
      </c>
    </row>
    <row r="173" spans="1:8" ht="14.25" customHeight="1">
      <c r="A173" s="23" t="s">
        <v>33</v>
      </c>
      <c r="B173" s="23" t="s">
        <v>40</v>
      </c>
      <c r="C173" s="24">
        <v>41548</v>
      </c>
      <c r="D173" s="25">
        <f t="shared" si="0"/>
        <v>10</v>
      </c>
      <c r="E173" s="23" t="s">
        <v>43</v>
      </c>
      <c r="F173" s="23" t="s">
        <v>36</v>
      </c>
      <c r="G173" s="23" t="s">
        <v>37</v>
      </c>
      <c r="H173" s="26">
        <v>2583765.4304499994</v>
      </c>
    </row>
    <row r="174" spans="1:8" ht="14.25" customHeight="1">
      <c r="A174" s="23" t="s">
        <v>33</v>
      </c>
      <c r="B174" s="23" t="s">
        <v>40</v>
      </c>
      <c r="C174" s="24">
        <v>41579</v>
      </c>
      <c r="D174" s="25">
        <f t="shared" si="0"/>
        <v>11</v>
      </c>
      <c r="E174" s="23" t="s">
        <v>43</v>
      </c>
      <c r="F174" s="23" t="s">
        <v>36</v>
      </c>
      <c r="G174" s="23" t="s">
        <v>37</v>
      </c>
      <c r="H174" s="26">
        <v>2838411.9507499994</v>
      </c>
    </row>
    <row r="175" spans="1:8" ht="14.25" customHeight="1">
      <c r="A175" s="23" t="s">
        <v>33</v>
      </c>
      <c r="B175" s="23" t="s">
        <v>40</v>
      </c>
      <c r="C175" s="24">
        <v>41609</v>
      </c>
      <c r="D175" s="25">
        <f t="shared" si="0"/>
        <v>12</v>
      </c>
      <c r="E175" s="23" t="s">
        <v>43</v>
      </c>
      <c r="F175" s="23" t="s">
        <v>36</v>
      </c>
      <c r="G175" s="23" t="s">
        <v>37</v>
      </c>
      <c r="H175" s="26">
        <v>2419259.2661999995</v>
      </c>
    </row>
    <row r="176" spans="1:8" ht="14.25" customHeight="1">
      <c r="A176" s="23" t="s">
        <v>33</v>
      </c>
      <c r="B176" s="23" t="s">
        <v>40</v>
      </c>
      <c r="C176" s="24">
        <v>41640</v>
      </c>
      <c r="D176" s="25">
        <f t="shared" si="0"/>
        <v>1</v>
      </c>
      <c r="E176" s="23" t="s">
        <v>43</v>
      </c>
      <c r="F176" s="23" t="s">
        <v>36</v>
      </c>
      <c r="G176" s="23" t="s">
        <v>37</v>
      </c>
      <c r="H176" s="26">
        <v>3700649.1353999986</v>
      </c>
    </row>
    <row r="177" spans="1:8" ht="14.25" customHeight="1">
      <c r="A177" s="23" t="s">
        <v>33</v>
      </c>
      <c r="B177" s="23" t="s">
        <v>40</v>
      </c>
      <c r="C177" s="24">
        <v>41671</v>
      </c>
      <c r="D177" s="25">
        <f t="shared" si="0"/>
        <v>2</v>
      </c>
      <c r="E177" s="23" t="s">
        <v>43</v>
      </c>
      <c r="F177" s="23" t="s">
        <v>36</v>
      </c>
      <c r="G177" s="23" t="s">
        <v>37</v>
      </c>
      <c r="H177" s="26">
        <v>3768912.5491499985</v>
      </c>
    </row>
    <row r="178" spans="1:8" ht="14.25" customHeight="1">
      <c r="A178" s="23" t="s">
        <v>33</v>
      </c>
      <c r="B178" s="23" t="s">
        <v>40</v>
      </c>
      <c r="C178" s="24">
        <v>41699</v>
      </c>
      <c r="D178" s="25">
        <f t="shared" si="0"/>
        <v>3</v>
      </c>
      <c r="E178" s="23" t="s">
        <v>43</v>
      </c>
      <c r="F178" s="23" t="s">
        <v>36</v>
      </c>
      <c r="G178" s="23" t="s">
        <v>37</v>
      </c>
      <c r="H178" s="26">
        <v>3380705.7799499989</v>
      </c>
    </row>
    <row r="179" spans="1:8" ht="14.25" customHeight="1">
      <c r="A179" s="23" t="s">
        <v>33</v>
      </c>
      <c r="B179" s="23" t="s">
        <v>40</v>
      </c>
      <c r="C179" s="24">
        <v>41730</v>
      </c>
      <c r="D179" s="25">
        <f t="shared" si="0"/>
        <v>4</v>
      </c>
      <c r="E179" s="23" t="s">
        <v>43</v>
      </c>
      <c r="F179" s="23" t="s">
        <v>36</v>
      </c>
      <c r="G179" s="23" t="s">
        <v>37</v>
      </c>
      <c r="H179" s="26">
        <v>3586047.5391999991</v>
      </c>
    </row>
    <row r="180" spans="1:8" ht="14.25" customHeight="1">
      <c r="A180" s="23" t="s">
        <v>33</v>
      </c>
      <c r="B180" s="23" t="s">
        <v>40</v>
      </c>
      <c r="C180" s="24">
        <v>41760</v>
      </c>
      <c r="D180" s="25">
        <f t="shared" si="0"/>
        <v>5</v>
      </c>
      <c r="E180" s="23" t="s">
        <v>43</v>
      </c>
      <c r="F180" s="23" t="s">
        <v>36</v>
      </c>
      <c r="G180" s="23" t="s">
        <v>37</v>
      </c>
      <c r="H180" s="26">
        <v>3032362.88845</v>
      </c>
    </row>
    <row r="181" spans="1:8" ht="14.25" customHeight="1">
      <c r="A181" s="23" t="s">
        <v>33</v>
      </c>
      <c r="B181" s="23" t="s">
        <v>40</v>
      </c>
      <c r="C181" s="24">
        <v>41791</v>
      </c>
      <c r="D181" s="25">
        <f t="shared" si="0"/>
        <v>6</v>
      </c>
      <c r="E181" s="23" t="s">
        <v>43</v>
      </c>
      <c r="F181" s="23" t="s">
        <v>36</v>
      </c>
      <c r="G181" s="23" t="s">
        <v>37</v>
      </c>
      <c r="H181" s="26">
        <v>3079299.10885</v>
      </c>
    </row>
    <row r="182" spans="1:8" ht="14.25" customHeight="1">
      <c r="A182" s="23" t="s">
        <v>31</v>
      </c>
      <c r="B182" s="23" t="s">
        <v>34</v>
      </c>
      <c r="C182" s="24">
        <v>41456</v>
      </c>
      <c r="D182" s="25">
        <f t="shared" si="0"/>
        <v>7</v>
      </c>
      <c r="E182" s="23" t="s">
        <v>44</v>
      </c>
      <c r="F182" s="23" t="s">
        <v>45</v>
      </c>
      <c r="G182" s="23" t="s">
        <v>37</v>
      </c>
      <c r="H182" s="26">
        <v>593751.84077137313</v>
      </c>
    </row>
    <row r="183" spans="1:8" ht="14.25" customHeight="1">
      <c r="A183" s="23" t="s">
        <v>31</v>
      </c>
      <c r="B183" s="23" t="s">
        <v>34</v>
      </c>
      <c r="C183" s="24">
        <v>41487</v>
      </c>
      <c r="D183" s="25">
        <f t="shared" si="0"/>
        <v>8</v>
      </c>
      <c r="E183" s="23" t="s">
        <v>44</v>
      </c>
      <c r="F183" s="23" t="s">
        <v>45</v>
      </c>
      <c r="G183" s="23" t="s">
        <v>37</v>
      </c>
      <c r="H183" s="26">
        <v>820393.03401412489</v>
      </c>
    </row>
    <row r="184" spans="1:8" ht="14.25" customHeight="1">
      <c r="A184" s="23" t="s">
        <v>31</v>
      </c>
      <c r="B184" s="23" t="s">
        <v>34</v>
      </c>
      <c r="C184" s="24">
        <v>41518</v>
      </c>
      <c r="D184" s="25">
        <f t="shared" si="0"/>
        <v>9</v>
      </c>
      <c r="E184" s="23" t="s">
        <v>44</v>
      </c>
      <c r="F184" s="23" t="s">
        <v>45</v>
      </c>
      <c r="G184" s="23" t="s">
        <v>37</v>
      </c>
      <c r="H184" s="26">
        <v>642291.58212862327</v>
      </c>
    </row>
    <row r="185" spans="1:8" ht="14.25" customHeight="1">
      <c r="A185" s="23" t="s">
        <v>31</v>
      </c>
      <c r="B185" s="23" t="s">
        <v>34</v>
      </c>
      <c r="C185" s="24">
        <v>41548</v>
      </c>
      <c r="D185" s="25">
        <f t="shared" si="0"/>
        <v>10</v>
      </c>
      <c r="E185" s="23" t="s">
        <v>44</v>
      </c>
      <c r="F185" s="23" t="s">
        <v>45</v>
      </c>
      <c r="G185" s="23" t="s">
        <v>37</v>
      </c>
      <c r="H185" s="26">
        <v>609639.97288837493</v>
      </c>
    </row>
    <row r="186" spans="1:8" ht="14.25" customHeight="1">
      <c r="A186" s="23" t="s">
        <v>31</v>
      </c>
      <c r="B186" s="23" t="s">
        <v>34</v>
      </c>
      <c r="C186" s="24">
        <v>41579</v>
      </c>
      <c r="D186" s="25">
        <f t="shared" si="0"/>
        <v>11</v>
      </c>
      <c r="E186" s="23" t="s">
        <v>44</v>
      </c>
      <c r="F186" s="23" t="s">
        <v>45</v>
      </c>
      <c r="G186" s="23" t="s">
        <v>37</v>
      </c>
      <c r="H186" s="26">
        <v>626073.16897124995</v>
      </c>
    </row>
    <row r="187" spans="1:8" ht="14.25" customHeight="1">
      <c r="A187" s="23" t="s">
        <v>31</v>
      </c>
      <c r="B187" s="23" t="s">
        <v>34</v>
      </c>
      <c r="C187" s="24">
        <v>41609</v>
      </c>
      <c r="D187" s="25">
        <f t="shared" si="0"/>
        <v>12</v>
      </c>
      <c r="E187" s="23" t="s">
        <v>44</v>
      </c>
      <c r="F187" s="23" t="s">
        <v>45</v>
      </c>
      <c r="G187" s="23" t="s">
        <v>37</v>
      </c>
      <c r="H187" s="26">
        <v>602153.37789750006</v>
      </c>
    </row>
    <row r="188" spans="1:8" ht="14.25" customHeight="1">
      <c r="A188" s="23" t="s">
        <v>31</v>
      </c>
      <c r="B188" s="23" t="s">
        <v>34</v>
      </c>
      <c r="C188" s="24">
        <v>41640</v>
      </c>
      <c r="D188" s="25">
        <f t="shared" si="0"/>
        <v>1</v>
      </c>
      <c r="E188" s="23" t="s">
        <v>44</v>
      </c>
      <c r="F188" s="23" t="s">
        <v>45</v>
      </c>
      <c r="G188" s="23" t="s">
        <v>37</v>
      </c>
      <c r="H188" s="26">
        <v>1146143.9846999997</v>
      </c>
    </row>
    <row r="189" spans="1:8" ht="14.25" customHeight="1">
      <c r="A189" s="23" t="s">
        <v>31</v>
      </c>
      <c r="B189" s="23" t="s">
        <v>34</v>
      </c>
      <c r="C189" s="24">
        <v>41671</v>
      </c>
      <c r="D189" s="25">
        <f t="shared" si="0"/>
        <v>2</v>
      </c>
      <c r="E189" s="23" t="s">
        <v>44</v>
      </c>
      <c r="F189" s="23" t="s">
        <v>45</v>
      </c>
      <c r="G189" s="23" t="s">
        <v>37</v>
      </c>
      <c r="H189" s="26">
        <v>964931.83751249989</v>
      </c>
    </row>
    <row r="190" spans="1:8" ht="14.25" customHeight="1">
      <c r="A190" s="23" t="s">
        <v>31</v>
      </c>
      <c r="B190" s="23" t="s">
        <v>34</v>
      </c>
      <c r="C190" s="24">
        <v>41699</v>
      </c>
      <c r="D190" s="25">
        <f t="shared" si="0"/>
        <v>3</v>
      </c>
      <c r="E190" s="23" t="s">
        <v>44</v>
      </c>
      <c r="F190" s="23" t="s">
        <v>45</v>
      </c>
      <c r="G190" s="23" t="s">
        <v>37</v>
      </c>
      <c r="H190" s="26">
        <v>962733.95790000004</v>
      </c>
    </row>
    <row r="191" spans="1:8" ht="14.25" customHeight="1">
      <c r="A191" s="23" t="s">
        <v>31</v>
      </c>
      <c r="B191" s="23" t="s">
        <v>34</v>
      </c>
      <c r="C191" s="24">
        <v>41730</v>
      </c>
      <c r="D191" s="25">
        <f t="shared" si="0"/>
        <v>4</v>
      </c>
      <c r="E191" s="23" t="s">
        <v>44</v>
      </c>
      <c r="F191" s="23" t="s">
        <v>45</v>
      </c>
      <c r="G191" s="23" t="s">
        <v>37</v>
      </c>
      <c r="H191" s="26">
        <v>964825.21760624985</v>
      </c>
    </row>
    <row r="192" spans="1:8" ht="14.25" customHeight="1">
      <c r="A192" s="23" t="s">
        <v>31</v>
      </c>
      <c r="B192" s="23" t="s">
        <v>34</v>
      </c>
      <c r="C192" s="24">
        <v>41760</v>
      </c>
      <c r="D192" s="25">
        <f t="shared" si="0"/>
        <v>5</v>
      </c>
      <c r="E192" s="23" t="s">
        <v>44</v>
      </c>
      <c r="F192" s="23" t="s">
        <v>45</v>
      </c>
      <c r="G192" s="23" t="s">
        <v>37</v>
      </c>
      <c r="H192" s="26">
        <v>1024534.78359375</v>
      </c>
    </row>
    <row r="193" spans="1:10" ht="14.25" customHeight="1">
      <c r="A193" s="23" t="s">
        <v>31</v>
      </c>
      <c r="B193" s="23" t="s">
        <v>34</v>
      </c>
      <c r="C193" s="24">
        <v>41791</v>
      </c>
      <c r="D193" s="25">
        <f t="shared" si="0"/>
        <v>6</v>
      </c>
      <c r="E193" s="23" t="s">
        <v>44</v>
      </c>
      <c r="F193" s="23" t="s">
        <v>45</v>
      </c>
      <c r="G193" s="23" t="s">
        <v>37</v>
      </c>
      <c r="H193" s="26">
        <v>1168045.22566875</v>
      </c>
    </row>
    <row r="194" spans="1:10" ht="14.25" customHeight="1">
      <c r="A194" s="23" t="s">
        <v>31</v>
      </c>
      <c r="B194" s="23" t="s">
        <v>34</v>
      </c>
      <c r="C194" s="24">
        <v>41456</v>
      </c>
      <c r="D194" s="25">
        <f t="shared" si="0"/>
        <v>7</v>
      </c>
      <c r="E194" s="23" t="s">
        <v>46</v>
      </c>
      <c r="F194" s="23" t="s">
        <v>47</v>
      </c>
      <c r="G194" s="23" t="s">
        <v>37</v>
      </c>
      <c r="H194" s="26">
        <v>276807.38497499918</v>
      </c>
      <c r="I194" s="27"/>
      <c r="J194" s="27"/>
    </row>
    <row r="195" spans="1:10" ht="14.25" customHeight="1">
      <c r="A195" s="23" t="s">
        <v>31</v>
      </c>
      <c r="B195" s="23" t="s">
        <v>34</v>
      </c>
      <c r="C195" s="24">
        <v>41487</v>
      </c>
      <c r="D195" s="25">
        <f t="shared" si="0"/>
        <v>8</v>
      </c>
      <c r="E195" s="23" t="s">
        <v>46</v>
      </c>
      <c r="F195" s="23" t="s">
        <v>47</v>
      </c>
      <c r="G195" s="23" t="s">
        <v>37</v>
      </c>
      <c r="H195" s="26">
        <v>382467.614925</v>
      </c>
      <c r="I195" s="27"/>
      <c r="J195" s="27"/>
    </row>
    <row r="196" spans="1:10" ht="14.25" customHeight="1">
      <c r="A196" s="23" t="s">
        <v>31</v>
      </c>
      <c r="B196" s="23" t="s">
        <v>34</v>
      </c>
      <c r="C196" s="24">
        <v>41518</v>
      </c>
      <c r="D196" s="25">
        <f t="shared" si="0"/>
        <v>9</v>
      </c>
      <c r="E196" s="23" t="s">
        <v>46</v>
      </c>
      <c r="F196" s="23" t="s">
        <v>47</v>
      </c>
      <c r="G196" s="23" t="s">
        <v>37</v>
      </c>
      <c r="H196" s="26">
        <v>299436.63502499921</v>
      </c>
      <c r="I196" s="27"/>
      <c r="J196" s="27"/>
    </row>
    <row r="197" spans="1:10" ht="14.25" customHeight="1">
      <c r="A197" s="23" t="s">
        <v>31</v>
      </c>
      <c r="B197" s="23" t="s">
        <v>34</v>
      </c>
      <c r="C197" s="24">
        <v>41548</v>
      </c>
      <c r="D197" s="25">
        <f t="shared" si="0"/>
        <v>10</v>
      </c>
      <c r="E197" s="23" t="s">
        <v>46</v>
      </c>
      <c r="F197" s="23" t="s">
        <v>47</v>
      </c>
      <c r="G197" s="23" t="s">
        <v>37</v>
      </c>
      <c r="H197" s="26">
        <v>284214.43957499997</v>
      </c>
      <c r="I197" s="27"/>
      <c r="J197" s="27"/>
    </row>
    <row r="198" spans="1:10" ht="14.25" customHeight="1">
      <c r="A198" s="23" t="s">
        <v>31</v>
      </c>
      <c r="B198" s="23" t="s">
        <v>34</v>
      </c>
      <c r="C198" s="24">
        <v>41579</v>
      </c>
      <c r="D198" s="25">
        <f t="shared" si="0"/>
        <v>11</v>
      </c>
      <c r="E198" s="23" t="s">
        <v>46</v>
      </c>
      <c r="F198" s="23" t="s">
        <v>47</v>
      </c>
      <c r="G198" s="23" t="s">
        <v>37</v>
      </c>
      <c r="H198" s="26">
        <v>291875.60325000004</v>
      </c>
      <c r="I198" s="27"/>
      <c r="J198" s="27"/>
    </row>
    <row r="199" spans="1:10" ht="14.25" customHeight="1">
      <c r="A199" s="23" t="s">
        <v>31</v>
      </c>
      <c r="B199" s="23" t="s">
        <v>34</v>
      </c>
      <c r="C199" s="24">
        <v>41609</v>
      </c>
      <c r="D199" s="25">
        <f t="shared" si="0"/>
        <v>12</v>
      </c>
      <c r="E199" s="23" t="s">
        <v>46</v>
      </c>
      <c r="F199" s="23" t="s">
        <v>47</v>
      </c>
      <c r="G199" s="23" t="s">
        <v>37</v>
      </c>
      <c r="H199" s="26">
        <v>280724.18550000002</v>
      </c>
      <c r="I199" s="27"/>
      <c r="J199" s="27"/>
    </row>
    <row r="200" spans="1:10" ht="14.25" customHeight="1">
      <c r="A200" s="23" t="s">
        <v>31</v>
      </c>
      <c r="B200" s="23" t="s">
        <v>34</v>
      </c>
      <c r="C200" s="24">
        <v>41640</v>
      </c>
      <c r="D200" s="25">
        <f t="shared" si="0"/>
        <v>1</v>
      </c>
      <c r="E200" s="23" t="s">
        <v>46</v>
      </c>
      <c r="F200" s="23" t="s">
        <v>47</v>
      </c>
      <c r="G200" s="23" t="s">
        <v>37</v>
      </c>
      <c r="H200" s="26">
        <v>534332.85999999987</v>
      </c>
    </row>
    <row r="201" spans="1:10" ht="14.25" customHeight="1">
      <c r="A201" s="23" t="s">
        <v>31</v>
      </c>
      <c r="B201" s="23" t="s">
        <v>34</v>
      </c>
      <c r="C201" s="24">
        <v>41671</v>
      </c>
      <c r="D201" s="25">
        <f t="shared" si="0"/>
        <v>2</v>
      </c>
      <c r="E201" s="23" t="s">
        <v>46</v>
      </c>
      <c r="F201" s="23" t="s">
        <v>47</v>
      </c>
      <c r="G201" s="23" t="s">
        <v>37</v>
      </c>
      <c r="H201" s="26">
        <v>449851.67249999999</v>
      </c>
    </row>
    <row r="202" spans="1:10" ht="14.25" customHeight="1">
      <c r="A202" s="23" t="s">
        <v>31</v>
      </c>
      <c r="B202" s="23" t="s">
        <v>34</v>
      </c>
      <c r="C202" s="24">
        <v>41699</v>
      </c>
      <c r="D202" s="25">
        <f t="shared" si="0"/>
        <v>3</v>
      </c>
      <c r="E202" s="23" t="s">
        <v>46</v>
      </c>
      <c r="F202" s="23" t="s">
        <v>47</v>
      </c>
      <c r="G202" s="23" t="s">
        <v>37</v>
      </c>
      <c r="H202" s="26">
        <v>448827.02</v>
      </c>
    </row>
    <row r="203" spans="1:10" ht="14.25" customHeight="1">
      <c r="A203" s="23" t="s">
        <v>31</v>
      </c>
      <c r="B203" s="23" t="s">
        <v>34</v>
      </c>
      <c r="C203" s="24">
        <v>41730</v>
      </c>
      <c r="D203" s="25">
        <f t="shared" si="0"/>
        <v>4</v>
      </c>
      <c r="E203" s="23" t="s">
        <v>46</v>
      </c>
      <c r="F203" s="23" t="s">
        <v>47</v>
      </c>
      <c r="G203" s="23" t="s">
        <v>37</v>
      </c>
      <c r="H203" s="26">
        <v>449801.96625</v>
      </c>
    </row>
    <row r="204" spans="1:10" ht="14.25" customHeight="1">
      <c r="A204" s="23" t="s">
        <v>31</v>
      </c>
      <c r="B204" s="23" t="s">
        <v>34</v>
      </c>
      <c r="C204" s="24">
        <v>41760</v>
      </c>
      <c r="D204" s="25">
        <f t="shared" si="0"/>
        <v>5</v>
      </c>
      <c r="E204" s="23" t="s">
        <v>46</v>
      </c>
      <c r="F204" s="23" t="s">
        <v>47</v>
      </c>
      <c r="G204" s="23" t="s">
        <v>37</v>
      </c>
      <c r="H204" s="26">
        <v>477638.59375</v>
      </c>
    </row>
    <row r="205" spans="1:10" ht="14.25" customHeight="1">
      <c r="A205" s="23" t="s">
        <v>31</v>
      </c>
      <c r="B205" s="23" t="s">
        <v>34</v>
      </c>
      <c r="C205" s="24">
        <v>41791</v>
      </c>
      <c r="D205" s="25">
        <f t="shared" si="0"/>
        <v>6</v>
      </c>
      <c r="E205" s="23" t="s">
        <v>46</v>
      </c>
      <c r="F205" s="23" t="s">
        <v>47</v>
      </c>
      <c r="G205" s="23" t="s">
        <v>37</v>
      </c>
      <c r="H205" s="26">
        <v>544543.22875000001</v>
      </c>
    </row>
    <row r="206" spans="1:10" ht="14.25" customHeight="1">
      <c r="A206" s="23" t="s">
        <v>31</v>
      </c>
      <c r="B206" s="23" t="s">
        <v>34</v>
      </c>
      <c r="C206" s="24">
        <v>41456</v>
      </c>
      <c r="D206" s="25">
        <f t="shared" si="0"/>
        <v>7</v>
      </c>
      <c r="E206" s="23" t="s">
        <v>46</v>
      </c>
      <c r="F206" s="23" t="s">
        <v>48</v>
      </c>
      <c r="G206" s="23" t="s">
        <v>37</v>
      </c>
      <c r="H206" s="26">
        <v>415211.07746249868</v>
      </c>
    </row>
    <row r="207" spans="1:10" ht="14.25" customHeight="1">
      <c r="A207" s="23" t="s">
        <v>31</v>
      </c>
      <c r="B207" s="23" t="s">
        <v>34</v>
      </c>
      <c r="C207" s="24">
        <v>41487</v>
      </c>
      <c r="D207" s="25">
        <f t="shared" si="0"/>
        <v>8</v>
      </c>
      <c r="E207" s="23" t="s">
        <v>46</v>
      </c>
      <c r="F207" s="23" t="s">
        <v>48</v>
      </c>
      <c r="G207" s="23" t="s">
        <v>37</v>
      </c>
      <c r="H207" s="26">
        <v>573701.42238750006</v>
      </c>
    </row>
    <row r="208" spans="1:10" ht="14.25" customHeight="1">
      <c r="A208" s="23" t="s">
        <v>31</v>
      </c>
      <c r="B208" s="23" t="s">
        <v>34</v>
      </c>
      <c r="C208" s="24">
        <v>41518</v>
      </c>
      <c r="D208" s="25">
        <f t="shared" si="0"/>
        <v>9</v>
      </c>
      <c r="E208" s="23" t="s">
        <v>46</v>
      </c>
      <c r="F208" s="23" t="s">
        <v>48</v>
      </c>
      <c r="G208" s="23" t="s">
        <v>37</v>
      </c>
      <c r="H208" s="26">
        <v>449154.95253749873</v>
      </c>
    </row>
    <row r="209" spans="1:8" ht="14.25" customHeight="1">
      <c r="A209" s="23" t="s">
        <v>31</v>
      </c>
      <c r="B209" s="23" t="s">
        <v>34</v>
      </c>
      <c r="C209" s="24">
        <v>41548</v>
      </c>
      <c r="D209" s="25">
        <f t="shared" si="0"/>
        <v>10</v>
      </c>
      <c r="E209" s="23" t="s">
        <v>46</v>
      </c>
      <c r="F209" s="23" t="s">
        <v>48</v>
      </c>
      <c r="G209" s="23" t="s">
        <v>37</v>
      </c>
      <c r="H209" s="26">
        <v>426321.65936249989</v>
      </c>
    </row>
    <row r="210" spans="1:8" ht="14.25" customHeight="1">
      <c r="A210" s="23" t="s">
        <v>31</v>
      </c>
      <c r="B210" s="23" t="s">
        <v>34</v>
      </c>
      <c r="C210" s="24">
        <v>41579</v>
      </c>
      <c r="D210" s="25">
        <f t="shared" si="0"/>
        <v>11</v>
      </c>
      <c r="E210" s="23" t="s">
        <v>46</v>
      </c>
      <c r="F210" s="23" t="s">
        <v>48</v>
      </c>
      <c r="G210" s="23" t="s">
        <v>37</v>
      </c>
      <c r="H210" s="26">
        <v>437813.40487499995</v>
      </c>
    </row>
    <row r="211" spans="1:8" ht="14.25" customHeight="1">
      <c r="A211" s="23" t="s">
        <v>31</v>
      </c>
      <c r="B211" s="23" t="s">
        <v>34</v>
      </c>
      <c r="C211" s="24">
        <v>41609</v>
      </c>
      <c r="D211" s="25">
        <f t="shared" si="0"/>
        <v>12</v>
      </c>
      <c r="E211" s="23" t="s">
        <v>46</v>
      </c>
      <c r="F211" s="23" t="s">
        <v>48</v>
      </c>
      <c r="G211" s="23" t="s">
        <v>37</v>
      </c>
      <c r="H211" s="26">
        <v>421086.27824999997</v>
      </c>
    </row>
    <row r="212" spans="1:8" ht="14.25" customHeight="1">
      <c r="A212" s="23" t="s">
        <v>31</v>
      </c>
      <c r="B212" s="23" t="s">
        <v>34</v>
      </c>
      <c r="C212" s="24">
        <v>41640</v>
      </c>
      <c r="D212" s="25">
        <f t="shared" si="0"/>
        <v>1</v>
      </c>
      <c r="E212" s="23" t="s">
        <v>46</v>
      </c>
      <c r="F212" s="23" t="s">
        <v>48</v>
      </c>
      <c r="G212" s="23" t="s">
        <v>37</v>
      </c>
      <c r="H212" s="26">
        <v>801499.2899999998</v>
      </c>
    </row>
    <row r="213" spans="1:8" ht="14.25" customHeight="1">
      <c r="A213" s="23" t="s">
        <v>31</v>
      </c>
      <c r="B213" s="23" t="s">
        <v>34</v>
      </c>
      <c r="C213" s="24">
        <v>41671</v>
      </c>
      <c r="D213" s="25">
        <f t="shared" si="0"/>
        <v>2</v>
      </c>
      <c r="E213" s="23" t="s">
        <v>46</v>
      </c>
      <c r="F213" s="23" t="s">
        <v>48</v>
      </c>
      <c r="G213" s="23" t="s">
        <v>37</v>
      </c>
      <c r="H213" s="26">
        <v>674777.50874999992</v>
      </c>
    </row>
    <row r="214" spans="1:8" ht="14.25" customHeight="1">
      <c r="A214" s="23" t="s">
        <v>31</v>
      </c>
      <c r="B214" s="23" t="s">
        <v>34</v>
      </c>
      <c r="C214" s="24">
        <v>41699</v>
      </c>
      <c r="D214" s="25">
        <f t="shared" si="0"/>
        <v>3</v>
      </c>
      <c r="E214" s="23" t="s">
        <v>46</v>
      </c>
      <c r="F214" s="23" t="s">
        <v>48</v>
      </c>
      <c r="G214" s="23" t="s">
        <v>37</v>
      </c>
      <c r="H214" s="26">
        <v>673240.53</v>
      </c>
    </row>
    <row r="215" spans="1:8" ht="14.25" customHeight="1">
      <c r="A215" s="23" t="s">
        <v>31</v>
      </c>
      <c r="B215" s="23" t="s">
        <v>34</v>
      </c>
      <c r="C215" s="24">
        <v>41730</v>
      </c>
      <c r="D215" s="25">
        <f t="shared" si="0"/>
        <v>4</v>
      </c>
      <c r="E215" s="23" t="s">
        <v>46</v>
      </c>
      <c r="F215" s="23" t="s">
        <v>48</v>
      </c>
      <c r="G215" s="23" t="s">
        <v>37</v>
      </c>
      <c r="H215" s="26">
        <v>674702.94937499997</v>
      </c>
    </row>
    <row r="216" spans="1:8" ht="14.25" customHeight="1">
      <c r="A216" s="23" t="s">
        <v>31</v>
      </c>
      <c r="B216" s="23" t="s">
        <v>34</v>
      </c>
      <c r="C216" s="24">
        <v>41760</v>
      </c>
      <c r="D216" s="25">
        <f t="shared" si="0"/>
        <v>5</v>
      </c>
      <c r="E216" s="23" t="s">
        <v>46</v>
      </c>
      <c r="F216" s="23" t="s">
        <v>48</v>
      </c>
      <c r="G216" s="23" t="s">
        <v>37</v>
      </c>
      <c r="H216" s="26">
        <v>716457.890625</v>
      </c>
    </row>
    <row r="217" spans="1:8" ht="14.25" customHeight="1">
      <c r="A217" s="23" t="s">
        <v>31</v>
      </c>
      <c r="B217" s="23" t="s">
        <v>34</v>
      </c>
      <c r="C217" s="24">
        <v>41791</v>
      </c>
      <c r="D217" s="25">
        <f t="shared" si="0"/>
        <v>6</v>
      </c>
      <c r="E217" s="23" t="s">
        <v>46</v>
      </c>
      <c r="F217" s="23" t="s">
        <v>48</v>
      </c>
      <c r="G217" s="23" t="s">
        <v>37</v>
      </c>
      <c r="H217" s="26">
        <v>816814.8431249999</v>
      </c>
    </row>
    <row r="218" spans="1:8" ht="14.25" customHeight="1">
      <c r="A218" s="23" t="s">
        <v>31</v>
      </c>
      <c r="B218" s="23" t="s">
        <v>34</v>
      </c>
      <c r="C218" s="24">
        <v>41456</v>
      </c>
      <c r="D218" s="25">
        <f t="shared" si="0"/>
        <v>7</v>
      </c>
      <c r="E218" s="23" t="s">
        <v>49</v>
      </c>
      <c r="F218" s="23" t="s">
        <v>50</v>
      </c>
      <c r="G218" s="23" t="s">
        <v>37</v>
      </c>
      <c r="H218" s="26">
        <v>360688.41072499886</v>
      </c>
    </row>
    <row r="219" spans="1:8" ht="14.25" customHeight="1">
      <c r="A219" s="23" t="s">
        <v>31</v>
      </c>
      <c r="B219" s="23" t="s">
        <v>34</v>
      </c>
      <c r="C219" s="24">
        <v>41487</v>
      </c>
      <c r="D219" s="25">
        <f t="shared" si="0"/>
        <v>8</v>
      </c>
      <c r="E219" s="23" t="s">
        <v>49</v>
      </c>
      <c r="F219" s="23" t="s">
        <v>50</v>
      </c>
      <c r="G219" s="23" t="s">
        <v>37</v>
      </c>
      <c r="H219" s="26">
        <v>498366.89217499993</v>
      </c>
    </row>
    <row r="220" spans="1:8" ht="14.25" customHeight="1">
      <c r="A220" s="23" t="s">
        <v>31</v>
      </c>
      <c r="B220" s="23" t="s">
        <v>34</v>
      </c>
      <c r="C220" s="24">
        <v>41518</v>
      </c>
      <c r="D220" s="25">
        <f t="shared" si="0"/>
        <v>9</v>
      </c>
      <c r="E220" s="23" t="s">
        <v>49</v>
      </c>
      <c r="F220" s="23" t="s">
        <v>50</v>
      </c>
      <c r="G220" s="23" t="s">
        <v>37</v>
      </c>
      <c r="H220" s="26">
        <v>390175.00927499885</v>
      </c>
    </row>
    <row r="221" spans="1:8" ht="14.25" customHeight="1">
      <c r="A221" s="23" t="s">
        <v>31</v>
      </c>
      <c r="B221" s="23" t="s">
        <v>34</v>
      </c>
      <c r="C221" s="24">
        <v>41548</v>
      </c>
      <c r="D221" s="25">
        <f t="shared" si="0"/>
        <v>10</v>
      </c>
      <c r="E221" s="23" t="s">
        <v>49</v>
      </c>
      <c r="F221" s="23" t="s">
        <v>50</v>
      </c>
      <c r="G221" s="23" t="s">
        <v>37</v>
      </c>
      <c r="H221" s="26">
        <v>370340.02732499992</v>
      </c>
    </row>
    <row r="222" spans="1:8" ht="14.25" customHeight="1">
      <c r="A222" s="23" t="s">
        <v>31</v>
      </c>
      <c r="B222" s="23" t="s">
        <v>34</v>
      </c>
      <c r="C222" s="24">
        <v>41579</v>
      </c>
      <c r="D222" s="25">
        <f t="shared" si="0"/>
        <v>11</v>
      </c>
      <c r="E222" s="23" t="s">
        <v>49</v>
      </c>
      <c r="F222" s="23" t="s">
        <v>50</v>
      </c>
      <c r="G222" s="23" t="s">
        <v>37</v>
      </c>
      <c r="H222" s="26">
        <v>380322.75574999995</v>
      </c>
    </row>
    <row r="223" spans="1:8" ht="14.25" customHeight="1">
      <c r="A223" s="23" t="s">
        <v>31</v>
      </c>
      <c r="B223" s="23" t="s">
        <v>34</v>
      </c>
      <c r="C223" s="24">
        <v>41609</v>
      </c>
      <c r="D223" s="25">
        <f t="shared" si="0"/>
        <v>12</v>
      </c>
      <c r="E223" s="23" t="s">
        <v>49</v>
      </c>
      <c r="F223" s="23" t="s">
        <v>50</v>
      </c>
      <c r="G223" s="23" t="s">
        <v>37</v>
      </c>
      <c r="H223" s="26">
        <v>365792.12049999996</v>
      </c>
    </row>
    <row r="224" spans="1:8" ht="14.25" customHeight="1">
      <c r="A224" s="23" t="s">
        <v>31</v>
      </c>
      <c r="B224" s="23" t="s">
        <v>34</v>
      </c>
      <c r="C224" s="24">
        <v>41640</v>
      </c>
      <c r="D224" s="25">
        <f t="shared" si="0"/>
        <v>1</v>
      </c>
      <c r="E224" s="23" t="s">
        <v>49</v>
      </c>
      <c r="F224" s="23" t="s">
        <v>50</v>
      </c>
      <c r="G224" s="23" t="s">
        <v>37</v>
      </c>
      <c r="H224" s="26">
        <v>459526.25959999987</v>
      </c>
    </row>
    <row r="225" spans="1:8" ht="14.25" customHeight="1">
      <c r="A225" s="23" t="s">
        <v>31</v>
      </c>
      <c r="B225" s="23" t="s">
        <v>34</v>
      </c>
      <c r="C225" s="24">
        <v>41671</v>
      </c>
      <c r="D225" s="25">
        <f t="shared" si="0"/>
        <v>2</v>
      </c>
      <c r="E225" s="23" t="s">
        <v>49</v>
      </c>
      <c r="F225" s="23" t="s">
        <v>50</v>
      </c>
      <c r="G225" s="23" t="s">
        <v>37</v>
      </c>
      <c r="H225" s="26">
        <v>386872.43834999995</v>
      </c>
    </row>
    <row r="226" spans="1:8" ht="14.25" customHeight="1">
      <c r="A226" s="23" t="s">
        <v>31</v>
      </c>
      <c r="B226" s="23" t="s">
        <v>34</v>
      </c>
      <c r="C226" s="24">
        <v>41699</v>
      </c>
      <c r="D226" s="25">
        <f t="shared" si="0"/>
        <v>3</v>
      </c>
      <c r="E226" s="23" t="s">
        <v>49</v>
      </c>
      <c r="F226" s="23" t="s">
        <v>50</v>
      </c>
      <c r="G226" s="23" t="s">
        <v>37</v>
      </c>
      <c r="H226" s="26">
        <v>385991.23719999997</v>
      </c>
    </row>
    <row r="227" spans="1:8" ht="14.25" customHeight="1">
      <c r="A227" s="23" t="s">
        <v>31</v>
      </c>
      <c r="B227" s="23" t="s">
        <v>34</v>
      </c>
      <c r="C227" s="24">
        <v>41730</v>
      </c>
      <c r="D227" s="25">
        <f t="shared" si="0"/>
        <v>4</v>
      </c>
      <c r="E227" s="23" t="s">
        <v>49</v>
      </c>
      <c r="F227" s="23" t="s">
        <v>50</v>
      </c>
      <c r="G227" s="23" t="s">
        <v>37</v>
      </c>
      <c r="H227" s="26">
        <v>386829.69097499992</v>
      </c>
    </row>
    <row r="228" spans="1:8" ht="14.25" customHeight="1">
      <c r="A228" s="23" t="s">
        <v>31</v>
      </c>
      <c r="B228" s="23" t="s">
        <v>34</v>
      </c>
      <c r="C228" s="24">
        <v>41760</v>
      </c>
      <c r="D228" s="25">
        <f t="shared" si="0"/>
        <v>5</v>
      </c>
      <c r="E228" s="23" t="s">
        <v>49</v>
      </c>
      <c r="F228" s="23" t="s">
        <v>50</v>
      </c>
      <c r="G228" s="23" t="s">
        <v>37</v>
      </c>
      <c r="H228" s="26">
        <v>410769.19062499999</v>
      </c>
    </row>
    <row r="229" spans="1:8" ht="14.25" customHeight="1">
      <c r="A229" s="23" t="s">
        <v>31</v>
      </c>
      <c r="B229" s="23" t="s">
        <v>34</v>
      </c>
      <c r="C229" s="24">
        <v>41791</v>
      </c>
      <c r="D229" s="25">
        <f t="shared" si="0"/>
        <v>6</v>
      </c>
      <c r="E229" s="23" t="s">
        <v>49</v>
      </c>
      <c r="F229" s="23" t="s">
        <v>50</v>
      </c>
      <c r="G229" s="23" t="s">
        <v>37</v>
      </c>
      <c r="H229" s="26">
        <v>468307.17672499991</v>
      </c>
    </row>
    <row r="230" spans="1:8" ht="14.25" customHeight="1">
      <c r="A230" s="23" t="s">
        <v>31</v>
      </c>
      <c r="B230" s="23" t="s">
        <v>34</v>
      </c>
      <c r="C230" s="24">
        <v>41456</v>
      </c>
      <c r="D230" s="25">
        <f t="shared" si="0"/>
        <v>7</v>
      </c>
      <c r="E230" s="23" t="s">
        <v>49</v>
      </c>
      <c r="F230" s="23" t="s">
        <v>51</v>
      </c>
      <c r="G230" s="23" t="s">
        <v>37</v>
      </c>
      <c r="H230" s="26">
        <v>226478.76952499934</v>
      </c>
    </row>
    <row r="231" spans="1:8" ht="14.25" customHeight="1">
      <c r="A231" s="23" t="s">
        <v>31</v>
      </c>
      <c r="B231" s="23" t="s">
        <v>34</v>
      </c>
      <c r="C231" s="24">
        <v>41487</v>
      </c>
      <c r="D231" s="25">
        <f t="shared" si="0"/>
        <v>8</v>
      </c>
      <c r="E231" s="23" t="s">
        <v>49</v>
      </c>
      <c r="F231" s="23" t="s">
        <v>51</v>
      </c>
      <c r="G231" s="23" t="s">
        <v>37</v>
      </c>
      <c r="H231" s="26">
        <v>312928.04857500002</v>
      </c>
    </row>
    <row r="232" spans="1:8" ht="14.25" customHeight="1">
      <c r="A232" s="23" t="s">
        <v>31</v>
      </c>
      <c r="B232" s="23" t="s">
        <v>34</v>
      </c>
      <c r="C232" s="24">
        <v>41518</v>
      </c>
      <c r="D232" s="25">
        <f t="shared" si="0"/>
        <v>9</v>
      </c>
      <c r="E232" s="23" t="s">
        <v>49</v>
      </c>
      <c r="F232" s="23" t="s">
        <v>51</v>
      </c>
      <c r="G232" s="23" t="s">
        <v>37</v>
      </c>
      <c r="H232" s="26">
        <v>244993.61047499935</v>
      </c>
    </row>
    <row r="233" spans="1:8" ht="14.25" customHeight="1">
      <c r="A233" s="23" t="s">
        <v>31</v>
      </c>
      <c r="B233" s="23" t="s">
        <v>34</v>
      </c>
      <c r="C233" s="24">
        <v>41548</v>
      </c>
      <c r="D233" s="25">
        <f t="shared" si="0"/>
        <v>10</v>
      </c>
      <c r="E233" s="23" t="s">
        <v>49</v>
      </c>
      <c r="F233" s="23" t="s">
        <v>51</v>
      </c>
      <c r="G233" s="23" t="s">
        <v>37</v>
      </c>
      <c r="H233" s="26">
        <v>232539.08692499998</v>
      </c>
    </row>
    <row r="234" spans="1:8" ht="14.25" customHeight="1">
      <c r="A234" s="23" t="s">
        <v>31</v>
      </c>
      <c r="B234" s="23" t="s">
        <v>34</v>
      </c>
      <c r="C234" s="24">
        <v>41579</v>
      </c>
      <c r="D234" s="25">
        <f t="shared" si="0"/>
        <v>11</v>
      </c>
      <c r="E234" s="23" t="s">
        <v>49</v>
      </c>
      <c r="F234" s="23" t="s">
        <v>51</v>
      </c>
      <c r="G234" s="23" t="s">
        <v>37</v>
      </c>
      <c r="H234" s="26">
        <v>238807.31175000002</v>
      </c>
    </row>
    <row r="235" spans="1:8" ht="14.25" customHeight="1">
      <c r="A235" s="23" t="s">
        <v>31</v>
      </c>
      <c r="B235" s="23" t="s">
        <v>34</v>
      </c>
      <c r="C235" s="24">
        <v>41609</v>
      </c>
      <c r="D235" s="25">
        <f t="shared" si="0"/>
        <v>12</v>
      </c>
      <c r="E235" s="23" t="s">
        <v>49</v>
      </c>
      <c r="F235" s="23" t="s">
        <v>51</v>
      </c>
      <c r="G235" s="23" t="s">
        <v>37</v>
      </c>
      <c r="H235" s="26">
        <v>229683.42450000002</v>
      </c>
    </row>
    <row r="236" spans="1:8" ht="14.25" customHeight="1">
      <c r="A236" s="23" t="s">
        <v>31</v>
      </c>
      <c r="B236" s="23" t="s">
        <v>34</v>
      </c>
      <c r="C236" s="24">
        <v>41640</v>
      </c>
      <c r="D236" s="25">
        <f t="shared" si="0"/>
        <v>1</v>
      </c>
      <c r="E236" s="23" t="s">
        <v>49</v>
      </c>
      <c r="F236" s="23" t="s">
        <v>51</v>
      </c>
      <c r="G236" s="23" t="s">
        <v>37</v>
      </c>
      <c r="H236" s="26">
        <v>288539.74439999997</v>
      </c>
    </row>
    <row r="237" spans="1:8" ht="14.25" customHeight="1">
      <c r="A237" s="23" t="s">
        <v>31</v>
      </c>
      <c r="B237" s="23" t="s">
        <v>34</v>
      </c>
      <c r="C237" s="24">
        <v>41671</v>
      </c>
      <c r="D237" s="25">
        <f t="shared" si="0"/>
        <v>2</v>
      </c>
      <c r="E237" s="23" t="s">
        <v>49</v>
      </c>
      <c r="F237" s="23" t="s">
        <v>51</v>
      </c>
      <c r="G237" s="23" t="s">
        <v>37</v>
      </c>
      <c r="H237" s="26">
        <v>242919.90315</v>
      </c>
    </row>
    <row r="238" spans="1:8" ht="14.25" customHeight="1">
      <c r="A238" s="23" t="s">
        <v>31</v>
      </c>
      <c r="B238" s="23" t="s">
        <v>34</v>
      </c>
      <c r="C238" s="24">
        <v>41699</v>
      </c>
      <c r="D238" s="25">
        <f t="shared" si="0"/>
        <v>3</v>
      </c>
      <c r="E238" s="23" t="s">
        <v>49</v>
      </c>
      <c r="F238" s="23" t="s">
        <v>51</v>
      </c>
      <c r="G238" s="23" t="s">
        <v>37</v>
      </c>
      <c r="H238" s="26">
        <v>242366.59080000003</v>
      </c>
    </row>
    <row r="239" spans="1:8" ht="14.25" customHeight="1">
      <c r="A239" s="23" t="s">
        <v>31</v>
      </c>
      <c r="B239" s="23" t="s">
        <v>34</v>
      </c>
      <c r="C239" s="24">
        <v>41730</v>
      </c>
      <c r="D239" s="25">
        <f t="shared" si="0"/>
        <v>4</v>
      </c>
      <c r="E239" s="23" t="s">
        <v>49</v>
      </c>
      <c r="F239" s="23" t="s">
        <v>51</v>
      </c>
      <c r="G239" s="23" t="s">
        <v>37</v>
      </c>
      <c r="H239" s="26">
        <v>242893.06177500001</v>
      </c>
    </row>
    <row r="240" spans="1:8" ht="14.25" customHeight="1">
      <c r="A240" s="23" t="s">
        <v>31</v>
      </c>
      <c r="B240" s="23" t="s">
        <v>34</v>
      </c>
      <c r="C240" s="24">
        <v>41760</v>
      </c>
      <c r="D240" s="25">
        <f t="shared" si="0"/>
        <v>5</v>
      </c>
      <c r="E240" s="23" t="s">
        <v>49</v>
      </c>
      <c r="F240" s="23" t="s">
        <v>51</v>
      </c>
      <c r="G240" s="23" t="s">
        <v>37</v>
      </c>
      <c r="H240" s="26">
        <v>257924.84062500004</v>
      </c>
    </row>
    <row r="241" spans="1:8" ht="14.25" customHeight="1">
      <c r="A241" s="23" t="s">
        <v>31</v>
      </c>
      <c r="B241" s="23" t="s">
        <v>34</v>
      </c>
      <c r="C241" s="24">
        <v>41791</v>
      </c>
      <c r="D241" s="25">
        <f t="shared" si="0"/>
        <v>6</v>
      </c>
      <c r="E241" s="23" t="s">
        <v>49</v>
      </c>
      <c r="F241" s="23" t="s">
        <v>51</v>
      </c>
      <c r="G241" s="23" t="s">
        <v>37</v>
      </c>
      <c r="H241" s="26">
        <v>294053.34352500003</v>
      </c>
    </row>
    <row r="242" spans="1:8" ht="14.25" customHeight="1">
      <c r="A242" s="23" t="s">
        <v>31</v>
      </c>
      <c r="B242" s="23" t="s">
        <v>34</v>
      </c>
      <c r="C242" s="24">
        <v>41456</v>
      </c>
      <c r="D242" s="25">
        <f t="shared" si="0"/>
        <v>7</v>
      </c>
      <c r="E242" s="23" t="s">
        <v>49</v>
      </c>
      <c r="F242" s="23" t="s">
        <v>52</v>
      </c>
      <c r="G242" s="23" t="s">
        <v>37</v>
      </c>
      <c r="H242" s="26">
        <v>255837.1285374992</v>
      </c>
    </row>
    <row r="243" spans="1:8" ht="14.25" customHeight="1">
      <c r="A243" s="23" t="s">
        <v>31</v>
      </c>
      <c r="B243" s="23" t="s">
        <v>34</v>
      </c>
      <c r="C243" s="24">
        <v>41487</v>
      </c>
      <c r="D243" s="25">
        <f t="shared" si="0"/>
        <v>8</v>
      </c>
      <c r="E243" s="23" t="s">
        <v>49</v>
      </c>
      <c r="F243" s="23" t="s">
        <v>52</v>
      </c>
      <c r="G243" s="23" t="s">
        <v>37</v>
      </c>
      <c r="H243" s="26">
        <v>353492.79561249999</v>
      </c>
    </row>
    <row r="244" spans="1:8" ht="14.25" customHeight="1">
      <c r="A244" s="23" t="s">
        <v>31</v>
      </c>
      <c r="B244" s="23" t="s">
        <v>34</v>
      </c>
      <c r="C244" s="24">
        <v>41518</v>
      </c>
      <c r="D244" s="25">
        <f t="shared" si="0"/>
        <v>9</v>
      </c>
      <c r="E244" s="23" t="s">
        <v>49</v>
      </c>
      <c r="F244" s="23" t="s">
        <v>52</v>
      </c>
      <c r="G244" s="23" t="s">
        <v>37</v>
      </c>
      <c r="H244" s="26">
        <v>276752.04146249924</v>
      </c>
    </row>
    <row r="245" spans="1:8" ht="14.25" customHeight="1">
      <c r="A245" s="23" t="s">
        <v>31</v>
      </c>
      <c r="B245" s="23" t="s">
        <v>34</v>
      </c>
      <c r="C245" s="24">
        <v>41548</v>
      </c>
      <c r="D245" s="25">
        <f t="shared" si="0"/>
        <v>10</v>
      </c>
      <c r="E245" s="23" t="s">
        <v>49</v>
      </c>
      <c r="F245" s="23" t="s">
        <v>52</v>
      </c>
      <c r="G245" s="23" t="s">
        <v>37</v>
      </c>
      <c r="H245" s="26">
        <v>262683.04263749992</v>
      </c>
    </row>
    <row r="246" spans="1:8" ht="14.25" customHeight="1">
      <c r="A246" s="23" t="s">
        <v>31</v>
      </c>
      <c r="B246" s="23" t="s">
        <v>34</v>
      </c>
      <c r="C246" s="24">
        <v>41579</v>
      </c>
      <c r="D246" s="25">
        <f t="shared" si="0"/>
        <v>11</v>
      </c>
      <c r="E246" s="23" t="s">
        <v>49</v>
      </c>
      <c r="F246" s="23" t="s">
        <v>52</v>
      </c>
      <c r="G246" s="23" t="s">
        <v>37</v>
      </c>
      <c r="H246" s="26">
        <v>269763.81512500002</v>
      </c>
    </row>
    <row r="247" spans="1:8" ht="14.25" customHeight="1">
      <c r="A247" s="23" t="s">
        <v>31</v>
      </c>
      <c r="B247" s="23" t="s">
        <v>34</v>
      </c>
      <c r="C247" s="24">
        <v>41609</v>
      </c>
      <c r="D247" s="25">
        <f t="shared" si="0"/>
        <v>12</v>
      </c>
      <c r="E247" s="23" t="s">
        <v>49</v>
      </c>
      <c r="F247" s="23" t="s">
        <v>52</v>
      </c>
      <c r="G247" s="23" t="s">
        <v>37</v>
      </c>
      <c r="H247" s="26">
        <v>259457.20175000001</v>
      </c>
    </row>
    <row r="248" spans="1:8" ht="14.25" customHeight="1">
      <c r="A248" s="23" t="s">
        <v>31</v>
      </c>
      <c r="B248" s="23" t="s">
        <v>34</v>
      </c>
      <c r="C248" s="24">
        <v>41640</v>
      </c>
      <c r="D248" s="25">
        <f t="shared" si="0"/>
        <v>1</v>
      </c>
      <c r="E248" s="23" t="s">
        <v>49</v>
      </c>
      <c r="F248" s="23" t="s">
        <v>52</v>
      </c>
      <c r="G248" s="23" t="s">
        <v>37</v>
      </c>
      <c r="H248" s="26">
        <v>325943.04459999991</v>
      </c>
    </row>
    <row r="249" spans="1:8" ht="14.25" customHeight="1">
      <c r="A249" s="23" t="s">
        <v>31</v>
      </c>
      <c r="B249" s="23" t="s">
        <v>34</v>
      </c>
      <c r="C249" s="24">
        <v>41671</v>
      </c>
      <c r="D249" s="25">
        <f t="shared" si="0"/>
        <v>2</v>
      </c>
      <c r="E249" s="23" t="s">
        <v>49</v>
      </c>
      <c r="F249" s="23" t="s">
        <v>52</v>
      </c>
      <c r="G249" s="23" t="s">
        <v>37</v>
      </c>
      <c r="H249" s="26">
        <v>274409.52022499999</v>
      </c>
    </row>
    <row r="250" spans="1:8" ht="14.25" customHeight="1">
      <c r="A250" s="23" t="s">
        <v>31</v>
      </c>
      <c r="B250" s="23" t="s">
        <v>34</v>
      </c>
      <c r="C250" s="24">
        <v>41699</v>
      </c>
      <c r="D250" s="25">
        <f t="shared" si="0"/>
        <v>3</v>
      </c>
      <c r="E250" s="23" t="s">
        <v>49</v>
      </c>
      <c r="F250" s="23" t="s">
        <v>52</v>
      </c>
      <c r="G250" s="23" t="s">
        <v>37</v>
      </c>
      <c r="H250" s="26">
        <v>273784.48220000003</v>
      </c>
    </row>
    <row r="251" spans="1:8" ht="14.25" customHeight="1">
      <c r="A251" s="23" t="s">
        <v>31</v>
      </c>
      <c r="B251" s="23" t="s">
        <v>34</v>
      </c>
      <c r="C251" s="24">
        <v>41730</v>
      </c>
      <c r="D251" s="25">
        <f t="shared" si="0"/>
        <v>4</v>
      </c>
      <c r="E251" s="23" t="s">
        <v>49</v>
      </c>
      <c r="F251" s="23" t="s">
        <v>52</v>
      </c>
      <c r="G251" s="23" t="s">
        <v>37</v>
      </c>
      <c r="H251" s="26">
        <v>274379.19941249996</v>
      </c>
    </row>
    <row r="252" spans="1:8" ht="14.25" customHeight="1">
      <c r="A252" s="23" t="s">
        <v>31</v>
      </c>
      <c r="B252" s="23" t="s">
        <v>34</v>
      </c>
      <c r="C252" s="24">
        <v>41760</v>
      </c>
      <c r="D252" s="25">
        <f t="shared" si="0"/>
        <v>5</v>
      </c>
      <c r="E252" s="23" t="s">
        <v>49</v>
      </c>
      <c r="F252" s="23" t="s">
        <v>52</v>
      </c>
      <c r="G252" s="23" t="s">
        <v>37</v>
      </c>
      <c r="H252" s="26">
        <v>291359.54218749999</v>
      </c>
    </row>
    <row r="253" spans="1:8" ht="14.25" customHeight="1">
      <c r="A253" s="23" t="s">
        <v>31</v>
      </c>
      <c r="B253" s="23" t="s">
        <v>34</v>
      </c>
      <c r="C253" s="24">
        <v>41791</v>
      </c>
      <c r="D253" s="25">
        <f t="shared" si="0"/>
        <v>6</v>
      </c>
      <c r="E253" s="23" t="s">
        <v>49</v>
      </c>
      <c r="F253" s="23" t="s">
        <v>52</v>
      </c>
      <c r="G253" s="23" t="s">
        <v>37</v>
      </c>
      <c r="H253" s="26">
        <v>332171.36953749997</v>
      </c>
    </row>
    <row r="254" spans="1:8" ht="14.25" customHeight="1">
      <c r="A254" s="23" t="s">
        <v>31</v>
      </c>
      <c r="B254" s="23" t="s">
        <v>34</v>
      </c>
      <c r="C254" s="24">
        <v>41456</v>
      </c>
      <c r="D254" s="25">
        <f t="shared" si="0"/>
        <v>7</v>
      </c>
      <c r="E254" s="23" t="s">
        <v>49</v>
      </c>
      <c r="F254" s="23" t="s">
        <v>53</v>
      </c>
      <c r="G254" s="23" t="s">
        <v>37</v>
      </c>
      <c r="H254" s="26">
        <v>176150.15407499947</v>
      </c>
    </row>
    <row r="255" spans="1:8" ht="14.25" customHeight="1">
      <c r="A255" s="23" t="s">
        <v>31</v>
      </c>
      <c r="B255" s="23" t="s">
        <v>34</v>
      </c>
      <c r="C255" s="24">
        <v>41487</v>
      </c>
      <c r="D255" s="25">
        <f t="shared" si="0"/>
        <v>8</v>
      </c>
      <c r="E255" s="23" t="s">
        <v>49</v>
      </c>
      <c r="F255" s="23" t="s">
        <v>53</v>
      </c>
      <c r="G255" s="23" t="s">
        <v>37</v>
      </c>
      <c r="H255" s="26">
        <v>243388.48222500001</v>
      </c>
    </row>
    <row r="256" spans="1:8" ht="14.25" customHeight="1">
      <c r="A256" s="23" t="s">
        <v>31</v>
      </c>
      <c r="B256" s="23" t="s">
        <v>34</v>
      </c>
      <c r="C256" s="24">
        <v>41518</v>
      </c>
      <c r="D256" s="25">
        <f t="shared" si="0"/>
        <v>9</v>
      </c>
      <c r="E256" s="23" t="s">
        <v>49</v>
      </c>
      <c r="F256" s="23" t="s">
        <v>53</v>
      </c>
      <c r="G256" s="23" t="s">
        <v>37</v>
      </c>
      <c r="H256" s="26">
        <v>190550.58592499947</v>
      </c>
    </row>
    <row r="257" spans="1:8" ht="14.25" customHeight="1">
      <c r="A257" s="23" t="s">
        <v>31</v>
      </c>
      <c r="B257" s="23" t="s">
        <v>34</v>
      </c>
      <c r="C257" s="24">
        <v>41548</v>
      </c>
      <c r="D257" s="25">
        <f t="shared" ref="D257:D373" si="1">MONTH(C257)</f>
        <v>10</v>
      </c>
      <c r="E257" s="23" t="s">
        <v>49</v>
      </c>
      <c r="F257" s="23" t="s">
        <v>53</v>
      </c>
      <c r="G257" s="23" t="s">
        <v>37</v>
      </c>
      <c r="H257" s="26">
        <v>180863.73427499997</v>
      </c>
    </row>
    <row r="258" spans="1:8" ht="14.25" customHeight="1">
      <c r="A258" s="23" t="s">
        <v>31</v>
      </c>
      <c r="B258" s="23" t="s">
        <v>34</v>
      </c>
      <c r="C258" s="24">
        <v>41579</v>
      </c>
      <c r="D258" s="25">
        <f t="shared" si="1"/>
        <v>11</v>
      </c>
      <c r="E258" s="23" t="s">
        <v>49</v>
      </c>
      <c r="F258" s="23" t="s">
        <v>53</v>
      </c>
      <c r="G258" s="23" t="s">
        <v>37</v>
      </c>
      <c r="H258" s="26">
        <v>185739.02025</v>
      </c>
    </row>
    <row r="259" spans="1:8" ht="14.25" customHeight="1">
      <c r="A259" s="23" t="s">
        <v>31</v>
      </c>
      <c r="B259" s="23" t="s">
        <v>34</v>
      </c>
      <c r="C259" s="24">
        <v>41609</v>
      </c>
      <c r="D259" s="25">
        <f t="shared" si="1"/>
        <v>12</v>
      </c>
      <c r="E259" s="23" t="s">
        <v>49</v>
      </c>
      <c r="F259" s="23" t="s">
        <v>53</v>
      </c>
      <c r="G259" s="23" t="s">
        <v>37</v>
      </c>
      <c r="H259" s="26">
        <v>178642.66350000002</v>
      </c>
    </row>
    <row r="260" spans="1:8" ht="14.25" customHeight="1">
      <c r="A260" s="23" t="s">
        <v>31</v>
      </c>
      <c r="B260" s="23" t="s">
        <v>34</v>
      </c>
      <c r="C260" s="24">
        <v>41640</v>
      </c>
      <c r="D260" s="25">
        <f t="shared" si="1"/>
        <v>1</v>
      </c>
      <c r="E260" s="23" t="s">
        <v>49</v>
      </c>
      <c r="F260" s="23" t="s">
        <v>53</v>
      </c>
      <c r="G260" s="23" t="s">
        <v>37</v>
      </c>
      <c r="H260" s="26">
        <v>224419.80119999996</v>
      </c>
    </row>
    <row r="261" spans="1:8" ht="14.25" customHeight="1">
      <c r="A261" s="23" t="s">
        <v>31</v>
      </c>
      <c r="B261" s="23" t="s">
        <v>34</v>
      </c>
      <c r="C261" s="24">
        <v>41671</v>
      </c>
      <c r="D261" s="25">
        <f t="shared" si="1"/>
        <v>2</v>
      </c>
      <c r="E261" s="23" t="s">
        <v>49</v>
      </c>
      <c r="F261" s="23" t="s">
        <v>53</v>
      </c>
      <c r="G261" s="23" t="s">
        <v>37</v>
      </c>
      <c r="H261" s="26">
        <v>188937.70244999998</v>
      </c>
    </row>
    <row r="262" spans="1:8" ht="14.25" customHeight="1">
      <c r="A262" s="23" t="s">
        <v>31</v>
      </c>
      <c r="B262" s="23" t="s">
        <v>34</v>
      </c>
      <c r="C262" s="24">
        <v>41699</v>
      </c>
      <c r="D262" s="25">
        <f t="shared" si="1"/>
        <v>3</v>
      </c>
      <c r="E262" s="23" t="s">
        <v>49</v>
      </c>
      <c r="F262" s="23" t="s">
        <v>53</v>
      </c>
      <c r="G262" s="23" t="s">
        <v>37</v>
      </c>
      <c r="H262" s="26">
        <v>188507.34840000002</v>
      </c>
    </row>
    <row r="263" spans="1:8" ht="14.25" customHeight="1">
      <c r="A263" s="23" t="s">
        <v>31</v>
      </c>
      <c r="B263" s="23" t="s">
        <v>34</v>
      </c>
      <c r="C263" s="24">
        <v>41730</v>
      </c>
      <c r="D263" s="25">
        <f t="shared" si="1"/>
        <v>4</v>
      </c>
      <c r="E263" s="23" t="s">
        <v>49</v>
      </c>
      <c r="F263" s="23" t="s">
        <v>53</v>
      </c>
      <c r="G263" s="23" t="s">
        <v>37</v>
      </c>
      <c r="H263" s="26">
        <v>188916.82582500001</v>
      </c>
    </row>
    <row r="264" spans="1:8" ht="14.25" customHeight="1">
      <c r="A264" s="23" t="s">
        <v>31</v>
      </c>
      <c r="B264" s="23" t="s">
        <v>34</v>
      </c>
      <c r="C264" s="24">
        <v>41760</v>
      </c>
      <c r="D264" s="25">
        <f t="shared" si="1"/>
        <v>5</v>
      </c>
      <c r="E264" s="23" t="s">
        <v>49</v>
      </c>
      <c r="F264" s="23" t="s">
        <v>53</v>
      </c>
      <c r="G264" s="23" t="s">
        <v>37</v>
      </c>
      <c r="H264" s="26">
        <v>200608.20937500001</v>
      </c>
    </row>
    <row r="265" spans="1:8" ht="14.25" customHeight="1">
      <c r="A265" s="23" t="s">
        <v>31</v>
      </c>
      <c r="B265" s="23" t="s">
        <v>34</v>
      </c>
      <c r="C265" s="24">
        <v>41791</v>
      </c>
      <c r="D265" s="25">
        <f t="shared" si="1"/>
        <v>6</v>
      </c>
      <c r="E265" s="23" t="s">
        <v>49</v>
      </c>
      <c r="F265" s="23" t="s">
        <v>53</v>
      </c>
      <c r="G265" s="23" t="s">
        <v>37</v>
      </c>
      <c r="H265" s="26">
        <v>228708.15607500001</v>
      </c>
    </row>
    <row r="266" spans="1:8" ht="14.25" customHeight="1">
      <c r="A266" s="23" t="s">
        <v>31</v>
      </c>
      <c r="B266" s="23" t="s">
        <v>34</v>
      </c>
      <c r="C266" s="24">
        <v>41456</v>
      </c>
      <c r="D266" s="25">
        <f t="shared" si="1"/>
        <v>7</v>
      </c>
      <c r="E266" s="23" t="s">
        <v>54</v>
      </c>
      <c r="F266" s="23" t="s">
        <v>55</v>
      </c>
      <c r="G266" s="23" t="s">
        <v>37</v>
      </c>
      <c r="H266" s="26">
        <v>1153364.1040624965</v>
      </c>
    </row>
    <row r="267" spans="1:8" ht="14.25" customHeight="1">
      <c r="A267" s="23" t="s">
        <v>31</v>
      </c>
      <c r="B267" s="23" t="s">
        <v>34</v>
      </c>
      <c r="C267" s="24">
        <v>41487</v>
      </c>
      <c r="D267" s="25">
        <f t="shared" si="1"/>
        <v>8</v>
      </c>
      <c r="E267" s="23" t="s">
        <v>54</v>
      </c>
      <c r="F267" s="23" t="s">
        <v>55</v>
      </c>
      <c r="G267" s="23" t="s">
        <v>37</v>
      </c>
      <c r="H267" s="26">
        <v>1593615.0621875001</v>
      </c>
    </row>
    <row r="268" spans="1:8" ht="14.25" customHeight="1">
      <c r="A268" s="23" t="s">
        <v>31</v>
      </c>
      <c r="B268" s="23" t="s">
        <v>34</v>
      </c>
      <c r="C268" s="24">
        <v>41518</v>
      </c>
      <c r="D268" s="25">
        <f t="shared" si="1"/>
        <v>9</v>
      </c>
      <c r="E268" s="23" t="s">
        <v>54</v>
      </c>
      <c r="F268" s="23" t="s">
        <v>55</v>
      </c>
      <c r="G268" s="23" t="s">
        <v>37</v>
      </c>
      <c r="H268" s="26">
        <v>1247652.6459374966</v>
      </c>
    </row>
    <row r="269" spans="1:8" ht="14.25" customHeight="1">
      <c r="A269" s="23" t="s">
        <v>31</v>
      </c>
      <c r="B269" s="23" t="s">
        <v>34</v>
      </c>
      <c r="C269" s="24">
        <v>41548</v>
      </c>
      <c r="D269" s="25">
        <f t="shared" si="1"/>
        <v>10</v>
      </c>
      <c r="E269" s="23" t="s">
        <v>54</v>
      </c>
      <c r="F269" s="23" t="s">
        <v>55</v>
      </c>
      <c r="G269" s="23" t="s">
        <v>37</v>
      </c>
      <c r="H269" s="26">
        <v>1184226.8315625</v>
      </c>
    </row>
    <row r="270" spans="1:8" ht="14.25" customHeight="1">
      <c r="A270" s="23" t="s">
        <v>31</v>
      </c>
      <c r="B270" s="23" t="s">
        <v>34</v>
      </c>
      <c r="C270" s="24">
        <v>41579</v>
      </c>
      <c r="D270" s="25">
        <f t="shared" si="1"/>
        <v>11</v>
      </c>
      <c r="E270" s="23" t="s">
        <v>54</v>
      </c>
      <c r="F270" s="23" t="s">
        <v>55</v>
      </c>
      <c r="G270" s="23" t="s">
        <v>37</v>
      </c>
      <c r="H270" s="26">
        <v>1216148.346875</v>
      </c>
    </row>
    <row r="271" spans="1:8" ht="14.25" customHeight="1">
      <c r="A271" s="23" t="s">
        <v>31</v>
      </c>
      <c r="B271" s="23" t="s">
        <v>34</v>
      </c>
      <c r="C271" s="24">
        <v>41609</v>
      </c>
      <c r="D271" s="25">
        <f t="shared" si="1"/>
        <v>12</v>
      </c>
      <c r="E271" s="23" t="s">
        <v>54</v>
      </c>
      <c r="F271" s="23" t="s">
        <v>55</v>
      </c>
      <c r="G271" s="23" t="s">
        <v>37</v>
      </c>
      <c r="H271" s="26">
        <v>1169684.1062500002</v>
      </c>
    </row>
    <row r="272" spans="1:8" ht="14.25" customHeight="1">
      <c r="A272" s="23" t="s">
        <v>31</v>
      </c>
      <c r="B272" s="23" t="s">
        <v>34</v>
      </c>
      <c r="C272" s="24">
        <v>41640</v>
      </c>
      <c r="D272" s="25">
        <f t="shared" si="1"/>
        <v>1</v>
      </c>
      <c r="E272" s="23" t="s">
        <v>54</v>
      </c>
      <c r="F272" s="23" t="s">
        <v>55</v>
      </c>
      <c r="G272" s="23" t="s">
        <v>37</v>
      </c>
      <c r="H272" s="26">
        <v>1469415.3649999998</v>
      </c>
    </row>
    <row r="273" spans="1:8" ht="14.25" customHeight="1">
      <c r="A273" s="23" t="s">
        <v>31</v>
      </c>
      <c r="B273" s="23" t="s">
        <v>34</v>
      </c>
      <c r="C273" s="24">
        <v>41671</v>
      </c>
      <c r="D273" s="25">
        <f t="shared" si="1"/>
        <v>2</v>
      </c>
      <c r="E273" s="23" t="s">
        <v>54</v>
      </c>
      <c r="F273" s="23" t="s">
        <v>55</v>
      </c>
      <c r="G273" s="23" t="s">
        <v>37</v>
      </c>
      <c r="H273" s="26">
        <v>1237092.099375</v>
      </c>
    </row>
    <row r="274" spans="1:8" ht="14.25" customHeight="1">
      <c r="A274" s="23" t="s">
        <v>31</v>
      </c>
      <c r="B274" s="23" t="s">
        <v>34</v>
      </c>
      <c r="C274" s="24">
        <v>41699</v>
      </c>
      <c r="D274" s="25">
        <f t="shared" si="1"/>
        <v>3</v>
      </c>
      <c r="E274" s="23" t="s">
        <v>54</v>
      </c>
      <c r="F274" s="23" t="s">
        <v>55</v>
      </c>
      <c r="G274" s="23" t="s">
        <v>37</v>
      </c>
      <c r="H274" s="26">
        <v>1234274.3050000002</v>
      </c>
    </row>
    <row r="275" spans="1:8" ht="14.25" customHeight="1">
      <c r="A275" s="23" t="s">
        <v>31</v>
      </c>
      <c r="B275" s="23" t="s">
        <v>34</v>
      </c>
      <c r="C275" s="24">
        <v>41730</v>
      </c>
      <c r="D275" s="25">
        <f t="shared" si="1"/>
        <v>4</v>
      </c>
      <c r="E275" s="23" t="s">
        <v>54</v>
      </c>
      <c r="F275" s="23" t="s">
        <v>55</v>
      </c>
      <c r="G275" s="23" t="s">
        <v>37</v>
      </c>
      <c r="H275" s="26">
        <v>1236955.4071875</v>
      </c>
    </row>
    <row r="276" spans="1:8" ht="14.25" customHeight="1">
      <c r="A276" s="23" t="s">
        <v>31</v>
      </c>
      <c r="B276" s="23" t="s">
        <v>34</v>
      </c>
      <c r="C276" s="24">
        <v>41760</v>
      </c>
      <c r="D276" s="25">
        <f t="shared" si="1"/>
        <v>5</v>
      </c>
      <c r="E276" s="23" t="s">
        <v>54</v>
      </c>
      <c r="F276" s="23" t="s">
        <v>55</v>
      </c>
      <c r="G276" s="23" t="s">
        <v>37</v>
      </c>
      <c r="H276" s="26">
        <v>1313506.1328125</v>
      </c>
    </row>
    <row r="277" spans="1:8" ht="14.25" customHeight="1">
      <c r="A277" s="23" t="s">
        <v>31</v>
      </c>
      <c r="B277" s="23" t="s">
        <v>34</v>
      </c>
      <c r="C277" s="24">
        <v>41791</v>
      </c>
      <c r="D277" s="25">
        <f t="shared" si="1"/>
        <v>6</v>
      </c>
      <c r="E277" s="23" t="s">
        <v>54</v>
      </c>
      <c r="F277" s="23" t="s">
        <v>55</v>
      </c>
      <c r="G277" s="23" t="s">
        <v>37</v>
      </c>
      <c r="H277" s="26">
        <v>1497493.8790625001</v>
      </c>
    </row>
    <row r="278" spans="1:8" ht="14.25" customHeight="1">
      <c r="A278" s="23" t="s">
        <v>31</v>
      </c>
      <c r="B278" s="23" t="s">
        <v>39</v>
      </c>
      <c r="C278" s="24">
        <v>41456</v>
      </c>
      <c r="D278" s="25">
        <f t="shared" si="1"/>
        <v>7</v>
      </c>
      <c r="E278" s="23" t="s">
        <v>44</v>
      </c>
      <c r="F278" s="23" t="s">
        <v>45</v>
      </c>
      <c r="G278" s="23" t="s">
        <v>37</v>
      </c>
      <c r="H278" s="26">
        <v>2533034.5131168002</v>
      </c>
    </row>
    <row r="279" spans="1:8" ht="14.25" customHeight="1">
      <c r="A279" s="23" t="s">
        <v>31</v>
      </c>
      <c r="B279" s="23" t="s">
        <v>39</v>
      </c>
      <c r="C279" s="24">
        <v>41487</v>
      </c>
      <c r="D279" s="25">
        <f t="shared" si="1"/>
        <v>8</v>
      </c>
      <c r="E279" s="23" t="s">
        <v>44</v>
      </c>
      <c r="F279" s="23" t="s">
        <v>45</v>
      </c>
      <c r="G279" s="23" t="s">
        <v>37</v>
      </c>
      <c r="H279" s="26">
        <v>3051574.1625600001</v>
      </c>
    </row>
    <row r="280" spans="1:8" ht="14.25" customHeight="1">
      <c r="A280" s="23" t="s">
        <v>31</v>
      </c>
      <c r="B280" s="23" t="s">
        <v>39</v>
      </c>
      <c r="C280" s="24">
        <v>41518</v>
      </c>
      <c r="D280" s="25">
        <f t="shared" si="1"/>
        <v>9</v>
      </c>
      <c r="E280" s="23" t="s">
        <v>44</v>
      </c>
      <c r="F280" s="23" t="s">
        <v>45</v>
      </c>
      <c r="G280" s="23" t="s">
        <v>37</v>
      </c>
      <c r="H280" s="26">
        <v>3084202.7580672004</v>
      </c>
    </row>
    <row r="281" spans="1:8" ht="14.25" customHeight="1">
      <c r="A281" s="23" t="s">
        <v>31</v>
      </c>
      <c r="B281" s="23" t="s">
        <v>39</v>
      </c>
      <c r="C281" s="24">
        <v>41548</v>
      </c>
      <c r="D281" s="25">
        <f t="shared" si="1"/>
        <v>10</v>
      </c>
      <c r="E281" s="23" t="s">
        <v>44</v>
      </c>
      <c r="F281" s="23" t="s">
        <v>45</v>
      </c>
      <c r="G281" s="23" t="s">
        <v>37</v>
      </c>
      <c r="H281" s="26">
        <v>4135202.765971201</v>
      </c>
    </row>
    <row r="282" spans="1:8" ht="14.25" customHeight="1">
      <c r="A282" s="23" t="s">
        <v>31</v>
      </c>
      <c r="B282" s="23" t="s">
        <v>39</v>
      </c>
      <c r="C282" s="24">
        <v>41579</v>
      </c>
      <c r="D282" s="25">
        <f t="shared" si="1"/>
        <v>11</v>
      </c>
      <c r="E282" s="23" t="s">
        <v>44</v>
      </c>
      <c r="F282" s="23" t="s">
        <v>45</v>
      </c>
      <c r="G282" s="23" t="s">
        <v>37</v>
      </c>
      <c r="H282" s="26">
        <v>4473275.8948415993</v>
      </c>
    </row>
    <row r="283" spans="1:8" ht="14.25" customHeight="1">
      <c r="A283" s="23" t="s">
        <v>31</v>
      </c>
      <c r="B283" s="23" t="s">
        <v>39</v>
      </c>
      <c r="C283" s="24">
        <v>41609</v>
      </c>
      <c r="D283" s="25">
        <f t="shared" si="1"/>
        <v>12</v>
      </c>
      <c r="E283" s="23" t="s">
        <v>44</v>
      </c>
      <c r="F283" s="23" t="s">
        <v>45</v>
      </c>
      <c r="G283" s="23" t="s">
        <v>37</v>
      </c>
      <c r="H283" s="26">
        <v>3464957.9260800011</v>
      </c>
    </row>
    <row r="284" spans="1:8" ht="14.25" customHeight="1">
      <c r="A284" s="23" t="s">
        <v>31</v>
      </c>
      <c r="B284" s="23" t="s">
        <v>39</v>
      </c>
      <c r="C284" s="24">
        <v>41640</v>
      </c>
      <c r="D284" s="25">
        <f t="shared" si="1"/>
        <v>1</v>
      </c>
      <c r="E284" s="23" t="s">
        <v>44</v>
      </c>
      <c r="F284" s="23" t="s">
        <v>45</v>
      </c>
      <c r="G284" s="23" t="s">
        <v>37</v>
      </c>
      <c r="H284" s="26">
        <v>4049642.8266000003</v>
      </c>
    </row>
    <row r="285" spans="1:8" ht="14.25" customHeight="1">
      <c r="A285" s="23" t="s">
        <v>31</v>
      </c>
      <c r="B285" s="23" t="s">
        <v>39</v>
      </c>
      <c r="C285" s="24">
        <v>41671</v>
      </c>
      <c r="D285" s="25">
        <f t="shared" si="1"/>
        <v>2</v>
      </c>
      <c r="E285" s="23" t="s">
        <v>44</v>
      </c>
      <c r="F285" s="23" t="s">
        <v>45</v>
      </c>
      <c r="G285" s="23" t="s">
        <v>37</v>
      </c>
      <c r="H285" s="26">
        <v>4767948.2214000002</v>
      </c>
    </row>
    <row r="286" spans="1:8" ht="14.25" customHeight="1">
      <c r="A286" s="23" t="s">
        <v>31</v>
      </c>
      <c r="B286" s="23" t="s">
        <v>39</v>
      </c>
      <c r="C286" s="24">
        <v>41699</v>
      </c>
      <c r="D286" s="25">
        <f t="shared" si="1"/>
        <v>3</v>
      </c>
      <c r="E286" s="23" t="s">
        <v>44</v>
      </c>
      <c r="F286" s="23" t="s">
        <v>45</v>
      </c>
      <c r="G286" s="23" t="s">
        <v>37</v>
      </c>
      <c r="H286" s="26">
        <v>4346722.8083999995</v>
      </c>
    </row>
    <row r="287" spans="1:8" ht="14.25" customHeight="1">
      <c r="A287" s="23" t="s">
        <v>31</v>
      </c>
      <c r="B287" s="23" t="s">
        <v>39</v>
      </c>
      <c r="C287" s="24">
        <v>41730</v>
      </c>
      <c r="D287" s="25">
        <f t="shared" si="1"/>
        <v>4</v>
      </c>
      <c r="E287" s="23" t="s">
        <v>44</v>
      </c>
      <c r="F287" s="23" t="s">
        <v>45</v>
      </c>
      <c r="G287" s="23" t="s">
        <v>37</v>
      </c>
      <c r="H287" s="26">
        <v>4671541.1274000006</v>
      </c>
    </row>
    <row r="288" spans="1:8" ht="14.25" customHeight="1">
      <c r="A288" s="23" t="s">
        <v>31</v>
      </c>
      <c r="B288" s="23" t="s">
        <v>39</v>
      </c>
      <c r="C288" s="24">
        <v>41760</v>
      </c>
      <c r="D288" s="25">
        <f t="shared" si="1"/>
        <v>5</v>
      </c>
      <c r="E288" s="23" t="s">
        <v>44</v>
      </c>
      <c r="F288" s="23" t="s">
        <v>45</v>
      </c>
      <c r="G288" s="23" t="s">
        <v>37</v>
      </c>
      <c r="H288" s="26">
        <v>5478104.6040000012</v>
      </c>
    </row>
    <row r="289" spans="1:8" ht="14.25" customHeight="1">
      <c r="A289" s="23" t="s">
        <v>31</v>
      </c>
      <c r="B289" s="23" t="s">
        <v>39</v>
      </c>
      <c r="C289" s="24">
        <v>41791</v>
      </c>
      <c r="D289" s="25">
        <f t="shared" si="1"/>
        <v>6</v>
      </c>
      <c r="E289" s="23" t="s">
        <v>44</v>
      </c>
      <c r="F289" s="23" t="s">
        <v>45</v>
      </c>
      <c r="G289" s="23" t="s">
        <v>37</v>
      </c>
      <c r="H289" s="26">
        <v>2269805.1667200001</v>
      </c>
    </row>
    <row r="290" spans="1:8" ht="14.25" customHeight="1">
      <c r="A290" s="23" t="s">
        <v>31</v>
      </c>
      <c r="B290" s="23" t="s">
        <v>39</v>
      </c>
      <c r="C290" s="24">
        <v>41456</v>
      </c>
      <c r="D290" s="25">
        <f t="shared" si="1"/>
        <v>7</v>
      </c>
      <c r="E290" s="23" t="s">
        <v>46</v>
      </c>
      <c r="F290" s="23" t="s">
        <v>47</v>
      </c>
      <c r="G290" s="23" t="s">
        <v>37</v>
      </c>
      <c r="H290" s="26">
        <v>1266517.2565584001</v>
      </c>
    </row>
    <row r="291" spans="1:8" ht="14.25" customHeight="1">
      <c r="A291" s="23" t="s">
        <v>31</v>
      </c>
      <c r="B291" s="23" t="s">
        <v>39</v>
      </c>
      <c r="C291" s="24">
        <v>41487</v>
      </c>
      <c r="D291" s="25">
        <f t="shared" si="1"/>
        <v>8</v>
      </c>
      <c r="E291" s="23" t="s">
        <v>46</v>
      </c>
      <c r="F291" s="23" t="s">
        <v>47</v>
      </c>
      <c r="G291" s="23" t="s">
        <v>37</v>
      </c>
      <c r="H291" s="26">
        <v>1525787.08128</v>
      </c>
    </row>
    <row r="292" spans="1:8" ht="14.25" customHeight="1">
      <c r="A292" s="23" t="s">
        <v>31</v>
      </c>
      <c r="B292" s="23" t="s">
        <v>39</v>
      </c>
      <c r="C292" s="24">
        <v>41518</v>
      </c>
      <c r="D292" s="25">
        <f t="shared" si="1"/>
        <v>9</v>
      </c>
      <c r="E292" s="23" t="s">
        <v>46</v>
      </c>
      <c r="F292" s="23" t="s">
        <v>47</v>
      </c>
      <c r="G292" s="23" t="s">
        <v>37</v>
      </c>
      <c r="H292" s="26">
        <v>1542101.3790336002</v>
      </c>
    </row>
    <row r="293" spans="1:8" ht="14.25" customHeight="1">
      <c r="A293" s="23" t="s">
        <v>31</v>
      </c>
      <c r="B293" s="23" t="s">
        <v>39</v>
      </c>
      <c r="C293" s="24">
        <v>41548</v>
      </c>
      <c r="D293" s="25">
        <f t="shared" si="1"/>
        <v>10</v>
      </c>
      <c r="E293" s="23" t="s">
        <v>46</v>
      </c>
      <c r="F293" s="23" t="s">
        <v>47</v>
      </c>
      <c r="G293" s="23" t="s">
        <v>37</v>
      </c>
      <c r="H293" s="26">
        <v>2067601.3829856005</v>
      </c>
    </row>
    <row r="294" spans="1:8" ht="14.25" customHeight="1">
      <c r="A294" s="23" t="s">
        <v>31</v>
      </c>
      <c r="B294" s="23" t="s">
        <v>39</v>
      </c>
      <c r="C294" s="24">
        <v>41579</v>
      </c>
      <c r="D294" s="25">
        <f t="shared" si="1"/>
        <v>11</v>
      </c>
      <c r="E294" s="23" t="s">
        <v>46</v>
      </c>
      <c r="F294" s="23" t="s">
        <v>47</v>
      </c>
      <c r="G294" s="23" t="s">
        <v>37</v>
      </c>
      <c r="H294" s="26">
        <v>2236637.9474207996</v>
      </c>
    </row>
    <row r="295" spans="1:8" ht="14.25" customHeight="1">
      <c r="A295" s="23" t="s">
        <v>31</v>
      </c>
      <c r="B295" s="23" t="s">
        <v>39</v>
      </c>
      <c r="C295" s="24">
        <v>41609</v>
      </c>
      <c r="D295" s="25">
        <f t="shared" si="1"/>
        <v>12</v>
      </c>
      <c r="E295" s="23" t="s">
        <v>46</v>
      </c>
      <c r="F295" s="23" t="s">
        <v>47</v>
      </c>
      <c r="G295" s="23" t="s">
        <v>37</v>
      </c>
      <c r="H295" s="26">
        <v>1732478.9630400005</v>
      </c>
    </row>
    <row r="296" spans="1:8" ht="14.25" customHeight="1">
      <c r="A296" s="23" t="s">
        <v>31</v>
      </c>
      <c r="B296" s="23" t="s">
        <v>39</v>
      </c>
      <c r="C296" s="24">
        <v>41640</v>
      </c>
      <c r="D296" s="25">
        <f t="shared" si="1"/>
        <v>1</v>
      </c>
      <c r="E296" s="23" t="s">
        <v>46</v>
      </c>
      <c r="F296" s="23" t="s">
        <v>47</v>
      </c>
      <c r="G296" s="23" t="s">
        <v>37</v>
      </c>
      <c r="H296" s="26">
        <v>2024821.4133000001</v>
      </c>
    </row>
    <row r="297" spans="1:8" ht="14.25" customHeight="1">
      <c r="A297" s="23" t="s">
        <v>31</v>
      </c>
      <c r="B297" s="23" t="s">
        <v>39</v>
      </c>
      <c r="C297" s="24">
        <v>41671</v>
      </c>
      <c r="D297" s="25">
        <f t="shared" si="1"/>
        <v>2</v>
      </c>
      <c r="E297" s="23" t="s">
        <v>46</v>
      </c>
      <c r="F297" s="23" t="s">
        <v>47</v>
      </c>
      <c r="G297" s="23" t="s">
        <v>37</v>
      </c>
      <c r="H297" s="26">
        <v>2383974.1107000001</v>
      </c>
    </row>
    <row r="298" spans="1:8" ht="14.25" customHeight="1">
      <c r="A298" s="23" t="s">
        <v>31</v>
      </c>
      <c r="B298" s="23" t="s">
        <v>39</v>
      </c>
      <c r="C298" s="24">
        <v>41699</v>
      </c>
      <c r="D298" s="25">
        <f t="shared" si="1"/>
        <v>3</v>
      </c>
      <c r="E298" s="23" t="s">
        <v>46</v>
      </c>
      <c r="F298" s="23" t="s">
        <v>47</v>
      </c>
      <c r="G298" s="23" t="s">
        <v>37</v>
      </c>
      <c r="H298" s="26">
        <v>2173361.4041999998</v>
      </c>
    </row>
    <row r="299" spans="1:8" ht="14.25" customHeight="1">
      <c r="A299" s="23" t="s">
        <v>31</v>
      </c>
      <c r="B299" s="23" t="s">
        <v>39</v>
      </c>
      <c r="C299" s="24">
        <v>41730</v>
      </c>
      <c r="D299" s="25">
        <f t="shared" si="1"/>
        <v>4</v>
      </c>
      <c r="E299" s="23" t="s">
        <v>46</v>
      </c>
      <c r="F299" s="23" t="s">
        <v>47</v>
      </c>
      <c r="G299" s="23" t="s">
        <v>37</v>
      </c>
      <c r="H299" s="26">
        <v>2335770.5637000003</v>
      </c>
    </row>
    <row r="300" spans="1:8" ht="14.25" customHeight="1">
      <c r="A300" s="23" t="s">
        <v>31</v>
      </c>
      <c r="B300" s="23" t="s">
        <v>39</v>
      </c>
      <c r="C300" s="24">
        <v>41760</v>
      </c>
      <c r="D300" s="25">
        <f t="shared" si="1"/>
        <v>5</v>
      </c>
      <c r="E300" s="23" t="s">
        <v>46</v>
      </c>
      <c r="F300" s="23" t="s">
        <v>47</v>
      </c>
      <c r="G300" s="23" t="s">
        <v>37</v>
      </c>
      <c r="H300" s="26">
        <v>2739052.3020000006</v>
      </c>
    </row>
    <row r="301" spans="1:8" ht="14.25" customHeight="1">
      <c r="A301" s="23" t="s">
        <v>31</v>
      </c>
      <c r="B301" s="23" t="s">
        <v>39</v>
      </c>
      <c r="C301" s="24">
        <v>41791</v>
      </c>
      <c r="D301" s="25">
        <f t="shared" si="1"/>
        <v>6</v>
      </c>
      <c r="E301" s="23" t="s">
        <v>46</v>
      </c>
      <c r="F301" s="23" t="s">
        <v>47</v>
      </c>
      <c r="G301" s="23" t="s">
        <v>37</v>
      </c>
      <c r="H301" s="26">
        <v>1134902.58336</v>
      </c>
    </row>
    <row r="302" spans="1:8" ht="14.25" customHeight="1">
      <c r="A302" s="23" t="s">
        <v>31</v>
      </c>
      <c r="B302" s="23" t="s">
        <v>39</v>
      </c>
      <c r="C302" s="24">
        <v>41456</v>
      </c>
      <c r="D302" s="25">
        <f t="shared" si="1"/>
        <v>7</v>
      </c>
      <c r="E302" s="23" t="s">
        <v>46</v>
      </c>
      <c r="F302" s="23" t="s">
        <v>48</v>
      </c>
      <c r="G302" s="23" t="s">
        <v>37</v>
      </c>
      <c r="H302" s="26">
        <v>1055431.0471320001</v>
      </c>
    </row>
    <row r="303" spans="1:8" ht="14.25" customHeight="1">
      <c r="A303" s="23" t="s">
        <v>31</v>
      </c>
      <c r="B303" s="23" t="s">
        <v>39</v>
      </c>
      <c r="C303" s="24">
        <v>41487</v>
      </c>
      <c r="D303" s="25">
        <f t="shared" si="1"/>
        <v>8</v>
      </c>
      <c r="E303" s="23" t="s">
        <v>46</v>
      </c>
      <c r="F303" s="23" t="s">
        <v>48</v>
      </c>
      <c r="G303" s="23" t="s">
        <v>37</v>
      </c>
      <c r="H303" s="26">
        <v>1271489.2344000002</v>
      </c>
    </row>
    <row r="304" spans="1:8" ht="14.25" customHeight="1">
      <c r="A304" s="23" t="s">
        <v>31</v>
      </c>
      <c r="B304" s="23" t="s">
        <v>39</v>
      </c>
      <c r="C304" s="24">
        <v>41518</v>
      </c>
      <c r="D304" s="25">
        <f t="shared" si="1"/>
        <v>9</v>
      </c>
      <c r="E304" s="23" t="s">
        <v>46</v>
      </c>
      <c r="F304" s="23" t="s">
        <v>48</v>
      </c>
      <c r="G304" s="23" t="s">
        <v>37</v>
      </c>
      <c r="H304" s="26">
        <v>1285084.4825280001</v>
      </c>
    </row>
    <row r="305" spans="1:8" ht="14.25" customHeight="1">
      <c r="A305" s="23" t="s">
        <v>31</v>
      </c>
      <c r="B305" s="23" t="s">
        <v>39</v>
      </c>
      <c r="C305" s="24">
        <v>41548</v>
      </c>
      <c r="D305" s="25">
        <f t="shared" si="1"/>
        <v>10</v>
      </c>
      <c r="E305" s="23" t="s">
        <v>46</v>
      </c>
      <c r="F305" s="23" t="s">
        <v>48</v>
      </c>
      <c r="G305" s="23" t="s">
        <v>37</v>
      </c>
      <c r="H305" s="26">
        <v>1723001.1524880002</v>
      </c>
    </row>
    <row r="306" spans="1:8" ht="14.25" customHeight="1">
      <c r="A306" s="23" t="s">
        <v>31</v>
      </c>
      <c r="B306" s="23" t="s">
        <v>39</v>
      </c>
      <c r="C306" s="24">
        <v>41579</v>
      </c>
      <c r="D306" s="25">
        <f t="shared" si="1"/>
        <v>11</v>
      </c>
      <c r="E306" s="23" t="s">
        <v>46</v>
      </c>
      <c r="F306" s="23" t="s">
        <v>48</v>
      </c>
      <c r="G306" s="23" t="s">
        <v>37</v>
      </c>
      <c r="H306" s="26">
        <v>1863864.9561839998</v>
      </c>
    </row>
    <row r="307" spans="1:8" ht="14.25" customHeight="1">
      <c r="A307" s="23" t="s">
        <v>31</v>
      </c>
      <c r="B307" s="23" t="s">
        <v>39</v>
      </c>
      <c r="C307" s="24">
        <v>41609</v>
      </c>
      <c r="D307" s="25">
        <f t="shared" si="1"/>
        <v>12</v>
      </c>
      <c r="E307" s="23" t="s">
        <v>46</v>
      </c>
      <c r="F307" s="23" t="s">
        <v>48</v>
      </c>
      <c r="G307" s="23" t="s">
        <v>37</v>
      </c>
      <c r="H307" s="26">
        <v>1443732.4692000004</v>
      </c>
    </row>
    <row r="308" spans="1:8" ht="14.25" customHeight="1">
      <c r="A308" s="23" t="s">
        <v>31</v>
      </c>
      <c r="B308" s="23" t="s">
        <v>39</v>
      </c>
      <c r="C308" s="24">
        <v>41640</v>
      </c>
      <c r="D308" s="25">
        <f t="shared" si="1"/>
        <v>1</v>
      </c>
      <c r="E308" s="23" t="s">
        <v>46</v>
      </c>
      <c r="F308" s="23" t="s">
        <v>48</v>
      </c>
      <c r="G308" s="23" t="s">
        <v>37</v>
      </c>
      <c r="H308" s="26">
        <v>1687351.1777500003</v>
      </c>
    </row>
    <row r="309" spans="1:8" ht="14.25" customHeight="1">
      <c r="A309" s="23" t="s">
        <v>31</v>
      </c>
      <c r="B309" s="23" t="s">
        <v>39</v>
      </c>
      <c r="C309" s="24">
        <v>41671</v>
      </c>
      <c r="D309" s="25">
        <f t="shared" si="1"/>
        <v>2</v>
      </c>
      <c r="E309" s="23" t="s">
        <v>46</v>
      </c>
      <c r="F309" s="23" t="s">
        <v>48</v>
      </c>
      <c r="G309" s="23" t="s">
        <v>37</v>
      </c>
      <c r="H309" s="26">
        <v>1986645.0922500002</v>
      </c>
    </row>
    <row r="310" spans="1:8" ht="14.25" customHeight="1">
      <c r="A310" s="23" t="s">
        <v>31</v>
      </c>
      <c r="B310" s="23" t="s">
        <v>39</v>
      </c>
      <c r="C310" s="24">
        <v>41699</v>
      </c>
      <c r="D310" s="25">
        <f t="shared" si="1"/>
        <v>3</v>
      </c>
      <c r="E310" s="23" t="s">
        <v>46</v>
      </c>
      <c r="F310" s="23" t="s">
        <v>48</v>
      </c>
      <c r="G310" s="23" t="s">
        <v>37</v>
      </c>
      <c r="H310" s="26">
        <v>1811134.5035000001</v>
      </c>
    </row>
    <row r="311" spans="1:8" ht="14.25" customHeight="1">
      <c r="A311" s="23" t="s">
        <v>31</v>
      </c>
      <c r="B311" s="23" t="s">
        <v>39</v>
      </c>
      <c r="C311" s="24">
        <v>41730</v>
      </c>
      <c r="D311" s="25">
        <f t="shared" si="1"/>
        <v>4</v>
      </c>
      <c r="E311" s="23" t="s">
        <v>46</v>
      </c>
      <c r="F311" s="23" t="s">
        <v>48</v>
      </c>
      <c r="G311" s="23" t="s">
        <v>37</v>
      </c>
      <c r="H311" s="26">
        <v>1946475.4697500004</v>
      </c>
    </row>
    <row r="312" spans="1:8" ht="14.25" customHeight="1">
      <c r="A312" s="23" t="s">
        <v>31</v>
      </c>
      <c r="B312" s="23" t="s">
        <v>39</v>
      </c>
      <c r="C312" s="24">
        <v>41760</v>
      </c>
      <c r="D312" s="25">
        <f t="shared" si="1"/>
        <v>5</v>
      </c>
      <c r="E312" s="23" t="s">
        <v>46</v>
      </c>
      <c r="F312" s="23" t="s">
        <v>48</v>
      </c>
      <c r="G312" s="23" t="s">
        <v>37</v>
      </c>
      <c r="H312" s="26">
        <v>2282543.5850000004</v>
      </c>
    </row>
    <row r="313" spans="1:8" ht="14.25" customHeight="1">
      <c r="A313" s="23" t="s">
        <v>31</v>
      </c>
      <c r="B313" s="23" t="s">
        <v>39</v>
      </c>
      <c r="C313" s="24">
        <v>41791</v>
      </c>
      <c r="D313" s="25">
        <f t="shared" si="1"/>
        <v>6</v>
      </c>
      <c r="E313" s="23" t="s">
        <v>46</v>
      </c>
      <c r="F313" s="23" t="s">
        <v>48</v>
      </c>
      <c r="G313" s="23" t="s">
        <v>37</v>
      </c>
      <c r="H313" s="26">
        <v>945752.15280000004</v>
      </c>
    </row>
    <row r="314" spans="1:8" ht="14.25" customHeight="1">
      <c r="A314" s="23" t="s">
        <v>31</v>
      </c>
      <c r="B314" s="23" t="s">
        <v>39</v>
      </c>
      <c r="C314" s="24">
        <v>41456</v>
      </c>
      <c r="D314" s="25">
        <f t="shared" si="1"/>
        <v>7</v>
      </c>
      <c r="E314" s="23" t="s">
        <v>49</v>
      </c>
      <c r="F314" s="23" t="s">
        <v>50</v>
      </c>
      <c r="G314" s="23" t="s">
        <v>37</v>
      </c>
      <c r="H314" s="26">
        <v>996326.908492608</v>
      </c>
    </row>
    <row r="315" spans="1:8" ht="14.25" customHeight="1">
      <c r="A315" s="23" t="s">
        <v>31</v>
      </c>
      <c r="B315" s="23" t="s">
        <v>39</v>
      </c>
      <c r="C315" s="24">
        <v>41487</v>
      </c>
      <c r="D315" s="25">
        <f t="shared" si="1"/>
        <v>8</v>
      </c>
      <c r="E315" s="23" t="s">
        <v>49</v>
      </c>
      <c r="F315" s="23" t="s">
        <v>50</v>
      </c>
      <c r="G315" s="23" t="s">
        <v>37</v>
      </c>
      <c r="H315" s="26">
        <v>1200285.8372736</v>
      </c>
    </row>
    <row r="316" spans="1:8" ht="14.25" customHeight="1">
      <c r="A316" s="23" t="s">
        <v>31</v>
      </c>
      <c r="B316" s="23" t="s">
        <v>39</v>
      </c>
      <c r="C316" s="24">
        <v>41518</v>
      </c>
      <c r="D316" s="25">
        <f t="shared" si="1"/>
        <v>9</v>
      </c>
      <c r="E316" s="23" t="s">
        <v>49</v>
      </c>
      <c r="F316" s="23" t="s">
        <v>50</v>
      </c>
      <c r="G316" s="23" t="s">
        <v>37</v>
      </c>
      <c r="H316" s="26">
        <v>1213119.7515064322</v>
      </c>
    </row>
    <row r="317" spans="1:8" ht="14.25" customHeight="1">
      <c r="A317" s="23" t="s">
        <v>31</v>
      </c>
      <c r="B317" s="23" t="s">
        <v>39</v>
      </c>
      <c r="C317" s="24">
        <v>41548</v>
      </c>
      <c r="D317" s="25">
        <f t="shared" si="1"/>
        <v>10</v>
      </c>
      <c r="E317" s="23" t="s">
        <v>49</v>
      </c>
      <c r="F317" s="23" t="s">
        <v>50</v>
      </c>
      <c r="G317" s="23" t="s">
        <v>37</v>
      </c>
      <c r="H317" s="26">
        <v>1626513.0879486722</v>
      </c>
    </row>
    <row r="318" spans="1:8" ht="14.25" customHeight="1">
      <c r="A318" s="23" t="s">
        <v>31</v>
      </c>
      <c r="B318" s="23" t="s">
        <v>39</v>
      </c>
      <c r="C318" s="24">
        <v>41579</v>
      </c>
      <c r="D318" s="25">
        <f t="shared" si="1"/>
        <v>11</v>
      </c>
      <c r="E318" s="23" t="s">
        <v>49</v>
      </c>
      <c r="F318" s="23" t="s">
        <v>50</v>
      </c>
      <c r="G318" s="23" t="s">
        <v>37</v>
      </c>
      <c r="H318" s="26">
        <v>1759488.5186376958</v>
      </c>
    </row>
    <row r="319" spans="1:8" ht="14.25" customHeight="1">
      <c r="A319" s="23" t="s">
        <v>31</v>
      </c>
      <c r="B319" s="23" t="s">
        <v>39</v>
      </c>
      <c r="C319" s="24">
        <v>41609</v>
      </c>
      <c r="D319" s="25">
        <f t="shared" si="1"/>
        <v>12</v>
      </c>
      <c r="E319" s="23" t="s">
        <v>49</v>
      </c>
      <c r="F319" s="23" t="s">
        <v>50</v>
      </c>
      <c r="G319" s="23" t="s">
        <v>37</v>
      </c>
      <c r="H319" s="26">
        <v>1362883.4509248002</v>
      </c>
    </row>
    <row r="320" spans="1:8" ht="14.25" customHeight="1">
      <c r="A320" s="23" t="s">
        <v>31</v>
      </c>
      <c r="B320" s="23" t="s">
        <v>39</v>
      </c>
      <c r="C320" s="24">
        <v>41640</v>
      </c>
      <c r="D320" s="25">
        <f t="shared" si="1"/>
        <v>1</v>
      </c>
      <c r="E320" s="23" t="s">
        <v>49</v>
      </c>
      <c r="F320" s="23" t="s">
        <v>50</v>
      </c>
      <c r="G320" s="23" t="s">
        <v>37</v>
      </c>
      <c r="H320" s="26">
        <v>1592859.5117959999</v>
      </c>
    </row>
    <row r="321" spans="1:8" ht="14.25" customHeight="1">
      <c r="A321" s="23" t="s">
        <v>31</v>
      </c>
      <c r="B321" s="23" t="s">
        <v>39</v>
      </c>
      <c r="C321" s="24">
        <v>41671</v>
      </c>
      <c r="D321" s="25">
        <f t="shared" si="1"/>
        <v>2</v>
      </c>
      <c r="E321" s="23" t="s">
        <v>49</v>
      </c>
      <c r="F321" s="23" t="s">
        <v>50</v>
      </c>
      <c r="G321" s="23" t="s">
        <v>37</v>
      </c>
      <c r="H321" s="26">
        <v>1875392.9670840001</v>
      </c>
    </row>
    <row r="322" spans="1:8" ht="14.25" customHeight="1">
      <c r="A322" s="23" t="s">
        <v>31</v>
      </c>
      <c r="B322" s="23" t="s">
        <v>39</v>
      </c>
      <c r="C322" s="24">
        <v>41699</v>
      </c>
      <c r="D322" s="25">
        <f t="shared" si="1"/>
        <v>3</v>
      </c>
      <c r="E322" s="23" t="s">
        <v>49</v>
      </c>
      <c r="F322" s="23" t="s">
        <v>50</v>
      </c>
      <c r="G322" s="23" t="s">
        <v>37</v>
      </c>
      <c r="H322" s="26">
        <v>1709710.9713039999</v>
      </c>
    </row>
    <row r="323" spans="1:8" ht="14.25" customHeight="1">
      <c r="A323" s="23" t="s">
        <v>31</v>
      </c>
      <c r="B323" s="23" t="s">
        <v>39</v>
      </c>
      <c r="C323" s="24">
        <v>41730</v>
      </c>
      <c r="D323" s="25">
        <f t="shared" si="1"/>
        <v>4</v>
      </c>
      <c r="E323" s="23" t="s">
        <v>49</v>
      </c>
      <c r="F323" s="23" t="s">
        <v>50</v>
      </c>
      <c r="G323" s="23" t="s">
        <v>37</v>
      </c>
      <c r="H323" s="26">
        <v>1837472.8434440002</v>
      </c>
    </row>
    <row r="324" spans="1:8" ht="14.25" customHeight="1">
      <c r="A324" s="23" t="s">
        <v>31</v>
      </c>
      <c r="B324" s="23" t="s">
        <v>39</v>
      </c>
      <c r="C324" s="24">
        <v>41760</v>
      </c>
      <c r="D324" s="25">
        <f t="shared" si="1"/>
        <v>5</v>
      </c>
      <c r="E324" s="23" t="s">
        <v>49</v>
      </c>
      <c r="F324" s="23" t="s">
        <v>50</v>
      </c>
      <c r="G324" s="23" t="s">
        <v>37</v>
      </c>
      <c r="H324" s="26">
        <v>2154721.1442400003</v>
      </c>
    </row>
    <row r="325" spans="1:8" ht="14.25" customHeight="1">
      <c r="A325" s="23" t="s">
        <v>31</v>
      </c>
      <c r="B325" s="23" t="s">
        <v>39</v>
      </c>
      <c r="C325" s="24">
        <v>41791</v>
      </c>
      <c r="D325" s="25">
        <f t="shared" si="1"/>
        <v>6</v>
      </c>
      <c r="E325" s="23" t="s">
        <v>49</v>
      </c>
      <c r="F325" s="23" t="s">
        <v>50</v>
      </c>
      <c r="G325" s="23" t="s">
        <v>37</v>
      </c>
      <c r="H325" s="26">
        <v>892790.0322432</v>
      </c>
    </row>
    <row r="326" spans="1:8" ht="14.25" customHeight="1">
      <c r="A326" s="23" t="s">
        <v>31</v>
      </c>
      <c r="B326" s="23" t="s">
        <v>39</v>
      </c>
      <c r="C326" s="24">
        <v>41456</v>
      </c>
      <c r="D326" s="25">
        <f t="shared" si="1"/>
        <v>7</v>
      </c>
      <c r="E326" s="23" t="s">
        <v>49</v>
      </c>
      <c r="F326" s="23" t="s">
        <v>51</v>
      </c>
      <c r="G326" s="23" t="s">
        <v>37</v>
      </c>
      <c r="H326" s="26">
        <v>869931.04490880016</v>
      </c>
    </row>
    <row r="327" spans="1:8" ht="14.25" customHeight="1">
      <c r="A327" s="23" t="s">
        <v>31</v>
      </c>
      <c r="B327" s="23" t="s">
        <v>39</v>
      </c>
      <c r="C327" s="24">
        <v>41487</v>
      </c>
      <c r="D327" s="25">
        <f t="shared" si="1"/>
        <v>8</v>
      </c>
      <c r="E327" s="23" t="s">
        <v>49</v>
      </c>
      <c r="F327" s="23" t="s">
        <v>51</v>
      </c>
      <c r="G327" s="23" t="s">
        <v>37</v>
      </c>
      <c r="H327" s="26">
        <v>1048015.3689600001</v>
      </c>
    </row>
    <row r="328" spans="1:8" ht="14.25" customHeight="1">
      <c r="A328" s="23" t="s">
        <v>31</v>
      </c>
      <c r="B328" s="23" t="s">
        <v>39</v>
      </c>
      <c r="C328" s="24">
        <v>41518</v>
      </c>
      <c r="D328" s="25">
        <f t="shared" si="1"/>
        <v>9</v>
      </c>
      <c r="E328" s="23" t="s">
        <v>49</v>
      </c>
      <c r="F328" s="23" t="s">
        <v>51</v>
      </c>
      <c r="G328" s="23" t="s">
        <v>37</v>
      </c>
      <c r="H328" s="26">
        <v>1059221.1492352001</v>
      </c>
    </row>
    <row r="329" spans="1:8" ht="14.25" customHeight="1">
      <c r="A329" s="23" t="s">
        <v>31</v>
      </c>
      <c r="B329" s="23" t="s">
        <v>39</v>
      </c>
      <c r="C329" s="24">
        <v>41548</v>
      </c>
      <c r="D329" s="25">
        <f t="shared" si="1"/>
        <v>10</v>
      </c>
      <c r="E329" s="23" t="s">
        <v>49</v>
      </c>
      <c r="F329" s="23" t="s">
        <v>51</v>
      </c>
      <c r="G329" s="23" t="s">
        <v>37</v>
      </c>
      <c r="H329" s="26">
        <v>1420170.6468992003</v>
      </c>
    </row>
    <row r="330" spans="1:8" ht="14.25" customHeight="1">
      <c r="A330" s="23" t="s">
        <v>31</v>
      </c>
      <c r="B330" s="23" t="s">
        <v>39</v>
      </c>
      <c r="C330" s="24">
        <v>41579</v>
      </c>
      <c r="D330" s="25">
        <f t="shared" si="1"/>
        <v>11</v>
      </c>
      <c r="E330" s="23" t="s">
        <v>49</v>
      </c>
      <c r="F330" s="23" t="s">
        <v>51</v>
      </c>
      <c r="G330" s="23" t="s">
        <v>37</v>
      </c>
      <c r="H330" s="26">
        <v>1536276.5699455999</v>
      </c>
    </row>
    <row r="331" spans="1:8" ht="14.25" customHeight="1">
      <c r="A331" s="23" t="s">
        <v>31</v>
      </c>
      <c r="B331" s="23" t="s">
        <v>39</v>
      </c>
      <c r="C331" s="24">
        <v>41609</v>
      </c>
      <c r="D331" s="25">
        <f t="shared" si="1"/>
        <v>12</v>
      </c>
      <c r="E331" s="23" t="s">
        <v>49</v>
      </c>
      <c r="F331" s="23" t="s">
        <v>51</v>
      </c>
      <c r="G331" s="23" t="s">
        <v>37</v>
      </c>
      <c r="H331" s="26">
        <v>785390.46324480022</v>
      </c>
    </row>
    <row r="332" spans="1:8" ht="14.25" customHeight="1">
      <c r="A332" s="23" t="s">
        <v>31</v>
      </c>
      <c r="B332" s="23" t="s">
        <v>39</v>
      </c>
      <c r="C332" s="24">
        <v>41640</v>
      </c>
      <c r="D332" s="25">
        <f t="shared" si="1"/>
        <v>1</v>
      </c>
      <c r="E332" s="23" t="s">
        <v>49</v>
      </c>
      <c r="F332" s="23" t="s">
        <v>51</v>
      </c>
      <c r="G332" s="23" t="s">
        <v>37</v>
      </c>
      <c r="H332" s="26">
        <v>734335.23255680013</v>
      </c>
    </row>
    <row r="333" spans="1:8" ht="14.25" customHeight="1">
      <c r="A333" s="23" t="s">
        <v>31</v>
      </c>
      <c r="B333" s="23" t="s">
        <v>39</v>
      </c>
      <c r="C333" s="24">
        <v>41671</v>
      </c>
      <c r="D333" s="25">
        <f t="shared" si="1"/>
        <v>2</v>
      </c>
      <c r="E333" s="23" t="s">
        <v>49</v>
      </c>
      <c r="F333" s="23" t="s">
        <v>51</v>
      </c>
      <c r="G333" s="23" t="s">
        <v>37</v>
      </c>
      <c r="H333" s="26">
        <v>864587.94414720009</v>
      </c>
    </row>
    <row r="334" spans="1:8" ht="14.25" customHeight="1">
      <c r="A334" s="23" t="s">
        <v>31</v>
      </c>
      <c r="B334" s="23" t="s">
        <v>39</v>
      </c>
      <c r="C334" s="24">
        <v>41699</v>
      </c>
      <c r="D334" s="25">
        <f t="shared" si="1"/>
        <v>3</v>
      </c>
      <c r="E334" s="23" t="s">
        <v>49</v>
      </c>
      <c r="F334" s="23" t="s">
        <v>51</v>
      </c>
      <c r="G334" s="23" t="s">
        <v>37</v>
      </c>
      <c r="H334" s="26">
        <v>788205.73592320003</v>
      </c>
    </row>
    <row r="335" spans="1:8" ht="14.25" customHeight="1">
      <c r="A335" s="23" t="s">
        <v>31</v>
      </c>
      <c r="B335" s="23" t="s">
        <v>39</v>
      </c>
      <c r="C335" s="24">
        <v>41730</v>
      </c>
      <c r="D335" s="25">
        <f t="shared" si="1"/>
        <v>4</v>
      </c>
      <c r="E335" s="23" t="s">
        <v>49</v>
      </c>
      <c r="F335" s="23" t="s">
        <v>51</v>
      </c>
      <c r="G335" s="23" t="s">
        <v>37</v>
      </c>
      <c r="H335" s="26">
        <v>847106.12443520024</v>
      </c>
    </row>
    <row r="336" spans="1:8" ht="14.25" customHeight="1">
      <c r="A336" s="23" t="s">
        <v>31</v>
      </c>
      <c r="B336" s="23" t="s">
        <v>39</v>
      </c>
      <c r="C336" s="24">
        <v>41760</v>
      </c>
      <c r="D336" s="25">
        <f t="shared" si="1"/>
        <v>5</v>
      </c>
      <c r="E336" s="23" t="s">
        <v>49</v>
      </c>
      <c r="F336" s="23" t="s">
        <v>51</v>
      </c>
      <c r="G336" s="23" t="s">
        <v>37</v>
      </c>
      <c r="H336" s="26">
        <v>993362.96819200017</v>
      </c>
    </row>
    <row r="337" spans="1:8" ht="14.25" customHeight="1">
      <c r="A337" s="23" t="s">
        <v>31</v>
      </c>
      <c r="B337" s="23" t="s">
        <v>39</v>
      </c>
      <c r="C337" s="24">
        <v>41791</v>
      </c>
      <c r="D337" s="25">
        <f t="shared" si="1"/>
        <v>6</v>
      </c>
      <c r="E337" s="23" t="s">
        <v>49</v>
      </c>
      <c r="F337" s="23" t="s">
        <v>51</v>
      </c>
      <c r="G337" s="23" t="s">
        <v>37</v>
      </c>
      <c r="H337" s="26">
        <v>514489.17112320004</v>
      </c>
    </row>
    <row r="338" spans="1:8" ht="14.25" customHeight="1">
      <c r="A338" s="23" t="s">
        <v>31</v>
      </c>
      <c r="B338" s="23" t="s">
        <v>39</v>
      </c>
      <c r="C338" s="24">
        <v>41456</v>
      </c>
      <c r="D338" s="25">
        <f t="shared" si="1"/>
        <v>7</v>
      </c>
      <c r="E338" s="23" t="s">
        <v>49</v>
      </c>
      <c r="F338" s="23" t="s">
        <v>52</v>
      </c>
      <c r="G338" s="23" t="s">
        <v>37</v>
      </c>
      <c r="H338" s="26">
        <v>921103.45931519999</v>
      </c>
    </row>
    <row r="339" spans="1:8" ht="14.25" customHeight="1">
      <c r="A339" s="23" t="s">
        <v>31</v>
      </c>
      <c r="B339" s="23" t="s">
        <v>39</v>
      </c>
      <c r="C339" s="24">
        <v>41487</v>
      </c>
      <c r="D339" s="25">
        <f t="shared" si="1"/>
        <v>8</v>
      </c>
      <c r="E339" s="23" t="s">
        <v>49</v>
      </c>
      <c r="F339" s="23" t="s">
        <v>52</v>
      </c>
      <c r="G339" s="23" t="s">
        <v>37</v>
      </c>
      <c r="H339" s="26">
        <v>1109663.3318399999</v>
      </c>
    </row>
    <row r="340" spans="1:8" ht="14.25" customHeight="1">
      <c r="A340" s="23" t="s">
        <v>31</v>
      </c>
      <c r="B340" s="23" t="s">
        <v>39</v>
      </c>
      <c r="C340" s="24">
        <v>41518</v>
      </c>
      <c r="D340" s="25">
        <f t="shared" si="1"/>
        <v>9</v>
      </c>
      <c r="E340" s="23" t="s">
        <v>49</v>
      </c>
      <c r="F340" s="23" t="s">
        <v>52</v>
      </c>
      <c r="G340" s="23" t="s">
        <v>37</v>
      </c>
      <c r="H340" s="26">
        <v>1121528.2756608</v>
      </c>
    </row>
    <row r="341" spans="1:8" ht="14.25" customHeight="1">
      <c r="A341" s="23" t="s">
        <v>31</v>
      </c>
      <c r="B341" s="23" t="s">
        <v>39</v>
      </c>
      <c r="C341" s="24">
        <v>41548</v>
      </c>
      <c r="D341" s="25">
        <f t="shared" si="1"/>
        <v>10</v>
      </c>
      <c r="E341" s="23" t="s">
        <v>49</v>
      </c>
      <c r="F341" s="23" t="s">
        <v>52</v>
      </c>
      <c r="G341" s="23" t="s">
        <v>37</v>
      </c>
      <c r="H341" s="26">
        <v>1503710.0967168</v>
      </c>
    </row>
    <row r="342" spans="1:8" ht="14.25" customHeight="1">
      <c r="A342" s="23" t="s">
        <v>31</v>
      </c>
      <c r="B342" s="23" t="s">
        <v>39</v>
      </c>
      <c r="C342" s="24">
        <v>41579</v>
      </c>
      <c r="D342" s="25">
        <f t="shared" si="1"/>
        <v>11</v>
      </c>
      <c r="E342" s="23" t="s">
        <v>49</v>
      </c>
      <c r="F342" s="23" t="s">
        <v>52</v>
      </c>
      <c r="G342" s="23" t="s">
        <v>37</v>
      </c>
      <c r="H342" s="26">
        <v>1626645.7799423998</v>
      </c>
    </row>
    <row r="343" spans="1:8" ht="14.25" customHeight="1">
      <c r="A343" s="23" t="s">
        <v>31</v>
      </c>
      <c r="B343" s="23" t="s">
        <v>39</v>
      </c>
      <c r="C343" s="24">
        <v>41609</v>
      </c>
      <c r="D343" s="25">
        <f t="shared" si="1"/>
        <v>12</v>
      </c>
      <c r="E343" s="23" t="s">
        <v>49</v>
      </c>
      <c r="F343" s="23" t="s">
        <v>52</v>
      </c>
      <c r="G343" s="23" t="s">
        <v>37</v>
      </c>
      <c r="H343" s="26">
        <v>831589.90225920011</v>
      </c>
    </row>
    <row r="344" spans="1:8" ht="14.25" customHeight="1">
      <c r="A344" s="23" t="s">
        <v>31</v>
      </c>
      <c r="B344" s="23" t="s">
        <v>39</v>
      </c>
      <c r="C344" s="24">
        <v>41640</v>
      </c>
      <c r="D344" s="25">
        <f t="shared" si="1"/>
        <v>1</v>
      </c>
      <c r="E344" s="23" t="s">
        <v>49</v>
      </c>
      <c r="F344" s="23" t="s">
        <v>52</v>
      </c>
      <c r="G344" s="23" t="s">
        <v>37</v>
      </c>
      <c r="H344" s="26">
        <v>777531.42270720005</v>
      </c>
    </row>
    <row r="345" spans="1:8" ht="14.25" customHeight="1">
      <c r="A345" s="23" t="s">
        <v>31</v>
      </c>
      <c r="B345" s="23" t="s">
        <v>39</v>
      </c>
      <c r="C345" s="24">
        <v>41671</v>
      </c>
      <c r="D345" s="25">
        <f t="shared" si="1"/>
        <v>2</v>
      </c>
      <c r="E345" s="23" t="s">
        <v>49</v>
      </c>
      <c r="F345" s="23" t="s">
        <v>52</v>
      </c>
      <c r="G345" s="23" t="s">
        <v>37</v>
      </c>
      <c r="H345" s="26">
        <v>915446.05850879999</v>
      </c>
    </row>
    <row r="346" spans="1:8" ht="14.25" customHeight="1">
      <c r="A346" s="23" t="s">
        <v>31</v>
      </c>
      <c r="B346" s="23" t="s">
        <v>39</v>
      </c>
      <c r="C346" s="24">
        <v>41699</v>
      </c>
      <c r="D346" s="25">
        <f t="shared" si="1"/>
        <v>3</v>
      </c>
      <c r="E346" s="23" t="s">
        <v>49</v>
      </c>
      <c r="F346" s="23" t="s">
        <v>52</v>
      </c>
      <c r="G346" s="23" t="s">
        <v>37</v>
      </c>
      <c r="H346" s="26">
        <v>834570.77921279997</v>
      </c>
    </row>
    <row r="347" spans="1:8" ht="14.25" customHeight="1">
      <c r="A347" s="23" t="s">
        <v>31</v>
      </c>
      <c r="B347" s="23" t="s">
        <v>39</v>
      </c>
      <c r="C347" s="24">
        <v>41730</v>
      </c>
      <c r="D347" s="25">
        <f t="shared" si="1"/>
        <v>4</v>
      </c>
      <c r="E347" s="23" t="s">
        <v>49</v>
      </c>
      <c r="F347" s="23" t="s">
        <v>52</v>
      </c>
      <c r="G347" s="23" t="s">
        <v>37</v>
      </c>
      <c r="H347" s="26">
        <v>896935.89646080008</v>
      </c>
    </row>
    <row r="348" spans="1:8" ht="14.25" customHeight="1">
      <c r="A348" s="23" t="s">
        <v>31</v>
      </c>
      <c r="B348" s="23" t="s">
        <v>39</v>
      </c>
      <c r="C348" s="24">
        <v>41760</v>
      </c>
      <c r="D348" s="25">
        <f t="shared" si="1"/>
        <v>5</v>
      </c>
      <c r="E348" s="23" t="s">
        <v>49</v>
      </c>
      <c r="F348" s="23" t="s">
        <v>52</v>
      </c>
      <c r="G348" s="23" t="s">
        <v>37</v>
      </c>
      <c r="H348" s="26">
        <v>1051796.083968</v>
      </c>
    </row>
    <row r="349" spans="1:8" ht="14.25" customHeight="1">
      <c r="A349" s="23" t="s">
        <v>31</v>
      </c>
      <c r="B349" s="23" t="s">
        <v>39</v>
      </c>
      <c r="C349" s="24">
        <v>41791</v>
      </c>
      <c r="D349" s="25">
        <f t="shared" si="1"/>
        <v>6</v>
      </c>
      <c r="E349" s="23" t="s">
        <v>49</v>
      </c>
      <c r="F349" s="23" t="s">
        <v>52</v>
      </c>
      <c r="G349" s="23" t="s">
        <v>37</v>
      </c>
      <c r="H349" s="26">
        <v>544753.24001279997</v>
      </c>
    </row>
    <row r="350" spans="1:8" ht="14.25" customHeight="1">
      <c r="A350" s="23" t="s">
        <v>31</v>
      </c>
      <c r="B350" s="23" t="s">
        <v>39</v>
      </c>
      <c r="C350" s="24">
        <v>41456</v>
      </c>
      <c r="D350" s="25">
        <f t="shared" si="1"/>
        <v>7</v>
      </c>
      <c r="E350" s="23" t="s">
        <v>49</v>
      </c>
      <c r="F350" s="23" t="s">
        <v>53</v>
      </c>
      <c r="G350" s="23" t="s">
        <v>37</v>
      </c>
      <c r="H350" s="26">
        <v>498931.04046240001</v>
      </c>
    </row>
    <row r="351" spans="1:8" ht="14.25" customHeight="1">
      <c r="A351" s="23" t="s">
        <v>31</v>
      </c>
      <c r="B351" s="23" t="s">
        <v>39</v>
      </c>
      <c r="C351" s="24">
        <v>41487</v>
      </c>
      <c r="D351" s="25">
        <f t="shared" si="1"/>
        <v>8</v>
      </c>
      <c r="E351" s="23" t="s">
        <v>49</v>
      </c>
      <c r="F351" s="23" t="s">
        <v>53</v>
      </c>
      <c r="G351" s="23" t="s">
        <v>37</v>
      </c>
      <c r="H351" s="26">
        <v>601067.63808000006</v>
      </c>
    </row>
    <row r="352" spans="1:8" ht="14.25" customHeight="1">
      <c r="A352" s="23" t="s">
        <v>31</v>
      </c>
      <c r="B352" s="23" t="s">
        <v>39</v>
      </c>
      <c r="C352" s="24">
        <v>41518</v>
      </c>
      <c r="D352" s="25">
        <f t="shared" si="1"/>
        <v>9</v>
      </c>
      <c r="E352" s="23" t="s">
        <v>49</v>
      </c>
      <c r="F352" s="23" t="s">
        <v>53</v>
      </c>
      <c r="G352" s="23" t="s">
        <v>37</v>
      </c>
      <c r="H352" s="26">
        <v>607494.48264960002</v>
      </c>
    </row>
    <row r="353" spans="1:8" ht="14.25" customHeight="1">
      <c r="A353" s="23" t="s">
        <v>31</v>
      </c>
      <c r="B353" s="23" t="s">
        <v>39</v>
      </c>
      <c r="C353" s="24">
        <v>41548</v>
      </c>
      <c r="D353" s="25">
        <f t="shared" si="1"/>
        <v>10</v>
      </c>
      <c r="E353" s="23" t="s">
        <v>49</v>
      </c>
      <c r="F353" s="23" t="s">
        <v>53</v>
      </c>
      <c r="G353" s="23" t="s">
        <v>37</v>
      </c>
      <c r="H353" s="26">
        <v>814509.63572160015</v>
      </c>
    </row>
    <row r="354" spans="1:8" ht="14.25" customHeight="1">
      <c r="A354" s="23" t="s">
        <v>31</v>
      </c>
      <c r="B354" s="23" t="s">
        <v>39</v>
      </c>
      <c r="C354" s="24">
        <v>41579</v>
      </c>
      <c r="D354" s="25">
        <f t="shared" si="1"/>
        <v>11</v>
      </c>
      <c r="E354" s="23" t="s">
        <v>49</v>
      </c>
      <c r="F354" s="23" t="s">
        <v>53</v>
      </c>
      <c r="G354" s="23" t="s">
        <v>37</v>
      </c>
      <c r="H354" s="26">
        <v>881099.79746879986</v>
      </c>
    </row>
    <row r="355" spans="1:8" ht="14.25" customHeight="1">
      <c r="A355" s="23" t="s">
        <v>31</v>
      </c>
      <c r="B355" s="23" t="s">
        <v>39</v>
      </c>
      <c r="C355" s="24">
        <v>41609</v>
      </c>
      <c r="D355" s="25">
        <f t="shared" si="1"/>
        <v>12</v>
      </c>
      <c r="E355" s="23" t="s">
        <v>49</v>
      </c>
      <c r="F355" s="23" t="s">
        <v>53</v>
      </c>
      <c r="G355" s="23" t="s">
        <v>37</v>
      </c>
      <c r="H355" s="26">
        <v>450444.53039040015</v>
      </c>
    </row>
    <row r="356" spans="1:8" ht="14.25" customHeight="1">
      <c r="A356" s="23" t="s">
        <v>31</v>
      </c>
      <c r="B356" s="23" t="s">
        <v>39</v>
      </c>
      <c r="C356" s="24">
        <v>41640</v>
      </c>
      <c r="D356" s="25">
        <f t="shared" si="1"/>
        <v>1</v>
      </c>
      <c r="E356" s="23" t="s">
        <v>49</v>
      </c>
      <c r="F356" s="23" t="s">
        <v>53</v>
      </c>
      <c r="G356" s="23" t="s">
        <v>37</v>
      </c>
      <c r="H356" s="26">
        <v>421162.85396640003</v>
      </c>
    </row>
    <row r="357" spans="1:8" ht="14.25" customHeight="1">
      <c r="A357" s="23" t="s">
        <v>31</v>
      </c>
      <c r="B357" s="23" t="s">
        <v>39</v>
      </c>
      <c r="C357" s="24">
        <v>41671</v>
      </c>
      <c r="D357" s="25">
        <f t="shared" si="1"/>
        <v>2</v>
      </c>
      <c r="E357" s="23" t="s">
        <v>49</v>
      </c>
      <c r="F357" s="23" t="s">
        <v>53</v>
      </c>
      <c r="G357" s="23" t="s">
        <v>37</v>
      </c>
      <c r="H357" s="26">
        <v>495866.61502560001</v>
      </c>
    </row>
    <row r="358" spans="1:8" ht="14.25" customHeight="1">
      <c r="A358" s="23" t="s">
        <v>31</v>
      </c>
      <c r="B358" s="23" t="s">
        <v>39</v>
      </c>
      <c r="C358" s="24">
        <v>41699</v>
      </c>
      <c r="D358" s="25">
        <f t="shared" si="1"/>
        <v>3</v>
      </c>
      <c r="E358" s="23" t="s">
        <v>49</v>
      </c>
      <c r="F358" s="23" t="s">
        <v>53</v>
      </c>
      <c r="G358" s="23" t="s">
        <v>37</v>
      </c>
      <c r="H358" s="26">
        <v>452059.1720736</v>
      </c>
    </row>
    <row r="359" spans="1:8" ht="14.25" customHeight="1">
      <c r="A359" s="23" t="s">
        <v>31</v>
      </c>
      <c r="B359" s="23" t="s">
        <v>39</v>
      </c>
      <c r="C359" s="24">
        <v>41730</v>
      </c>
      <c r="D359" s="25">
        <f t="shared" si="1"/>
        <v>4</v>
      </c>
      <c r="E359" s="23" t="s">
        <v>49</v>
      </c>
      <c r="F359" s="23" t="s">
        <v>53</v>
      </c>
      <c r="G359" s="23" t="s">
        <v>37</v>
      </c>
      <c r="H359" s="26">
        <v>485840.2772496001</v>
      </c>
    </row>
    <row r="360" spans="1:8" ht="14.25" customHeight="1">
      <c r="A360" s="23" t="s">
        <v>31</v>
      </c>
      <c r="B360" s="23" t="s">
        <v>39</v>
      </c>
      <c r="C360" s="24">
        <v>41760</v>
      </c>
      <c r="D360" s="25">
        <f t="shared" si="1"/>
        <v>5</v>
      </c>
      <c r="E360" s="23" t="s">
        <v>49</v>
      </c>
      <c r="F360" s="23" t="s">
        <v>53</v>
      </c>
      <c r="G360" s="23" t="s">
        <v>37</v>
      </c>
      <c r="H360" s="26">
        <v>569722.87881600007</v>
      </c>
    </row>
    <row r="361" spans="1:8" ht="14.25" customHeight="1">
      <c r="A361" s="23" t="s">
        <v>31</v>
      </c>
      <c r="B361" s="23" t="s">
        <v>39</v>
      </c>
      <c r="C361" s="24">
        <v>41791</v>
      </c>
      <c r="D361" s="25">
        <f t="shared" si="1"/>
        <v>6</v>
      </c>
      <c r="E361" s="23" t="s">
        <v>49</v>
      </c>
      <c r="F361" s="23" t="s">
        <v>53</v>
      </c>
      <c r="G361" s="23" t="s">
        <v>37</v>
      </c>
      <c r="H361" s="26">
        <v>295074.67167360004</v>
      </c>
    </row>
    <row r="362" spans="1:8" ht="14.25" customHeight="1">
      <c r="A362" s="23" t="s">
        <v>31</v>
      </c>
      <c r="B362" s="23" t="s">
        <v>39</v>
      </c>
      <c r="C362" s="24">
        <v>41456</v>
      </c>
      <c r="D362" s="25">
        <f t="shared" si="1"/>
        <v>7</v>
      </c>
      <c r="E362" s="23" t="s">
        <v>54</v>
      </c>
      <c r="F362" s="23" t="s">
        <v>55</v>
      </c>
      <c r="G362" s="23" t="s">
        <v>37</v>
      </c>
      <c r="H362" s="26">
        <v>3198275.9004000002</v>
      </c>
    </row>
    <row r="363" spans="1:8" ht="14.25" customHeight="1">
      <c r="A363" s="23" t="s">
        <v>31</v>
      </c>
      <c r="B363" s="23" t="s">
        <v>39</v>
      </c>
      <c r="C363" s="24">
        <v>41487</v>
      </c>
      <c r="D363" s="25">
        <f t="shared" si="1"/>
        <v>8</v>
      </c>
      <c r="E363" s="23" t="s">
        <v>54</v>
      </c>
      <c r="F363" s="23" t="s">
        <v>55</v>
      </c>
      <c r="G363" s="23" t="s">
        <v>37</v>
      </c>
      <c r="H363" s="26">
        <v>3852997.68</v>
      </c>
    </row>
    <row r="364" spans="1:8" ht="14.25" customHeight="1">
      <c r="A364" s="23" t="s">
        <v>31</v>
      </c>
      <c r="B364" s="23" t="s">
        <v>39</v>
      </c>
      <c r="C364" s="24">
        <v>41518</v>
      </c>
      <c r="D364" s="25">
        <f t="shared" si="1"/>
        <v>9</v>
      </c>
      <c r="E364" s="23" t="s">
        <v>54</v>
      </c>
      <c r="F364" s="23" t="s">
        <v>55</v>
      </c>
      <c r="G364" s="23" t="s">
        <v>37</v>
      </c>
      <c r="H364" s="26">
        <v>3894195.4016000004</v>
      </c>
    </row>
    <row r="365" spans="1:8" ht="14.25" customHeight="1">
      <c r="A365" s="23" t="s">
        <v>31</v>
      </c>
      <c r="B365" s="23" t="s">
        <v>39</v>
      </c>
      <c r="C365" s="24">
        <v>41548</v>
      </c>
      <c r="D365" s="25">
        <f t="shared" si="1"/>
        <v>10</v>
      </c>
      <c r="E365" s="23" t="s">
        <v>54</v>
      </c>
      <c r="F365" s="23" t="s">
        <v>55</v>
      </c>
      <c r="G365" s="23" t="s">
        <v>37</v>
      </c>
      <c r="H365" s="26">
        <v>5221215.6136000007</v>
      </c>
    </row>
    <row r="366" spans="1:8" ht="14.25" customHeight="1">
      <c r="A366" s="23" t="s">
        <v>31</v>
      </c>
      <c r="B366" s="23" t="s">
        <v>39</v>
      </c>
      <c r="C366" s="24">
        <v>41579</v>
      </c>
      <c r="D366" s="25">
        <f t="shared" si="1"/>
        <v>11</v>
      </c>
      <c r="E366" s="23" t="s">
        <v>54</v>
      </c>
      <c r="F366" s="23" t="s">
        <v>55</v>
      </c>
      <c r="G366" s="23" t="s">
        <v>37</v>
      </c>
      <c r="H366" s="26">
        <v>5648075.6247999994</v>
      </c>
    </row>
    <row r="367" spans="1:8" ht="14.25" customHeight="1">
      <c r="A367" s="23" t="s">
        <v>31</v>
      </c>
      <c r="B367" s="23" t="s">
        <v>39</v>
      </c>
      <c r="C367" s="24">
        <v>41609</v>
      </c>
      <c r="D367" s="25">
        <f t="shared" si="1"/>
        <v>12</v>
      </c>
      <c r="E367" s="23" t="s">
        <v>54</v>
      </c>
      <c r="F367" s="23" t="s">
        <v>55</v>
      </c>
      <c r="G367" s="23" t="s">
        <v>37</v>
      </c>
      <c r="H367" s="26">
        <v>2887464.9384000008</v>
      </c>
    </row>
    <row r="368" spans="1:8" ht="14.25" customHeight="1">
      <c r="A368" s="23" t="s">
        <v>31</v>
      </c>
      <c r="B368" s="23" t="s">
        <v>39</v>
      </c>
      <c r="C368" s="24">
        <v>41640</v>
      </c>
      <c r="D368" s="25">
        <f t="shared" si="1"/>
        <v>1</v>
      </c>
      <c r="E368" s="23" t="s">
        <v>54</v>
      </c>
      <c r="F368" s="23" t="s">
        <v>55</v>
      </c>
      <c r="G368" s="23" t="s">
        <v>37</v>
      </c>
      <c r="H368" s="26">
        <v>2699761.8844000003</v>
      </c>
    </row>
    <row r="369" spans="1:8" ht="14.25" customHeight="1">
      <c r="A369" s="23" t="s">
        <v>31</v>
      </c>
      <c r="B369" s="23" t="s">
        <v>39</v>
      </c>
      <c r="C369" s="24">
        <v>41671</v>
      </c>
      <c r="D369" s="25">
        <f t="shared" si="1"/>
        <v>2</v>
      </c>
      <c r="E369" s="23" t="s">
        <v>54</v>
      </c>
      <c r="F369" s="23" t="s">
        <v>55</v>
      </c>
      <c r="G369" s="23" t="s">
        <v>37</v>
      </c>
      <c r="H369" s="26">
        <v>3178632.1476000003</v>
      </c>
    </row>
    <row r="370" spans="1:8" ht="14.25" customHeight="1">
      <c r="A370" s="23" t="s">
        <v>31</v>
      </c>
      <c r="B370" s="23" t="s">
        <v>39</v>
      </c>
      <c r="C370" s="24">
        <v>41699</v>
      </c>
      <c r="D370" s="25">
        <f t="shared" si="1"/>
        <v>3</v>
      </c>
      <c r="E370" s="23" t="s">
        <v>54</v>
      </c>
      <c r="F370" s="23" t="s">
        <v>55</v>
      </c>
      <c r="G370" s="23" t="s">
        <v>37</v>
      </c>
      <c r="H370" s="26">
        <v>2897815.2056</v>
      </c>
    </row>
    <row r="371" spans="1:8" ht="14.25" customHeight="1">
      <c r="A371" s="23" t="s">
        <v>31</v>
      </c>
      <c r="B371" s="23" t="s">
        <v>39</v>
      </c>
      <c r="C371" s="24">
        <v>41730</v>
      </c>
      <c r="D371" s="25">
        <f t="shared" si="1"/>
        <v>4</v>
      </c>
      <c r="E371" s="23" t="s">
        <v>54</v>
      </c>
      <c r="F371" s="23" t="s">
        <v>55</v>
      </c>
      <c r="G371" s="23" t="s">
        <v>37</v>
      </c>
      <c r="H371" s="26">
        <v>3114360.7516000005</v>
      </c>
    </row>
    <row r="372" spans="1:8" ht="14.25" customHeight="1">
      <c r="A372" s="23" t="s">
        <v>31</v>
      </c>
      <c r="B372" s="23" t="s">
        <v>39</v>
      </c>
      <c r="C372" s="24">
        <v>41760</v>
      </c>
      <c r="D372" s="25">
        <f t="shared" si="1"/>
        <v>5</v>
      </c>
      <c r="E372" s="23" t="s">
        <v>54</v>
      </c>
      <c r="F372" s="23" t="s">
        <v>55</v>
      </c>
      <c r="G372" s="23" t="s">
        <v>37</v>
      </c>
      <c r="H372" s="26">
        <v>3652069.7360000005</v>
      </c>
    </row>
    <row r="373" spans="1:8" ht="14.25" customHeight="1">
      <c r="A373" s="23" t="s">
        <v>31</v>
      </c>
      <c r="B373" s="23" t="s">
        <v>39</v>
      </c>
      <c r="C373" s="24">
        <v>41791</v>
      </c>
      <c r="D373" s="25">
        <f t="shared" si="1"/>
        <v>6</v>
      </c>
      <c r="E373" s="23" t="s">
        <v>54</v>
      </c>
      <c r="F373" s="23" t="s">
        <v>55</v>
      </c>
      <c r="G373" s="23" t="s">
        <v>37</v>
      </c>
      <c r="H373" s="26">
        <v>1891504.3056000001</v>
      </c>
    </row>
    <row r="374" spans="1:8" ht="14.25" customHeight="1">
      <c r="A374" s="23" t="s">
        <v>31</v>
      </c>
      <c r="B374" s="23" t="s">
        <v>40</v>
      </c>
      <c r="C374" s="24">
        <v>41456</v>
      </c>
      <c r="D374" s="23">
        <v>7</v>
      </c>
      <c r="E374" s="23" t="s">
        <v>44</v>
      </c>
      <c r="F374" s="23" t="s">
        <v>45</v>
      </c>
      <c r="G374" s="23" t="s">
        <v>37</v>
      </c>
      <c r="H374" s="26">
        <v>1625596.3356633</v>
      </c>
    </row>
    <row r="375" spans="1:8" ht="14.25" customHeight="1">
      <c r="A375" s="23" t="s">
        <v>31</v>
      </c>
      <c r="B375" s="23" t="s">
        <v>40</v>
      </c>
      <c r="C375" s="24">
        <v>41487</v>
      </c>
      <c r="D375" s="23">
        <v>8</v>
      </c>
      <c r="E375" s="23" t="s">
        <v>44</v>
      </c>
      <c r="F375" s="23" t="s">
        <v>45</v>
      </c>
      <c r="G375" s="23" t="s">
        <v>37</v>
      </c>
      <c r="H375" s="26">
        <v>1295067.8472731998</v>
      </c>
    </row>
    <row r="376" spans="1:8" ht="14.25" customHeight="1">
      <c r="A376" s="23" t="s">
        <v>31</v>
      </c>
      <c r="B376" s="23" t="s">
        <v>40</v>
      </c>
      <c r="C376" s="24">
        <v>41518</v>
      </c>
      <c r="D376" s="23">
        <v>9</v>
      </c>
      <c r="E376" s="23" t="s">
        <v>44</v>
      </c>
      <c r="F376" s="23" t="s">
        <v>45</v>
      </c>
      <c r="G376" s="23" t="s">
        <v>37</v>
      </c>
      <c r="H376" s="26">
        <v>1750624.8818057997</v>
      </c>
    </row>
    <row r="377" spans="1:8" ht="14.25" customHeight="1">
      <c r="A377" s="23" t="s">
        <v>31</v>
      </c>
      <c r="B377" s="23" t="s">
        <v>40</v>
      </c>
      <c r="C377" s="24">
        <v>41548</v>
      </c>
      <c r="D377" s="23">
        <v>10</v>
      </c>
      <c r="E377" s="23" t="s">
        <v>44</v>
      </c>
      <c r="F377" s="23" t="s">
        <v>45</v>
      </c>
      <c r="G377" s="23" t="s">
        <v>37</v>
      </c>
      <c r="H377" s="26">
        <v>1472529.3869285996</v>
      </c>
    </row>
    <row r="378" spans="1:8" ht="14.25" customHeight="1">
      <c r="A378" s="23" t="s">
        <v>31</v>
      </c>
      <c r="B378" s="23" t="s">
        <v>40</v>
      </c>
      <c r="C378" s="24">
        <v>41579</v>
      </c>
      <c r="D378" s="23">
        <v>11</v>
      </c>
      <c r="E378" s="23" t="s">
        <v>44</v>
      </c>
      <c r="F378" s="23" t="s">
        <v>45</v>
      </c>
      <c r="G378" s="23" t="s">
        <v>37</v>
      </c>
      <c r="H378" s="26">
        <v>1252200.4923928501</v>
      </c>
    </row>
    <row r="379" spans="1:8" ht="14.25" customHeight="1">
      <c r="A379" s="23" t="s">
        <v>31</v>
      </c>
      <c r="B379" s="23" t="s">
        <v>40</v>
      </c>
      <c r="C379" s="24">
        <v>41609</v>
      </c>
      <c r="D379" s="23">
        <v>12</v>
      </c>
      <c r="E379" s="23" t="s">
        <v>44</v>
      </c>
      <c r="F379" s="23" t="s">
        <v>45</v>
      </c>
      <c r="G379" s="23" t="s">
        <v>37</v>
      </c>
      <c r="H379" s="26">
        <v>1406782.6738875001</v>
      </c>
    </row>
    <row r="380" spans="1:8" ht="14.25" customHeight="1">
      <c r="A380" s="23" t="s">
        <v>31</v>
      </c>
      <c r="B380" s="23" t="s">
        <v>40</v>
      </c>
      <c r="C380" s="24">
        <v>41640</v>
      </c>
      <c r="D380" s="23">
        <v>1</v>
      </c>
      <c r="E380" s="23" t="s">
        <v>44</v>
      </c>
      <c r="F380" s="23" t="s">
        <v>45</v>
      </c>
      <c r="G380" s="23" t="s">
        <v>37</v>
      </c>
      <c r="H380" s="26">
        <v>1877449.5046125001</v>
      </c>
    </row>
    <row r="381" spans="1:8" ht="14.25" customHeight="1">
      <c r="A381" s="23" t="s">
        <v>31</v>
      </c>
      <c r="B381" s="23" t="s">
        <v>40</v>
      </c>
      <c r="C381" s="24">
        <v>41671</v>
      </c>
      <c r="D381" s="23">
        <v>2</v>
      </c>
      <c r="E381" s="23" t="s">
        <v>44</v>
      </c>
      <c r="F381" s="23" t="s">
        <v>45</v>
      </c>
      <c r="G381" s="23" t="s">
        <v>37</v>
      </c>
      <c r="H381" s="26">
        <v>1912219.1750437501</v>
      </c>
    </row>
    <row r="382" spans="1:8" ht="14.25" customHeight="1">
      <c r="A382" s="23" t="s">
        <v>31</v>
      </c>
      <c r="B382" s="23" t="s">
        <v>40</v>
      </c>
      <c r="C382" s="24">
        <v>41699</v>
      </c>
      <c r="D382" s="23">
        <v>3</v>
      </c>
      <c r="E382" s="23" t="s">
        <v>44</v>
      </c>
      <c r="F382" s="23" t="s">
        <v>45</v>
      </c>
      <c r="G382" s="23" t="s">
        <v>37</v>
      </c>
      <c r="H382" s="26">
        <v>2266625.1980531253</v>
      </c>
    </row>
    <row r="383" spans="1:8" ht="14.25" customHeight="1">
      <c r="A383" s="23" t="s">
        <v>31</v>
      </c>
      <c r="B383" s="23" t="s">
        <v>40</v>
      </c>
      <c r="C383" s="24">
        <v>41730</v>
      </c>
      <c r="D383" s="23">
        <v>4</v>
      </c>
      <c r="E383" s="23" t="s">
        <v>44</v>
      </c>
      <c r="F383" s="23" t="s">
        <v>45</v>
      </c>
      <c r="G383" s="23" t="s">
        <v>37</v>
      </c>
      <c r="H383" s="26">
        <v>2234200.5744250002</v>
      </c>
    </row>
    <row r="384" spans="1:8" ht="14.25" customHeight="1">
      <c r="A384" s="23" t="s">
        <v>31</v>
      </c>
      <c r="B384" s="23" t="s">
        <v>40</v>
      </c>
      <c r="C384" s="24">
        <v>41760</v>
      </c>
      <c r="D384" s="23">
        <v>5</v>
      </c>
      <c r="E384" s="23" t="s">
        <v>44</v>
      </c>
      <c r="F384" s="23" t="s">
        <v>45</v>
      </c>
      <c r="G384" s="23" t="s">
        <v>37</v>
      </c>
      <c r="H384" s="26">
        <v>2593715.6428375002</v>
      </c>
    </row>
    <row r="385" spans="1:8" ht="14.25" customHeight="1">
      <c r="A385" s="23" t="s">
        <v>31</v>
      </c>
      <c r="B385" s="23" t="s">
        <v>40</v>
      </c>
      <c r="C385" s="24">
        <v>41791</v>
      </c>
      <c r="D385" s="23">
        <v>6</v>
      </c>
      <c r="E385" s="23" t="s">
        <v>44</v>
      </c>
      <c r="F385" s="23" t="s">
        <v>45</v>
      </c>
      <c r="G385" s="23" t="s">
        <v>37</v>
      </c>
      <c r="H385" s="26">
        <v>2274807.7859325004</v>
      </c>
    </row>
    <row r="386" spans="1:8" ht="14.25" customHeight="1">
      <c r="A386" s="23" t="s">
        <v>31</v>
      </c>
      <c r="B386" s="23" t="s">
        <v>40</v>
      </c>
      <c r="C386" s="24">
        <v>41456</v>
      </c>
      <c r="D386" s="23">
        <v>7</v>
      </c>
      <c r="E386" s="23" t="s">
        <v>46</v>
      </c>
      <c r="F386" s="23" t="s">
        <v>47</v>
      </c>
      <c r="G386" s="23" t="s">
        <v>37</v>
      </c>
      <c r="H386" s="26">
        <v>895736.75638589996</v>
      </c>
    </row>
    <row r="387" spans="1:8" ht="14.25" customHeight="1">
      <c r="A387" s="23" t="s">
        <v>31</v>
      </c>
      <c r="B387" s="23" t="s">
        <v>40</v>
      </c>
      <c r="C387" s="24">
        <v>41487</v>
      </c>
      <c r="D387" s="23">
        <v>8</v>
      </c>
      <c r="E387" s="23" t="s">
        <v>46</v>
      </c>
      <c r="F387" s="23" t="s">
        <v>47</v>
      </c>
      <c r="G387" s="23" t="s">
        <v>37</v>
      </c>
      <c r="H387" s="26">
        <v>713608.81380359991</v>
      </c>
    </row>
    <row r="388" spans="1:8" ht="14.25" customHeight="1">
      <c r="A388" s="23" t="s">
        <v>31</v>
      </c>
      <c r="B388" s="23" t="s">
        <v>40</v>
      </c>
      <c r="C388" s="24">
        <v>41518</v>
      </c>
      <c r="D388" s="23">
        <v>9</v>
      </c>
      <c r="E388" s="23" t="s">
        <v>46</v>
      </c>
      <c r="F388" s="23" t="s">
        <v>47</v>
      </c>
      <c r="G388" s="23" t="s">
        <v>37</v>
      </c>
      <c r="H388" s="26">
        <v>964630.03691340005</v>
      </c>
    </row>
    <row r="389" spans="1:8" ht="14.25" customHeight="1">
      <c r="A389" s="23" t="s">
        <v>31</v>
      </c>
      <c r="B389" s="23" t="s">
        <v>40</v>
      </c>
      <c r="C389" s="24">
        <v>41548</v>
      </c>
      <c r="D389" s="23">
        <v>10</v>
      </c>
      <c r="E389" s="23" t="s">
        <v>46</v>
      </c>
      <c r="F389" s="23" t="s">
        <v>47</v>
      </c>
      <c r="G389" s="23" t="s">
        <v>37</v>
      </c>
      <c r="H389" s="26">
        <v>811393.74381779996</v>
      </c>
    </row>
    <row r="390" spans="1:8" ht="14.25" customHeight="1">
      <c r="A390" s="23" t="s">
        <v>31</v>
      </c>
      <c r="B390" s="23" t="s">
        <v>40</v>
      </c>
      <c r="C390" s="24">
        <v>41579</v>
      </c>
      <c r="D390" s="23">
        <v>11</v>
      </c>
      <c r="E390" s="23" t="s">
        <v>46</v>
      </c>
      <c r="F390" s="23" t="s">
        <v>47</v>
      </c>
      <c r="G390" s="23" t="s">
        <v>37</v>
      </c>
      <c r="H390" s="26">
        <v>689988.02642055007</v>
      </c>
    </row>
    <row r="391" spans="1:8" ht="14.25" customHeight="1">
      <c r="A391" s="23" t="s">
        <v>31</v>
      </c>
      <c r="B391" s="23" t="s">
        <v>40</v>
      </c>
      <c r="C391" s="24">
        <v>41609</v>
      </c>
      <c r="D391" s="23">
        <v>12</v>
      </c>
      <c r="E391" s="23" t="s">
        <v>46</v>
      </c>
      <c r="F391" s="23" t="s">
        <v>47</v>
      </c>
      <c r="G391" s="23" t="s">
        <v>37</v>
      </c>
      <c r="H391" s="26">
        <v>775165.96316250006</v>
      </c>
    </row>
    <row r="392" spans="1:8" ht="14.25" customHeight="1">
      <c r="A392" s="23" t="s">
        <v>31</v>
      </c>
      <c r="B392" s="23" t="s">
        <v>40</v>
      </c>
      <c r="C392" s="24">
        <v>41640</v>
      </c>
      <c r="D392" s="23">
        <v>1</v>
      </c>
      <c r="E392" s="23" t="s">
        <v>46</v>
      </c>
      <c r="F392" s="23" t="s">
        <v>47</v>
      </c>
      <c r="G392" s="23" t="s">
        <v>37</v>
      </c>
      <c r="H392" s="26">
        <v>1034512.9923375</v>
      </c>
    </row>
    <row r="393" spans="1:8" ht="14.25" customHeight="1">
      <c r="A393" s="23" t="s">
        <v>31</v>
      </c>
      <c r="B393" s="23" t="s">
        <v>40</v>
      </c>
      <c r="C393" s="24">
        <v>41671</v>
      </c>
      <c r="D393" s="23">
        <v>2</v>
      </c>
      <c r="E393" s="23" t="s">
        <v>46</v>
      </c>
      <c r="F393" s="23" t="s">
        <v>47</v>
      </c>
      <c r="G393" s="23" t="s">
        <v>37</v>
      </c>
      <c r="H393" s="26">
        <v>888365.66788124992</v>
      </c>
    </row>
    <row r="394" spans="1:8" ht="14.25" customHeight="1">
      <c r="A394" s="23" t="s">
        <v>31</v>
      </c>
      <c r="B394" s="23" t="s">
        <v>40</v>
      </c>
      <c r="C394" s="24">
        <v>41699</v>
      </c>
      <c r="D394" s="23">
        <v>3</v>
      </c>
      <c r="E394" s="23" t="s">
        <v>46</v>
      </c>
      <c r="F394" s="23" t="s">
        <v>47</v>
      </c>
      <c r="G394" s="23" t="s">
        <v>37</v>
      </c>
      <c r="H394" s="26">
        <v>1248956.7417843752</v>
      </c>
    </row>
    <row r="395" spans="1:8" ht="14.25" customHeight="1">
      <c r="A395" s="23" t="s">
        <v>31</v>
      </c>
      <c r="B395" s="23" t="s">
        <v>40</v>
      </c>
      <c r="C395" s="24">
        <v>41730</v>
      </c>
      <c r="D395" s="23">
        <v>4</v>
      </c>
      <c r="E395" s="23" t="s">
        <v>46</v>
      </c>
      <c r="F395" s="23" t="s">
        <v>47</v>
      </c>
      <c r="G395" s="23" t="s">
        <v>37</v>
      </c>
      <c r="H395" s="26">
        <v>680069.70427499991</v>
      </c>
    </row>
    <row r="396" spans="1:8" ht="14.25" customHeight="1">
      <c r="A396" s="23" t="s">
        <v>31</v>
      </c>
      <c r="B396" s="23" t="s">
        <v>40</v>
      </c>
      <c r="C396" s="24">
        <v>41760</v>
      </c>
      <c r="D396" s="23">
        <v>5</v>
      </c>
      <c r="E396" s="23" t="s">
        <v>46</v>
      </c>
      <c r="F396" s="23" t="s">
        <v>47</v>
      </c>
      <c r="G396" s="23" t="s">
        <v>37</v>
      </c>
      <c r="H396" s="26">
        <v>878169.84401249979</v>
      </c>
    </row>
    <row r="397" spans="1:8" ht="14.25" customHeight="1">
      <c r="A397" s="23" t="s">
        <v>31</v>
      </c>
      <c r="B397" s="23" t="s">
        <v>40</v>
      </c>
      <c r="C397" s="24">
        <v>41791</v>
      </c>
      <c r="D397" s="23">
        <v>6</v>
      </c>
      <c r="E397" s="23" t="s">
        <v>46</v>
      </c>
      <c r="F397" s="23" t="s">
        <v>47</v>
      </c>
      <c r="G397" s="23" t="s">
        <v>37</v>
      </c>
      <c r="H397" s="26">
        <v>1253465.5146975003</v>
      </c>
    </row>
    <row r="398" spans="1:8" ht="14.25" customHeight="1">
      <c r="A398" s="23" t="s">
        <v>31</v>
      </c>
      <c r="B398" s="23" t="s">
        <v>40</v>
      </c>
      <c r="C398" s="24">
        <v>41456</v>
      </c>
      <c r="D398" s="23">
        <v>7</v>
      </c>
      <c r="E398" s="23" t="s">
        <v>46</v>
      </c>
      <c r="F398" s="23" t="s">
        <v>48</v>
      </c>
      <c r="G398" s="23" t="s">
        <v>37</v>
      </c>
      <c r="H398" s="26">
        <v>829385.88554250007</v>
      </c>
    </row>
    <row r="399" spans="1:8" ht="14.25" customHeight="1">
      <c r="A399" s="23" t="s">
        <v>31</v>
      </c>
      <c r="B399" s="23" t="s">
        <v>40</v>
      </c>
      <c r="C399" s="24">
        <v>41487</v>
      </c>
      <c r="D399" s="23">
        <v>8</v>
      </c>
      <c r="E399" s="23" t="s">
        <v>46</v>
      </c>
      <c r="F399" s="23" t="s">
        <v>48</v>
      </c>
      <c r="G399" s="23" t="s">
        <v>37</v>
      </c>
      <c r="H399" s="26">
        <v>660748.90166999993</v>
      </c>
    </row>
    <row r="400" spans="1:8" ht="14.25" customHeight="1">
      <c r="A400" s="23" t="s">
        <v>31</v>
      </c>
      <c r="B400" s="23" t="s">
        <v>40</v>
      </c>
      <c r="C400" s="24">
        <v>41518</v>
      </c>
      <c r="D400" s="23">
        <v>9</v>
      </c>
      <c r="E400" s="23" t="s">
        <v>46</v>
      </c>
      <c r="F400" s="23" t="s">
        <v>48</v>
      </c>
      <c r="G400" s="23" t="s">
        <v>37</v>
      </c>
      <c r="H400" s="26">
        <v>893175.96010499995</v>
      </c>
    </row>
    <row r="401" spans="1:8" ht="14.25" customHeight="1">
      <c r="A401" s="23" t="s">
        <v>31</v>
      </c>
      <c r="B401" s="23" t="s">
        <v>40</v>
      </c>
      <c r="C401" s="24">
        <v>41548</v>
      </c>
      <c r="D401" s="23">
        <v>10</v>
      </c>
      <c r="E401" s="23" t="s">
        <v>46</v>
      </c>
      <c r="F401" s="23" t="s">
        <v>48</v>
      </c>
      <c r="G401" s="23" t="s">
        <v>37</v>
      </c>
      <c r="H401" s="26">
        <v>751290.50353499991</v>
      </c>
    </row>
    <row r="402" spans="1:8" ht="14.25" customHeight="1">
      <c r="A402" s="23" t="s">
        <v>31</v>
      </c>
      <c r="B402" s="23" t="s">
        <v>40</v>
      </c>
      <c r="C402" s="24">
        <v>41579</v>
      </c>
      <c r="D402" s="23">
        <v>11</v>
      </c>
      <c r="E402" s="23" t="s">
        <v>46</v>
      </c>
      <c r="F402" s="23" t="s">
        <v>48</v>
      </c>
      <c r="G402" s="23" t="s">
        <v>37</v>
      </c>
      <c r="H402" s="26">
        <v>638877.80224125006</v>
      </c>
    </row>
    <row r="403" spans="1:8" ht="14.25" customHeight="1">
      <c r="A403" s="23" t="s">
        <v>31</v>
      </c>
      <c r="B403" s="23" t="s">
        <v>40</v>
      </c>
      <c r="C403" s="24">
        <v>41609</v>
      </c>
      <c r="D403" s="23">
        <v>12</v>
      </c>
      <c r="E403" s="23" t="s">
        <v>46</v>
      </c>
      <c r="F403" s="23" t="s">
        <v>48</v>
      </c>
      <c r="G403" s="23" t="s">
        <v>37</v>
      </c>
      <c r="H403" s="26">
        <v>717746.26218750002</v>
      </c>
    </row>
    <row r="404" spans="1:8" ht="14.25" customHeight="1">
      <c r="A404" s="23" t="s">
        <v>31</v>
      </c>
      <c r="B404" s="23" t="s">
        <v>40</v>
      </c>
      <c r="C404" s="24">
        <v>41640</v>
      </c>
      <c r="D404" s="23">
        <v>1</v>
      </c>
      <c r="E404" s="23" t="s">
        <v>46</v>
      </c>
      <c r="F404" s="23" t="s">
        <v>48</v>
      </c>
      <c r="G404" s="23" t="s">
        <v>37</v>
      </c>
      <c r="H404" s="26">
        <v>957882.40031249996</v>
      </c>
    </row>
    <row r="405" spans="1:8" ht="14.25" customHeight="1">
      <c r="A405" s="23" t="s">
        <v>31</v>
      </c>
      <c r="B405" s="23" t="s">
        <v>40</v>
      </c>
      <c r="C405" s="24">
        <v>41671</v>
      </c>
      <c r="D405" s="23">
        <v>2</v>
      </c>
      <c r="E405" s="23" t="s">
        <v>46</v>
      </c>
      <c r="F405" s="23" t="s">
        <v>48</v>
      </c>
      <c r="G405" s="23" t="s">
        <v>37</v>
      </c>
      <c r="H405" s="26">
        <v>822560.80359374988</v>
      </c>
    </row>
    <row r="406" spans="1:8" ht="14.25" customHeight="1">
      <c r="A406" s="23" t="s">
        <v>31</v>
      </c>
      <c r="B406" s="23" t="s">
        <v>40</v>
      </c>
      <c r="C406" s="24">
        <v>41699</v>
      </c>
      <c r="D406" s="23">
        <v>3</v>
      </c>
      <c r="E406" s="23" t="s">
        <v>46</v>
      </c>
      <c r="F406" s="23" t="s">
        <v>48</v>
      </c>
      <c r="G406" s="23" t="s">
        <v>37</v>
      </c>
      <c r="H406" s="26">
        <v>1156441.4275781249</v>
      </c>
    </row>
    <row r="407" spans="1:8" ht="14.25" customHeight="1">
      <c r="A407" s="23" t="s">
        <v>31</v>
      </c>
      <c r="B407" s="23" t="s">
        <v>40</v>
      </c>
      <c r="C407" s="24">
        <v>41730</v>
      </c>
      <c r="D407" s="23">
        <v>4</v>
      </c>
      <c r="E407" s="23" t="s">
        <v>46</v>
      </c>
      <c r="F407" s="23" t="s">
        <v>48</v>
      </c>
      <c r="G407" s="23" t="s">
        <v>37</v>
      </c>
      <c r="H407" s="26">
        <v>629694.17062500003</v>
      </c>
    </row>
    <row r="408" spans="1:8" ht="14.25" customHeight="1">
      <c r="A408" s="23" t="s">
        <v>31</v>
      </c>
      <c r="B408" s="23" t="s">
        <v>40</v>
      </c>
      <c r="C408" s="24">
        <v>41760</v>
      </c>
      <c r="D408" s="23">
        <v>5</v>
      </c>
      <c r="E408" s="23" t="s">
        <v>46</v>
      </c>
      <c r="F408" s="23" t="s">
        <v>48</v>
      </c>
      <c r="G408" s="23" t="s">
        <v>37</v>
      </c>
      <c r="H408" s="26">
        <v>813120.22593749978</v>
      </c>
    </row>
    <row r="409" spans="1:8" ht="14.25" customHeight="1">
      <c r="A409" s="23" t="s">
        <v>31</v>
      </c>
      <c r="B409" s="23" t="s">
        <v>40</v>
      </c>
      <c r="C409" s="24">
        <v>41791</v>
      </c>
      <c r="D409" s="23">
        <v>6</v>
      </c>
      <c r="E409" s="23" t="s">
        <v>46</v>
      </c>
      <c r="F409" s="23" t="s">
        <v>48</v>
      </c>
      <c r="G409" s="23" t="s">
        <v>37</v>
      </c>
      <c r="H409" s="26">
        <v>1160616.2173125001</v>
      </c>
    </row>
    <row r="410" spans="1:8" ht="14.25" customHeight="1">
      <c r="A410" s="23" t="s">
        <v>31</v>
      </c>
      <c r="B410" s="23" t="s">
        <v>40</v>
      </c>
      <c r="C410" s="24">
        <v>41456</v>
      </c>
      <c r="D410" s="23">
        <v>7</v>
      </c>
      <c r="E410" s="23" t="s">
        <v>49</v>
      </c>
      <c r="F410" s="23" t="s">
        <v>50</v>
      </c>
      <c r="G410" s="23" t="s">
        <v>37</v>
      </c>
      <c r="H410" s="26">
        <v>716589.40510871995</v>
      </c>
    </row>
    <row r="411" spans="1:8" ht="14.25" customHeight="1">
      <c r="A411" s="23" t="s">
        <v>31</v>
      </c>
      <c r="B411" s="23" t="s">
        <v>40</v>
      </c>
      <c r="C411" s="24">
        <v>41487</v>
      </c>
      <c r="D411" s="23">
        <v>8</v>
      </c>
      <c r="E411" s="23" t="s">
        <v>49</v>
      </c>
      <c r="F411" s="23" t="s">
        <v>50</v>
      </c>
      <c r="G411" s="23" t="s">
        <v>37</v>
      </c>
      <c r="H411" s="26">
        <v>570887.05104287993</v>
      </c>
    </row>
    <row r="412" spans="1:8" ht="14.25" customHeight="1">
      <c r="A412" s="23" t="s">
        <v>31</v>
      </c>
      <c r="B412" s="23" t="s">
        <v>40</v>
      </c>
      <c r="C412" s="24">
        <v>41518</v>
      </c>
      <c r="D412" s="23">
        <v>9</v>
      </c>
      <c r="E412" s="23" t="s">
        <v>49</v>
      </c>
      <c r="F412" s="23" t="s">
        <v>50</v>
      </c>
      <c r="G412" s="23" t="s">
        <v>37</v>
      </c>
      <c r="H412" s="26">
        <v>771704.02953071985</v>
      </c>
    </row>
    <row r="413" spans="1:8" ht="14.25" customHeight="1">
      <c r="A413" s="23" t="s">
        <v>31</v>
      </c>
      <c r="B413" s="23" t="s">
        <v>40</v>
      </c>
      <c r="C413" s="24">
        <v>41548</v>
      </c>
      <c r="D413" s="23">
        <v>10</v>
      </c>
      <c r="E413" s="23" t="s">
        <v>49</v>
      </c>
      <c r="F413" s="23" t="s">
        <v>50</v>
      </c>
      <c r="G413" s="23" t="s">
        <v>37</v>
      </c>
      <c r="H413" s="26">
        <v>649114.99505423987</v>
      </c>
    </row>
    <row r="414" spans="1:8" ht="14.25" customHeight="1">
      <c r="A414" s="23" t="s">
        <v>31</v>
      </c>
      <c r="B414" s="23" t="s">
        <v>40</v>
      </c>
      <c r="C414" s="24">
        <v>41579</v>
      </c>
      <c r="D414" s="23">
        <v>11</v>
      </c>
      <c r="E414" s="23" t="s">
        <v>49</v>
      </c>
      <c r="F414" s="23" t="s">
        <v>50</v>
      </c>
      <c r="G414" s="23" t="s">
        <v>37</v>
      </c>
      <c r="H414" s="26">
        <v>551990.42113644001</v>
      </c>
    </row>
    <row r="415" spans="1:8" ht="14.25" customHeight="1">
      <c r="A415" s="23" t="s">
        <v>31</v>
      </c>
      <c r="B415" s="23" t="s">
        <v>40</v>
      </c>
      <c r="C415" s="24">
        <v>41609</v>
      </c>
      <c r="D415" s="23">
        <v>12</v>
      </c>
      <c r="E415" s="23" t="s">
        <v>49</v>
      </c>
      <c r="F415" s="23" t="s">
        <v>50</v>
      </c>
      <c r="G415" s="23" t="s">
        <v>37</v>
      </c>
      <c r="H415" s="26">
        <v>620132.77052999998</v>
      </c>
    </row>
    <row r="416" spans="1:8" ht="14.25" customHeight="1">
      <c r="A416" s="23" t="s">
        <v>31</v>
      </c>
      <c r="B416" s="23" t="s">
        <v>40</v>
      </c>
      <c r="C416" s="24">
        <v>41640</v>
      </c>
      <c r="D416" s="23">
        <v>1</v>
      </c>
      <c r="E416" s="23" t="s">
        <v>49</v>
      </c>
      <c r="F416" s="23" t="s">
        <v>50</v>
      </c>
      <c r="G416" s="23" t="s">
        <v>37</v>
      </c>
      <c r="H416" s="26">
        <v>827610.39387000003</v>
      </c>
    </row>
    <row r="417" spans="1:8" ht="14.25" customHeight="1">
      <c r="A417" s="23" t="s">
        <v>31</v>
      </c>
      <c r="B417" s="23" t="s">
        <v>40</v>
      </c>
      <c r="C417" s="24">
        <v>41671</v>
      </c>
      <c r="D417" s="23">
        <v>2</v>
      </c>
      <c r="E417" s="23" t="s">
        <v>49</v>
      </c>
      <c r="F417" s="23" t="s">
        <v>50</v>
      </c>
      <c r="G417" s="23" t="s">
        <v>37</v>
      </c>
      <c r="H417" s="26">
        <v>710692.53430499986</v>
      </c>
    </row>
    <row r="418" spans="1:8" ht="14.25" customHeight="1">
      <c r="A418" s="23" t="s">
        <v>31</v>
      </c>
      <c r="B418" s="23" t="s">
        <v>40</v>
      </c>
      <c r="C418" s="24">
        <v>41699</v>
      </c>
      <c r="D418" s="23">
        <v>3</v>
      </c>
      <c r="E418" s="23" t="s">
        <v>49</v>
      </c>
      <c r="F418" s="23" t="s">
        <v>50</v>
      </c>
      <c r="G418" s="23" t="s">
        <v>37</v>
      </c>
      <c r="H418" s="26">
        <v>999165.39342749992</v>
      </c>
    </row>
    <row r="419" spans="1:8" ht="14.25" customHeight="1">
      <c r="A419" s="23" t="s">
        <v>31</v>
      </c>
      <c r="B419" s="23" t="s">
        <v>40</v>
      </c>
      <c r="C419" s="24">
        <v>41730</v>
      </c>
      <c r="D419" s="23">
        <v>4</v>
      </c>
      <c r="E419" s="23" t="s">
        <v>49</v>
      </c>
      <c r="F419" s="23" t="s">
        <v>50</v>
      </c>
      <c r="G419" s="23" t="s">
        <v>37</v>
      </c>
      <c r="H419" s="26">
        <v>544055.76341999997</v>
      </c>
    </row>
    <row r="420" spans="1:8" ht="14.25" customHeight="1">
      <c r="A420" s="23" t="s">
        <v>31</v>
      </c>
      <c r="B420" s="23" t="s">
        <v>40</v>
      </c>
      <c r="C420" s="24">
        <v>41760</v>
      </c>
      <c r="D420" s="23">
        <v>5</v>
      </c>
      <c r="E420" s="23" t="s">
        <v>49</v>
      </c>
      <c r="F420" s="23" t="s">
        <v>50</v>
      </c>
      <c r="G420" s="23" t="s">
        <v>37</v>
      </c>
      <c r="H420" s="26">
        <v>702535.87520999974</v>
      </c>
    </row>
    <row r="421" spans="1:8" ht="14.25" customHeight="1">
      <c r="A421" s="23" t="s">
        <v>31</v>
      </c>
      <c r="B421" s="23" t="s">
        <v>40</v>
      </c>
      <c r="C421" s="24">
        <v>41791</v>
      </c>
      <c r="D421" s="23">
        <v>6</v>
      </c>
      <c r="E421" s="23" t="s">
        <v>49</v>
      </c>
      <c r="F421" s="23" t="s">
        <v>50</v>
      </c>
      <c r="G421" s="23" t="s">
        <v>37</v>
      </c>
      <c r="H421" s="26">
        <v>1002772.411758</v>
      </c>
    </row>
    <row r="422" spans="1:8" ht="14.25" customHeight="1">
      <c r="A422" s="23" t="s">
        <v>31</v>
      </c>
      <c r="B422" s="23" t="s">
        <v>40</v>
      </c>
      <c r="C422" s="24">
        <v>41456</v>
      </c>
      <c r="D422" s="23">
        <v>7</v>
      </c>
      <c r="E422" s="23" t="s">
        <v>49</v>
      </c>
      <c r="F422" s="23" t="s">
        <v>51</v>
      </c>
      <c r="G422" s="23" t="s">
        <v>37</v>
      </c>
      <c r="H422" s="26">
        <v>251329.05622500001</v>
      </c>
    </row>
    <row r="423" spans="1:8" ht="14.25" customHeight="1">
      <c r="A423" s="23" t="s">
        <v>31</v>
      </c>
      <c r="B423" s="23" t="s">
        <v>40</v>
      </c>
      <c r="C423" s="24">
        <v>41487</v>
      </c>
      <c r="D423" s="23">
        <v>8</v>
      </c>
      <c r="E423" s="23" t="s">
        <v>49</v>
      </c>
      <c r="F423" s="23" t="s">
        <v>51</v>
      </c>
      <c r="G423" s="23" t="s">
        <v>37</v>
      </c>
      <c r="H423" s="26">
        <v>200226.9399</v>
      </c>
    </row>
    <row r="424" spans="1:8" ht="14.25" customHeight="1">
      <c r="A424" s="23" t="s">
        <v>31</v>
      </c>
      <c r="B424" s="23" t="s">
        <v>40</v>
      </c>
      <c r="C424" s="24">
        <v>41518</v>
      </c>
      <c r="D424" s="23">
        <v>9</v>
      </c>
      <c r="E424" s="23" t="s">
        <v>49</v>
      </c>
      <c r="F424" s="23" t="s">
        <v>51</v>
      </c>
      <c r="G424" s="23" t="s">
        <v>37</v>
      </c>
      <c r="H424" s="26">
        <v>270659.38184999995</v>
      </c>
    </row>
    <row r="425" spans="1:8" ht="14.25" customHeight="1">
      <c r="A425" s="23" t="s">
        <v>31</v>
      </c>
      <c r="B425" s="23" t="s">
        <v>40</v>
      </c>
      <c r="C425" s="24">
        <v>41548</v>
      </c>
      <c r="D425" s="23">
        <v>10</v>
      </c>
      <c r="E425" s="23" t="s">
        <v>49</v>
      </c>
      <c r="F425" s="23" t="s">
        <v>51</v>
      </c>
      <c r="G425" s="23" t="s">
        <v>37</v>
      </c>
      <c r="H425" s="26">
        <v>227663.78894999996</v>
      </c>
    </row>
    <row r="426" spans="1:8" ht="14.25" customHeight="1">
      <c r="A426" s="23" t="s">
        <v>31</v>
      </c>
      <c r="B426" s="23" t="s">
        <v>40</v>
      </c>
      <c r="C426" s="24">
        <v>41579</v>
      </c>
      <c r="D426" s="23">
        <v>11</v>
      </c>
      <c r="E426" s="23" t="s">
        <v>49</v>
      </c>
      <c r="F426" s="23" t="s">
        <v>51</v>
      </c>
      <c r="G426" s="23" t="s">
        <v>37</v>
      </c>
      <c r="H426" s="26">
        <v>193599.33401250001</v>
      </c>
    </row>
    <row r="427" spans="1:8" ht="14.25" customHeight="1">
      <c r="A427" s="23" t="s">
        <v>31</v>
      </c>
      <c r="B427" s="23" t="s">
        <v>40</v>
      </c>
      <c r="C427" s="24">
        <v>41609</v>
      </c>
      <c r="D427" s="23">
        <v>12</v>
      </c>
      <c r="E427" s="23" t="s">
        <v>49</v>
      </c>
      <c r="F427" s="23" t="s">
        <v>51</v>
      </c>
      <c r="G427" s="23" t="s">
        <v>37</v>
      </c>
      <c r="H427" s="26">
        <v>143549.25243750002</v>
      </c>
    </row>
    <row r="428" spans="1:8" ht="14.25" customHeight="1">
      <c r="A428" s="23" t="s">
        <v>31</v>
      </c>
      <c r="B428" s="23" t="s">
        <v>40</v>
      </c>
      <c r="C428" s="24">
        <v>41640</v>
      </c>
      <c r="D428" s="23">
        <v>1</v>
      </c>
      <c r="E428" s="23" t="s">
        <v>49</v>
      </c>
      <c r="F428" s="23" t="s">
        <v>51</v>
      </c>
      <c r="G428" s="23" t="s">
        <v>37</v>
      </c>
      <c r="H428" s="26">
        <v>153261.18405000001</v>
      </c>
    </row>
    <row r="429" spans="1:8" ht="14.25" customHeight="1">
      <c r="A429" s="23" t="s">
        <v>31</v>
      </c>
      <c r="B429" s="23" t="s">
        <v>40</v>
      </c>
      <c r="C429" s="24">
        <v>41671</v>
      </c>
      <c r="D429" s="23">
        <v>2</v>
      </c>
      <c r="E429" s="23" t="s">
        <v>49</v>
      </c>
      <c r="F429" s="23" t="s">
        <v>51</v>
      </c>
      <c r="G429" s="23" t="s">
        <v>37</v>
      </c>
      <c r="H429" s="26">
        <v>131609.72857499999</v>
      </c>
    </row>
    <row r="430" spans="1:8" ht="14.25" customHeight="1">
      <c r="A430" s="23" t="s">
        <v>31</v>
      </c>
      <c r="B430" s="23" t="s">
        <v>40</v>
      </c>
      <c r="C430" s="24">
        <v>41699</v>
      </c>
      <c r="D430" s="23">
        <v>3</v>
      </c>
      <c r="E430" s="23" t="s">
        <v>49</v>
      </c>
      <c r="F430" s="23" t="s">
        <v>51</v>
      </c>
      <c r="G430" s="23" t="s">
        <v>37</v>
      </c>
      <c r="H430" s="26">
        <v>185030.62841250002</v>
      </c>
    </row>
    <row r="431" spans="1:8" ht="14.25" customHeight="1">
      <c r="A431" s="23" t="s">
        <v>31</v>
      </c>
      <c r="B431" s="23" t="s">
        <v>40</v>
      </c>
      <c r="C431" s="24">
        <v>41730</v>
      </c>
      <c r="D431" s="23">
        <v>4</v>
      </c>
      <c r="E431" s="23" t="s">
        <v>49</v>
      </c>
      <c r="F431" s="23" t="s">
        <v>51</v>
      </c>
      <c r="G431" s="23" t="s">
        <v>37</v>
      </c>
      <c r="H431" s="26">
        <v>100751.0673</v>
      </c>
    </row>
    <row r="432" spans="1:8" ht="14.25" customHeight="1">
      <c r="A432" s="23" t="s">
        <v>31</v>
      </c>
      <c r="B432" s="23" t="s">
        <v>40</v>
      </c>
      <c r="C432" s="24">
        <v>41760</v>
      </c>
      <c r="D432" s="23">
        <v>5</v>
      </c>
      <c r="E432" s="23" t="s">
        <v>49</v>
      </c>
      <c r="F432" s="23" t="s">
        <v>51</v>
      </c>
      <c r="G432" s="23" t="s">
        <v>37</v>
      </c>
      <c r="H432" s="26">
        <v>130099.23614999997</v>
      </c>
    </row>
    <row r="433" spans="1:8" ht="14.25" customHeight="1">
      <c r="A433" s="23" t="s">
        <v>31</v>
      </c>
      <c r="B433" s="23" t="s">
        <v>40</v>
      </c>
      <c r="C433" s="24">
        <v>41791</v>
      </c>
      <c r="D433" s="23">
        <v>6</v>
      </c>
      <c r="E433" s="23" t="s">
        <v>49</v>
      </c>
      <c r="F433" s="23" t="s">
        <v>51</v>
      </c>
      <c r="G433" s="23" t="s">
        <v>37</v>
      </c>
      <c r="H433" s="26">
        <v>232123.24346250005</v>
      </c>
    </row>
    <row r="434" spans="1:8" ht="14.25" customHeight="1">
      <c r="A434" s="23" t="s">
        <v>31</v>
      </c>
      <c r="B434" s="23" t="s">
        <v>40</v>
      </c>
      <c r="C434" s="24">
        <v>41456</v>
      </c>
      <c r="D434" s="23">
        <v>7</v>
      </c>
      <c r="E434" s="23" t="s">
        <v>49</v>
      </c>
      <c r="F434" s="23" t="s">
        <v>52</v>
      </c>
      <c r="G434" s="23" t="s">
        <v>37</v>
      </c>
      <c r="H434" s="26">
        <v>623296.05943799997</v>
      </c>
    </row>
    <row r="435" spans="1:8" ht="14.25" customHeight="1">
      <c r="A435" s="23" t="s">
        <v>31</v>
      </c>
      <c r="B435" s="23" t="s">
        <v>40</v>
      </c>
      <c r="C435" s="24">
        <v>41487</v>
      </c>
      <c r="D435" s="23">
        <v>8</v>
      </c>
      <c r="E435" s="23" t="s">
        <v>49</v>
      </c>
      <c r="F435" s="23" t="s">
        <v>52</v>
      </c>
      <c r="G435" s="23" t="s">
        <v>37</v>
      </c>
      <c r="H435" s="26">
        <v>496562.81095199991</v>
      </c>
    </row>
    <row r="436" spans="1:8" ht="14.25" customHeight="1">
      <c r="A436" s="23" t="s">
        <v>31</v>
      </c>
      <c r="B436" s="23" t="s">
        <v>40</v>
      </c>
      <c r="C436" s="24">
        <v>41518</v>
      </c>
      <c r="D436" s="23">
        <v>9</v>
      </c>
      <c r="E436" s="23" t="s">
        <v>49</v>
      </c>
      <c r="F436" s="23" t="s">
        <v>52</v>
      </c>
      <c r="G436" s="23" t="s">
        <v>37</v>
      </c>
      <c r="H436" s="26">
        <v>671235.2669879999</v>
      </c>
    </row>
    <row r="437" spans="1:8" ht="14.25" customHeight="1">
      <c r="A437" s="23" t="s">
        <v>31</v>
      </c>
      <c r="B437" s="23" t="s">
        <v>40</v>
      </c>
      <c r="C437" s="24">
        <v>41548</v>
      </c>
      <c r="D437" s="23">
        <v>10</v>
      </c>
      <c r="E437" s="23" t="s">
        <v>49</v>
      </c>
      <c r="F437" s="23" t="s">
        <v>52</v>
      </c>
      <c r="G437" s="23" t="s">
        <v>37</v>
      </c>
      <c r="H437" s="26">
        <v>564606.19659599988</v>
      </c>
    </row>
    <row r="438" spans="1:8" ht="14.25" customHeight="1">
      <c r="A438" s="23" t="s">
        <v>31</v>
      </c>
      <c r="B438" s="23" t="s">
        <v>40</v>
      </c>
      <c r="C438" s="24">
        <v>41579</v>
      </c>
      <c r="D438" s="23">
        <v>11</v>
      </c>
      <c r="E438" s="23" t="s">
        <v>49</v>
      </c>
      <c r="F438" s="23" t="s">
        <v>52</v>
      </c>
      <c r="G438" s="23" t="s">
        <v>37</v>
      </c>
      <c r="H438" s="26">
        <v>480126.34835100005</v>
      </c>
    </row>
    <row r="439" spans="1:8" ht="14.25" customHeight="1">
      <c r="A439" s="23" t="s">
        <v>31</v>
      </c>
      <c r="B439" s="23" t="s">
        <v>40</v>
      </c>
      <c r="C439" s="24">
        <v>41609</v>
      </c>
      <c r="D439" s="23">
        <v>12</v>
      </c>
      <c r="E439" s="23" t="s">
        <v>49</v>
      </c>
      <c r="F439" s="23" t="s">
        <v>52</v>
      </c>
      <c r="G439" s="23" t="s">
        <v>37</v>
      </c>
      <c r="H439" s="26">
        <v>356002.146045</v>
      </c>
    </row>
    <row r="440" spans="1:8" ht="14.25" customHeight="1">
      <c r="A440" s="23" t="s">
        <v>31</v>
      </c>
      <c r="B440" s="23" t="s">
        <v>40</v>
      </c>
      <c r="C440" s="24">
        <v>41640</v>
      </c>
      <c r="D440" s="23">
        <v>1</v>
      </c>
      <c r="E440" s="23" t="s">
        <v>49</v>
      </c>
      <c r="F440" s="23" t="s">
        <v>52</v>
      </c>
      <c r="G440" s="23" t="s">
        <v>37</v>
      </c>
      <c r="H440" s="26">
        <v>380087.73644399998</v>
      </c>
    </row>
    <row r="441" spans="1:8" ht="14.25" customHeight="1">
      <c r="A441" s="23" t="s">
        <v>31</v>
      </c>
      <c r="B441" s="23" t="s">
        <v>40</v>
      </c>
      <c r="C441" s="24">
        <v>41671</v>
      </c>
      <c r="D441" s="23">
        <v>2</v>
      </c>
      <c r="E441" s="23" t="s">
        <v>49</v>
      </c>
      <c r="F441" s="23" t="s">
        <v>52</v>
      </c>
      <c r="G441" s="23" t="s">
        <v>37</v>
      </c>
      <c r="H441" s="26">
        <v>326392.12686599995</v>
      </c>
    </row>
    <row r="442" spans="1:8" ht="14.25" customHeight="1">
      <c r="A442" s="23" t="s">
        <v>31</v>
      </c>
      <c r="B442" s="23" t="s">
        <v>40</v>
      </c>
      <c r="C442" s="24">
        <v>41699</v>
      </c>
      <c r="D442" s="23">
        <v>3</v>
      </c>
      <c r="E442" s="23" t="s">
        <v>49</v>
      </c>
      <c r="F442" s="23" t="s">
        <v>52</v>
      </c>
      <c r="G442" s="23" t="s">
        <v>37</v>
      </c>
      <c r="H442" s="26">
        <v>458875.95846300002</v>
      </c>
    </row>
    <row r="443" spans="1:8" ht="14.25" customHeight="1">
      <c r="A443" s="23" t="s">
        <v>31</v>
      </c>
      <c r="B443" s="23" t="s">
        <v>40</v>
      </c>
      <c r="C443" s="24">
        <v>41730</v>
      </c>
      <c r="D443" s="23">
        <v>4</v>
      </c>
      <c r="E443" s="23" t="s">
        <v>49</v>
      </c>
      <c r="F443" s="23" t="s">
        <v>52</v>
      </c>
      <c r="G443" s="23" t="s">
        <v>37</v>
      </c>
      <c r="H443" s="26">
        <v>249862.64690399999</v>
      </c>
    </row>
    <row r="444" spans="1:8" ht="14.25" customHeight="1">
      <c r="A444" s="23" t="s">
        <v>31</v>
      </c>
      <c r="B444" s="23" t="s">
        <v>40</v>
      </c>
      <c r="C444" s="24">
        <v>41760</v>
      </c>
      <c r="D444" s="23">
        <v>5</v>
      </c>
      <c r="E444" s="23" t="s">
        <v>49</v>
      </c>
      <c r="F444" s="23" t="s">
        <v>52</v>
      </c>
      <c r="G444" s="23" t="s">
        <v>37</v>
      </c>
      <c r="H444" s="26">
        <v>322646.10565199988</v>
      </c>
    </row>
    <row r="445" spans="1:8" ht="14.25" customHeight="1">
      <c r="A445" s="23" t="s">
        <v>31</v>
      </c>
      <c r="B445" s="23" t="s">
        <v>40</v>
      </c>
      <c r="C445" s="24">
        <v>41791</v>
      </c>
      <c r="D445" s="23">
        <v>6</v>
      </c>
      <c r="E445" s="23" t="s">
        <v>49</v>
      </c>
      <c r="F445" s="23" t="s">
        <v>52</v>
      </c>
      <c r="G445" s="23" t="s">
        <v>37</v>
      </c>
      <c r="H445" s="26">
        <v>575665.6437870001</v>
      </c>
    </row>
    <row r="446" spans="1:8" ht="14.25" customHeight="1">
      <c r="A446" s="23" t="s">
        <v>31</v>
      </c>
      <c r="B446" s="23" t="s">
        <v>40</v>
      </c>
      <c r="C446" s="24">
        <v>41456</v>
      </c>
      <c r="D446" s="23">
        <v>7</v>
      </c>
      <c r="E446" s="23" t="s">
        <v>49</v>
      </c>
      <c r="F446" s="23" t="s">
        <v>53</v>
      </c>
      <c r="G446" s="23" t="s">
        <v>37</v>
      </c>
      <c r="H446" s="26">
        <v>211116.407229</v>
      </c>
    </row>
    <row r="447" spans="1:8" ht="14.25" customHeight="1">
      <c r="A447" s="23" t="s">
        <v>31</v>
      </c>
      <c r="B447" s="23" t="s">
        <v>40</v>
      </c>
      <c r="C447" s="24">
        <v>41487</v>
      </c>
      <c r="D447" s="23">
        <v>8</v>
      </c>
      <c r="E447" s="23" t="s">
        <v>49</v>
      </c>
      <c r="F447" s="23" t="s">
        <v>53</v>
      </c>
      <c r="G447" s="23" t="s">
        <v>37</v>
      </c>
      <c r="H447" s="26">
        <v>168190.62951599999</v>
      </c>
    </row>
    <row r="448" spans="1:8" ht="14.25" customHeight="1">
      <c r="A448" s="23" t="s">
        <v>31</v>
      </c>
      <c r="B448" s="23" t="s">
        <v>40</v>
      </c>
      <c r="C448" s="24">
        <v>41518</v>
      </c>
      <c r="D448" s="23">
        <v>9</v>
      </c>
      <c r="E448" s="23" t="s">
        <v>49</v>
      </c>
      <c r="F448" s="23" t="s">
        <v>53</v>
      </c>
      <c r="G448" s="23" t="s">
        <v>37</v>
      </c>
      <c r="H448" s="26">
        <v>227353.88075399998</v>
      </c>
    </row>
    <row r="449" spans="1:8" ht="14.25" customHeight="1">
      <c r="A449" s="23" t="s">
        <v>31</v>
      </c>
      <c r="B449" s="23" t="s">
        <v>40</v>
      </c>
      <c r="C449" s="24">
        <v>41548</v>
      </c>
      <c r="D449" s="23">
        <v>10</v>
      </c>
      <c r="E449" s="23" t="s">
        <v>49</v>
      </c>
      <c r="F449" s="23" t="s">
        <v>53</v>
      </c>
      <c r="G449" s="23" t="s">
        <v>37</v>
      </c>
      <c r="H449" s="26">
        <v>191237.58271799999</v>
      </c>
    </row>
    <row r="450" spans="1:8" ht="14.25" customHeight="1">
      <c r="A450" s="23" t="s">
        <v>31</v>
      </c>
      <c r="B450" s="23" t="s">
        <v>40</v>
      </c>
      <c r="C450" s="24">
        <v>41579</v>
      </c>
      <c r="D450" s="23">
        <v>11</v>
      </c>
      <c r="E450" s="23" t="s">
        <v>49</v>
      </c>
      <c r="F450" s="23" t="s">
        <v>53</v>
      </c>
      <c r="G450" s="23" t="s">
        <v>37</v>
      </c>
      <c r="H450" s="26">
        <v>162623.44057050001</v>
      </c>
    </row>
    <row r="451" spans="1:8" ht="14.25" customHeight="1">
      <c r="A451" s="23" t="s">
        <v>31</v>
      </c>
      <c r="B451" s="23" t="s">
        <v>40</v>
      </c>
      <c r="C451" s="24">
        <v>41609</v>
      </c>
      <c r="D451" s="23">
        <v>12</v>
      </c>
      <c r="E451" s="23" t="s">
        <v>49</v>
      </c>
      <c r="F451" s="23" t="s">
        <v>53</v>
      </c>
      <c r="G451" s="23" t="s">
        <v>37</v>
      </c>
      <c r="H451" s="26">
        <v>120581.37204750002</v>
      </c>
    </row>
    <row r="452" spans="1:8" ht="14.25" customHeight="1">
      <c r="A452" s="23" t="s">
        <v>31</v>
      </c>
      <c r="B452" s="23" t="s">
        <v>40</v>
      </c>
      <c r="C452" s="24">
        <v>41640</v>
      </c>
      <c r="D452" s="23">
        <v>1</v>
      </c>
      <c r="E452" s="23" t="s">
        <v>49</v>
      </c>
      <c r="F452" s="23" t="s">
        <v>53</v>
      </c>
      <c r="G452" s="23" t="s">
        <v>37</v>
      </c>
      <c r="H452" s="26">
        <v>128739.394602</v>
      </c>
    </row>
    <row r="453" spans="1:8" ht="14.25" customHeight="1">
      <c r="A453" s="23" t="s">
        <v>31</v>
      </c>
      <c r="B453" s="23" t="s">
        <v>40</v>
      </c>
      <c r="C453" s="24">
        <v>41671</v>
      </c>
      <c r="D453" s="23">
        <v>2</v>
      </c>
      <c r="E453" s="23" t="s">
        <v>49</v>
      </c>
      <c r="F453" s="23" t="s">
        <v>53</v>
      </c>
      <c r="G453" s="23" t="s">
        <v>37</v>
      </c>
      <c r="H453" s="26">
        <v>110552.17200299999</v>
      </c>
    </row>
    <row r="454" spans="1:8" ht="14.25" customHeight="1">
      <c r="A454" s="23" t="s">
        <v>31</v>
      </c>
      <c r="B454" s="23" t="s">
        <v>40</v>
      </c>
      <c r="C454" s="24">
        <v>41699</v>
      </c>
      <c r="D454" s="23">
        <v>3</v>
      </c>
      <c r="E454" s="23" t="s">
        <v>49</v>
      </c>
      <c r="F454" s="23" t="s">
        <v>53</v>
      </c>
      <c r="G454" s="23" t="s">
        <v>37</v>
      </c>
      <c r="H454" s="26">
        <v>155425.7278665</v>
      </c>
    </row>
    <row r="455" spans="1:8" ht="14.25" customHeight="1">
      <c r="A455" s="23" t="s">
        <v>31</v>
      </c>
      <c r="B455" s="23" t="s">
        <v>40</v>
      </c>
      <c r="C455" s="24">
        <v>41730</v>
      </c>
      <c r="D455" s="23">
        <v>4</v>
      </c>
      <c r="E455" s="23" t="s">
        <v>49</v>
      </c>
      <c r="F455" s="23" t="s">
        <v>53</v>
      </c>
      <c r="G455" s="23" t="s">
        <v>37</v>
      </c>
      <c r="H455" s="26">
        <v>84630.896531999999</v>
      </c>
    </row>
    <row r="456" spans="1:8" ht="14.25" customHeight="1">
      <c r="A456" s="23" t="s">
        <v>31</v>
      </c>
      <c r="B456" s="23" t="s">
        <v>40</v>
      </c>
      <c r="C456" s="24">
        <v>41760</v>
      </c>
      <c r="D456" s="23">
        <v>5</v>
      </c>
      <c r="E456" s="23" t="s">
        <v>49</v>
      </c>
      <c r="F456" s="23" t="s">
        <v>53</v>
      </c>
      <c r="G456" s="23" t="s">
        <v>37</v>
      </c>
      <c r="H456" s="26">
        <v>109283.35836599997</v>
      </c>
    </row>
    <row r="457" spans="1:8" ht="14.25" customHeight="1">
      <c r="A457" s="23" t="s">
        <v>31</v>
      </c>
      <c r="B457" s="23" t="s">
        <v>40</v>
      </c>
      <c r="C457" s="24">
        <v>41791</v>
      </c>
      <c r="D457" s="23">
        <v>6</v>
      </c>
      <c r="E457" s="23" t="s">
        <v>49</v>
      </c>
      <c r="F457" s="23" t="s">
        <v>53</v>
      </c>
      <c r="G457" s="23" t="s">
        <v>37</v>
      </c>
      <c r="H457" s="26">
        <v>194983.52450850004</v>
      </c>
    </row>
    <row r="458" spans="1:8" ht="14.25" customHeight="1">
      <c r="A458" s="23" t="s">
        <v>31</v>
      </c>
      <c r="B458" s="23" t="s">
        <v>40</v>
      </c>
      <c r="C458" s="24">
        <v>41456</v>
      </c>
      <c r="D458" s="23">
        <v>7</v>
      </c>
      <c r="E458" s="23" t="s">
        <v>54</v>
      </c>
      <c r="F458" s="23" t="s">
        <v>55</v>
      </c>
      <c r="G458" s="23" t="s">
        <v>37</v>
      </c>
      <c r="H458" s="26">
        <v>3015948.6746999999</v>
      </c>
    </row>
    <row r="459" spans="1:8" ht="14.25" customHeight="1">
      <c r="A459" s="23" t="s">
        <v>31</v>
      </c>
      <c r="B459" s="23" t="s">
        <v>40</v>
      </c>
      <c r="C459" s="24">
        <v>41487</v>
      </c>
      <c r="D459" s="23">
        <v>8</v>
      </c>
      <c r="E459" s="23" t="s">
        <v>54</v>
      </c>
      <c r="F459" s="23" t="s">
        <v>55</v>
      </c>
      <c r="G459" s="23" t="s">
        <v>37</v>
      </c>
      <c r="H459" s="26">
        <v>2402723.2787999995</v>
      </c>
    </row>
    <row r="460" spans="1:8" ht="14.25" customHeight="1">
      <c r="A460" s="23" t="s">
        <v>31</v>
      </c>
      <c r="B460" s="23" t="s">
        <v>40</v>
      </c>
      <c r="C460" s="24">
        <v>41518</v>
      </c>
      <c r="D460" s="23">
        <v>9</v>
      </c>
      <c r="E460" s="23" t="s">
        <v>54</v>
      </c>
      <c r="F460" s="23" t="s">
        <v>55</v>
      </c>
      <c r="G460" s="23" t="s">
        <v>37</v>
      </c>
      <c r="H460" s="26">
        <v>3247912.5821999996</v>
      </c>
    </row>
    <row r="461" spans="1:8" ht="14.25" customHeight="1">
      <c r="A461" s="23" t="s">
        <v>31</v>
      </c>
      <c r="B461" s="23" t="s">
        <v>40</v>
      </c>
      <c r="C461" s="24">
        <v>41548</v>
      </c>
      <c r="D461" s="23">
        <v>10</v>
      </c>
      <c r="E461" s="23" t="s">
        <v>54</v>
      </c>
      <c r="F461" s="23" t="s">
        <v>55</v>
      </c>
      <c r="G461" s="23" t="s">
        <v>37</v>
      </c>
      <c r="H461" s="26">
        <v>2731965.4673999995</v>
      </c>
    </row>
    <row r="462" spans="1:8" ht="14.25" customHeight="1">
      <c r="A462" s="23" t="s">
        <v>31</v>
      </c>
      <c r="B462" s="23" t="s">
        <v>40</v>
      </c>
      <c r="C462" s="24">
        <v>41579</v>
      </c>
      <c r="D462" s="23">
        <v>11</v>
      </c>
      <c r="E462" s="23" t="s">
        <v>54</v>
      </c>
      <c r="F462" s="23" t="s">
        <v>55</v>
      </c>
      <c r="G462" s="23" t="s">
        <v>37</v>
      </c>
      <c r="H462" s="26">
        <v>2323192.0081500001</v>
      </c>
    </row>
    <row r="463" spans="1:8" ht="14.25" customHeight="1">
      <c r="A463" s="23" t="s">
        <v>31</v>
      </c>
      <c r="B463" s="23" t="s">
        <v>40</v>
      </c>
      <c r="C463" s="24">
        <v>41609</v>
      </c>
      <c r="D463" s="23">
        <v>12</v>
      </c>
      <c r="E463" s="23" t="s">
        <v>54</v>
      </c>
      <c r="F463" s="23" t="s">
        <v>55</v>
      </c>
      <c r="G463" s="23" t="s">
        <v>37</v>
      </c>
      <c r="H463" s="26">
        <v>1722591.0292499999</v>
      </c>
    </row>
    <row r="464" spans="1:8" ht="14.25" customHeight="1">
      <c r="A464" s="23" t="s">
        <v>31</v>
      </c>
      <c r="B464" s="23" t="s">
        <v>40</v>
      </c>
      <c r="C464" s="24">
        <v>41640</v>
      </c>
      <c r="D464" s="23">
        <v>1</v>
      </c>
      <c r="E464" s="23" t="s">
        <v>54</v>
      </c>
      <c r="F464" s="23" t="s">
        <v>55</v>
      </c>
      <c r="G464" s="23" t="s">
        <v>37</v>
      </c>
      <c r="H464" s="26">
        <v>1839134.2085999998</v>
      </c>
    </row>
    <row r="465" spans="1:8" ht="14.25" customHeight="1">
      <c r="A465" s="23" t="s">
        <v>31</v>
      </c>
      <c r="B465" s="23" t="s">
        <v>40</v>
      </c>
      <c r="C465" s="24">
        <v>41671</v>
      </c>
      <c r="D465" s="23">
        <v>2</v>
      </c>
      <c r="E465" s="23" t="s">
        <v>54</v>
      </c>
      <c r="F465" s="23" t="s">
        <v>55</v>
      </c>
      <c r="G465" s="23" t="s">
        <v>37</v>
      </c>
      <c r="H465" s="26">
        <v>2579316.7429</v>
      </c>
    </row>
    <row r="466" spans="1:8" ht="14.25" customHeight="1">
      <c r="A466" s="23" t="s">
        <v>31</v>
      </c>
      <c r="B466" s="23" t="s">
        <v>40</v>
      </c>
      <c r="C466" s="24">
        <v>41699</v>
      </c>
      <c r="D466" s="23">
        <v>3</v>
      </c>
      <c r="E466" s="23" t="s">
        <v>54</v>
      </c>
      <c r="F466" s="23" t="s">
        <v>55</v>
      </c>
      <c r="G466" s="23" t="s">
        <v>37</v>
      </c>
      <c r="H466" s="26">
        <v>2220367.5409499998</v>
      </c>
    </row>
    <row r="467" spans="1:8" ht="14.25" customHeight="1">
      <c r="A467" s="23" t="s">
        <v>31</v>
      </c>
      <c r="B467" s="23" t="s">
        <v>40</v>
      </c>
      <c r="C467" s="24">
        <v>41730</v>
      </c>
      <c r="D467" s="23">
        <v>4</v>
      </c>
      <c r="E467" s="23" t="s">
        <v>54</v>
      </c>
      <c r="F467" s="23" t="s">
        <v>55</v>
      </c>
      <c r="G467" s="23" t="s">
        <v>37</v>
      </c>
      <c r="H467" s="26">
        <v>2209012.8075999999</v>
      </c>
    </row>
    <row r="468" spans="1:8" ht="14.25" customHeight="1">
      <c r="A468" s="23" t="s">
        <v>31</v>
      </c>
      <c r="B468" s="23" t="s">
        <v>40</v>
      </c>
      <c r="C468" s="24">
        <v>41760</v>
      </c>
      <c r="D468" s="23">
        <v>5</v>
      </c>
      <c r="E468" s="23" t="s">
        <v>54</v>
      </c>
      <c r="F468" s="23" t="s">
        <v>55</v>
      </c>
      <c r="G468" s="23" t="s">
        <v>37</v>
      </c>
      <c r="H468" s="26">
        <v>2561190.8338000001</v>
      </c>
    </row>
    <row r="469" spans="1:8" ht="14.25" customHeight="1">
      <c r="A469" s="23" t="s">
        <v>31</v>
      </c>
      <c r="B469" s="23" t="s">
        <v>40</v>
      </c>
      <c r="C469" s="24">
        <v>41791</v>
      </c>
      <c r="D469" s="23">
        <v>6</v>
      </c>
      <c r="E469" s="23" t="s">
        <v>54</v>
      </c>
      <c r="F469" s="23" t="s">
        <v>55</v>
      </c>
      <c r="G469" s="23" t="s">
        <v>37</v>
      </c>
      <c r="H469" s="26">
        <v>2785478.9215500001</v>
      </c>
    </row>
    <row r="470" spans="1:8" ht="14.25" customHeight="1">
      <c r="A470" s="23" t="s">
        <v>56</v>
      </c>
      <c r="B470" s="23" t="s">
        <v>34</v>
      </c>
      <c r="C470" s="24">
        <v>41456</v>
      </c>
      <c r="D470" s="23">
        <v>6</v>
      </c>
      <c r="E470" s="23" t="s">
        <v>57</v>
      </c>
      <c r="F470" s="23" t="s">
        <v>57</v>
      </c>
      <c r="G470" s="23" t="s">
        <v>58</v>
      </c>
      <c r="H470" s="28">
        <v>181.933291</v>
      </c>
    </row>
    <row r="471" spans="1:8" ht="14.25" customHeight="1">
      <c r="A471" s="23" t="s">
        <v>56</v>
      </c>
      <c r="B471" s="23" t="s">
        <v>34</v>
      </c>
      <c r="C471" s="24">
        <v>41487</v>
      </c>
      <c r="D471" s="23">
        <v>6</v>
      </c>
      <c r="E471" s="23" t="s">
        <v>57</v>
      </c>
      <c r="F471" s="23" t="s">
        <v>57</v>
      </c>
      <c r="G471" s="23" t="s">
        <v>58</v>
      </c>
      <c r="H471" s="29">
        <v>187.44394299999999</v>
      </c>
    </row>
    <row r="472" spans="1:8" ht="14.25" customHeight="1">
      <c r="A472" s="23" t="s">
        <v>56</v>
      </c>
      <c r="B472" s="23" t="s">
        <v>34</v>
      </c>
      <c r="C472" s="24">
        <v>41518</v>
      </c>
      <c r="D472" s="23">
        <v>6</v>
      </c>
      <c r="E472" s="23" t="s">
        <v>57</v>
      </c>
      <c r="F472" s="23" t="s">
        <v>57</v>
      </c>
      <c r="G472" s="23" t="s">
        <v>58</v>
      </c>
      <c r="H472" s="29">
        <v>184.77365699999999</v>
      </c>
    </row>
    <row r="473" spans="1:8" ht="14.25" customHeight="1">
      <c r="A473" s="23" t="s">
        <v>56</v>
      </c>
      <c r="B473" s="23" t="s">
        <v>34</v>
      </c>
      <c r="C473" s="24">
        <v>41548</v>
      </c>
      <c r="D473" s="23">
        <v>6</v>
      </c>
      <c r="E473" s="23" t="s">
        <v>57</v>
      </c>
      <c r="F473" s="23" t="s">
        <v>57</v>
      </c>
      <c r="G473" s="23" t="s">
        <v>58</v>
      </c>
      <c r="H473" s="29">
        <v>191.54109299999999</v>
      </c>
    </row>
    <row r="474" spans="1:8" ht="14.25" customHeight="1">
      <c r="A474" s="23" t="s">
        <v>56</v>
      </c>
      <c r="B474" s="23" t="s">
        <v>34</v>
      </c>
      <c r="C474" s="24">
        <v>41579</v>
      </c>
      <c r="D474" s="23">
        <v>6</v>
      </c>
      <c r="E474" s="23" t="s">
        <v>57</v>
      </c>
      <c r="F474" s="23" t="s">
        <v>57</v>
      </c>
      <c r="G474" s="23" t="s">
        <v>58</v>
      </c>
      <c r="H474" s="29">
        <v>98.096062000000003</v>
      </c>
    </row>
    <row r="475" spans="1:8" ht="14.25" customHeight="1">
      <c r="A475" s="23" t="s">
        <v>56</v>
      </c>
      <c r="B475" s="23" t="s">
        <v>34</v>
      </c>
      <c r="C475" s="24">
        <v>41609</v>
      </c>
      <c r="D475" s="23">
        <v>6</v>
      </c>
      <c r="E475" s="23" t="s">
        <v>57</v>
      </c>
      <c r="F475" s="23" t="s">
        <v>57</v>
      </c>
      <c r="G475" s="23" t="s">
        <v>58</v>
      </c>
      <c r="H475" s="29">
        <v>185.30685299999999</v>
      </c>
    </row>
    <row r="476" spans="1:8" ht="14.25" customHeight="1">
      <c r="A476" s="23" t="s">
        <v>56</v>
      </c>
      <c r="B476" s="23" t="s">
        <v>34</v>
      </c>
      <c r="C476" s="24">
        <v>41640</v>
      </c>
      <c r="D476" s="23">
        <v>6</v>
      </c>
      <c r="E476" s="23" t="s">
        <v>57</v>
      </c>
      <c r="F476" s="23" t="s">
        <v>57</v>
      </c>
      <c r="G476" s="23" t="s">
        <v>58</v>
      </c>
      <c r="H476" s="29">
        <v>186.90143900000001</v>
      </c>
    </row>
    <row r="477" spans="1:8" ht="14.25" customHeight="1">
      <c r="A477" s="23" t="s">
        <v>56</v>
      </c>
      <c r="B477" s="23" t="s">
        <v>34</v>
      </c>
      <c r="C477" s="24">
        <v>41671</v>
      </c>
      <c r="D477" s="23">
        <v>6</v>
      </c>
      <c r="E477" s="23" t="s">
        <v>57</v>
      </c>
      <c r="F477" s="23" t="s">
        <v>57</v>
      </c>
      <c r="G477" s="23" t="s">
        <v>58</v>
      </c>
      <c r="H477" s="29">
        <v>158.58676500000001</v>
      </c>
    </row>
    <row r="478" spans="1:8" ht="14.25" customHeight="1">
      <c r="A478" s="23" t="s">
        <v>56</v>
      </c>
      <c r="B478" s="23" t="s">
        <v>34</v>
      </c>
      <c r="C478" s="24">
        <v>41699</v>
      </c>
      <c r="D478" s="23">
        <v>6</v>
      </c>
      <c r="E478" s="23" t="s">
        <v>57</v>
      </c>
      <c r="F478" s="23" t="s">
        <v>57</v>
      </c>
      <c r="G478" s="23" t="s">
        <v>58</v>
      </c>
      <c r="H478" s="29">
        <v>191.40367599999999</v>
      </c>
    </row>
    <row r="479" spans="1:8" ht="14.25" customHeight="1">
      <c r="A479" s="23" t="s">
        <v>56</v>
      </c>
      <c r="B479" s="23" t="s">
        <v>34</v>
      </c>
      <c r="C479" s="24">
        <v>41730</v>
      </c>
      <c r="D479" s="23">
        <v>6</v>
      </c>
      <c r="E479" s="23" t="s">
        <v>57</v>
      </c>
      <c r="F479" s="23" t="s">
        <v>57</v>
      </c>
      <c r="G479" s="23" t="s">
        <v>58</v>
      </c>
      <c r="H479" s="29">
        <v>171.057864</v>
      </c>
    </row>
    <row r="480" spans="1:8" ht="14.25" customHeight="1">
      <c r="A480" s="23" t="s">
        <v>56</v>
      </c>
      <c r="B480" s="23" t="s">
        <v>34</v>
      </c>
      <c r="C480" s="24">
        <v>41760</v>
      </c>
      <c r="D480" s="23">
        <v>6</v>
      </c>
      <c r="E480" s="23" t="s">
        <v>57</v>
      </c>
      <c r="F480" s="23" t="s">
        <v>57</v>
      </c>
      <c r="G480" s="23" t="s">
        <v>58</v>
      </c>
      <c r="H480" s="29">
        <v>169.28699900000001</v>
      </c>
    </row>
    <row r="481" spans="1:8" ht="14.25" customHeight="1">
      <c r="A481" s="23" t="s">
        <v>56</v>
      </c>
      <c r="B481" s="23" t="s">
        <v>34</v>
      </c>
      <c r="C481" s="24">
        <v>41791</v>
      </c>
      <c r="D481" s="23">
        <v>6</v>
      </c>
      <c r="E481" s="23" t="s">
        <v>57</v>
      </c>
      <c r="F481" s="23" t="s">
        <v>57</v>
      </c>
      <c r="G481" s="23" t="s">
        <v>58</v>
      </c>
      <c r="H481" s="29">
        <v>142.50871699999999</v>
      </c>
    </row>
    <row r="482" spans="1:8" ht="14.25" customHeight="1">
      <c r="A482" s="23" t="s">
        <v>56</v>
      </c>
      <c r="B482" s="23" t="s">
        <v>39</v>
      </c>
      <c r="C482" s="24">
        <v>41456</v>
      </c>
      <c r="D482" s="23">
        <v>6</v>
      </c>
      <c r="E482" s="23" t="s">
        <v>57</v>
      </c>
      <c r="F482" s="23" t="s">
        <v>57</v>
      </c>
      <c r="G482" s="23" t="s">
        <v>58</v>
      </c>
      <c r="H482" s="28">
        <v>214.968999</v>
      </c>
    </row>
    <row r="483" spans="1:8" ht="14.25" customHeight="1">
      <c r="A483" s="23" t="s">
        <v>56</v>
      </c>
      <c r="B483" s="23" t="s">
        <v>39</v>
      </c>
      <c r="C483" s="24">
        <v>41487</v>
      </c>
      <c r="D483" s="23">
        <v>6</v>
      </c>
      <c r="E483" s="23" t="s">
        <v>57</v>
      </c>
      <c r="F483" s="23" t="s">
        <v>57</v>
      </c>
      <c r="G483" s="23" t="s">
        <v>58</v>
      </c>
      <c r="H483" s="28">
        <v>228.199051</v>
      </c>
    </row>
    <row r="484" spans="1:8" ht="14.25" customHeight="1">
      <c r="A484" s="23" t="s">
        <v>56</v>
      </c>
      <c r="B484" s="23" t="s">
        <v>39</v>
      </c>
      <c r="C484" s="24">
        <v>41518</v>
      </c>
      <c r="D484" s="23">
        <v>6</v>
      </c>
      <c r="E484" s="23" t="s">
        <v>57</v>
      </c>
      <c r="F484" s="23" t="s">
        <v>57</v>
      </c>
      <c r="G484" s="23" t="s">
        <v>58</v>
      </c>
      <c r="H484" s="28">
        <v>216.53646700000002</v>
      </c>
    </row>
    <row r="485" spans="1:8" ht="14.25" customHeight="1">
      <c r="A485" s="23" t="s">
        <v>56</v>
      </c>
      <c r="B485" s="23" t="s">
        <v>39</v>
      </c>
      <c r="C485" s="24">
        <v>41548</v>
      </c>
      <c r="D485" s="23">
        <v>6</v>
      </c>
      <c r="E485" s="23" t="s">
        <v>57</v>
      </c>
      <c r="F485" s="23" t="s">
        <v>57</v>
      </c>
      <c r="G485" s="23" t="s">
        <v>58</v>
      </c>
      <c r="H485" s="28">
        <v>236.760276</v>
      </c>
    </row>
    <row r="486" spans="1:8" ht="14.25" customHeight="1">
      <c r="A486" s="23" t="s">
        <v>56</v>
      </c>
      <c r="B486" s="23" t="s">
        <v>39</v>
      </c>
      <c r="C486" s="24">
        <v>41579</v>
      </c>
      <c r="D486" s="23">
        <v>6</v>
      </c>
      <c r="E486" s="23" t="s">
        <v>57</v>
      </c>
      <c r="F486" s="23" t="s">
        <v>57</v>
      </c>
      <c r="G486" s="23" t="s">
        <v>58</v>
      </c>
      <c r="H486" s="28">
        <v>232.052864</v>
      </c>
    </row>
    <row r="487" spans="1:8" ht="14.25" customHeight="1">
      <c r="A487" s="23" t="s">
        <v>56</v>
      </c>
      <c r="B487" s="23" t="s">
        <v>39</v>
      </c>
      <c r="C487" s="24">
        <v>41609</v>
      </c>
      <c r="D487" s="23">
        <v>6</v>
      </c>
      <c r="E487" s="23" t="s">
        <v>57</v>
      </c>
      <c r="F487" s="23" t="s">
        <v>57</v>
      </c>
      <c r="G487" s="23" t="s">
        <v>58</v>
      </c>
      <c r="H487" s="28">
        <v>240.21016</v>
      </c>
    </row>
    <row r="488" spans="1:8" ht="14.25" customHeight="1">
      <c r="A488" s="23" t="s">
        <v>56</v>
      </c>
      <c r="B488" s="23" t="s">
        <v>39</v>
      </c>
      <c r="C488" s="24">
        <v>41640</v>
      </c>
      <c r="D488" s="23">
        <v>6</v>
      </c>
      <c r="E488" s="23" t="s">
        <v>57</v>
      </c>
      <c r="F488" s="23" t="s">
        <v>57</v>
      </c>
      <c r="G488" s="23" t="s">
        <v>58</v>
      </c>
      <c r="H488" s="28">
        <v>288.160549</v>
      </c>
    </row>
    <row r="489" spans="1:8" ht="14.25" customHeight="1">
      <c r="A489" s="23" t="s">
        <v>56</v>
      </c>
      <c r="B489" s="23" t="s">
        <v>39</v>
      </c>
      <c r="C489" s="24">
        <v>41671</v>
      </c>
      <c r="D489" s="23">
        <v>6</v>
      </c>
      <c r="E489" s="23" t="s">
        <v>57</v>
      </c>
      <c r="F489" s="23" t="s">
        <v>57</v>
      </c>
      <c r="G489" s="23" t="s">
        <v>58</v>
      </c>
      <c r="H489" s="28">
        <v>306.884524</v>
      </c>
    </row>
    <row r="490" spans="1:8" ht="14.25" customHeight="1">
      <c r="A490" s="23" t="s">
        <v>56</v>
      </c>
      <c r="B490" s="23" t="s">
        <v>39</v>
      </c>
      <c r="C490" s="24">
        <v>41699</v>
      </c>
      <c r="D490" s="23">
        <v>6</v>
      </c>
      <c r="E490" s="23" t="s">
        <v>57</v>
      </c>
      <c r="F490" s="23" t="s">
        <v>57</v>
      </c>
      <c r="G490" s="23" t="s">
        <v>58</v>
      </c>
      <c r="H490" s="28">
        <v>367.65100600000005</v>
      </c>
    </row>
    <row r="491" spans="1:8" ht="14.25" customHeight="1">
      <c r="A491" s="23" t="s">
        <v>56</v>
      </c>
      <c r="B491" s="23" t="s">
        <v>39</v>
      </c>
      <c r="C491" s="24">
        <v>41730</v>
      </c>
      <c r="D491" s="23">
        <v>6</v>
      </c>
      <c r="E491" s="23" t="s">
        <v>57</v>
      </c>
      <c r="F491" s="23" t="s">
        <v>57</v>
      </c>
      <c r="G491" s="23" t="s">
        <v>58</v>
      </c>
      <c r="H491" s="28">
        <v>351.99016599999999</v>
      </c>
    </row>
    <row r="492" spans="1:8" ht="14.25" customHeight="1">
      <c r="A492" s="23" t="s">
        <v>56</v>
      </c>
      <c r="B492" s="23" t="s">
        <v>39</v>
      </c>
      <c r="C492" s="24">
        <v>41760</v>
      </c>
      <c r="D492" s="23">
        <v>6</v>
      </c>
      <c r="E492" s="23" t="s">
        <v>57</v>
      </c>
      <c r="F492" s="23" t="s">
        <v>57</v>
      </c>
      <c r="G492" s="23" t="s">
        <v>58</v>
      </c>
      <c r="H492" s="28">
        <v>362.822</v>
      </c>
    </row>
    <row r="493" spans="1:8" ht="14.25" customHeight="1">
      <c r="A493" s="23" t="s">
        <v>56</v>
      </c>
      <c r="B493" s="23" t="s">
        <v>39</v>
      </c>
      <c r="C493" s="24">
        <v>41791</v>
      </c>
      <c r="D493" s="23">
        <v>6</v>
      </c>
      <c r="E493" s="23" t="s">
        <v>57</v>
      </c>
      <c r="F493" s="23" t="s">
        <v>57</v>
      </c>
      <c r="G493" s="23" t="s">
        <v>58</v>
      </c>
      <c r="H493" s="28">
        <v>260.31229999999999</v>
      </c>
    </row>
    <row r="494" spans="1:8" ht="14.25" customHeight="1">
      <c r="A494" s="23" t="s">
        <v>56</v>
      </c>
      <c r="B494" s="23" t="s">
        <v>40</v>
      </c>
      <c r="C494" s="24">
        <v>41456</v>
      </c>
      <c r="D494" s="23">
        <v>6</v>
      </c>
      <c r="E494" s="23" t="s">
        <v>57</v>
      </c>
      <c r="F494" s="23" t="s">
        <v>57</v>
      </c>
      <c r="G494" s="23" t="s">
        <v>58</v>
      </c>
      <c r="H494" s="30">
        <v>250.24199099999998</v>
      </c>
    </row>
    <row r="495" spans="1:8" ht="14.25" customHeight="1">
      <c r="A495" s="23" t="s">
        <v>56</v>
      </c>
      <c r="B495" s="23" t="s">
        <v>40</v>
      </c>
      <c r="C495" s="24">
        <v>41487</v>
      </c>
      <c r="D495" s="23">
        <v>6</v>
      </c>
      <c r="E495" s="23" t="s">
        <v>57</v>
      </c>
      <c r="F495" s="23" t="s">
        <v>57</v>
      </c>
      <c r="G495" s="23" t="s">
        <v>58</v>
      </c>
      <c r="H495" s="31">
        <v>206.740703</v>
      </c>
    </row>
    <row r="496" spans="1:8" ht="14.25" customHeight="1">
      <c r="A496" s="23" t="s">
        <v>56</v>
      </c>
      <c r="B496" s="23" t="s">
        <v>40</v>
      </c>
      <c r="C496" s="24">
        <v>41518</v>
      </c>
      <c r="D496" s="23">
        <v>6</v>
      </c>
      <c r="E496" s="23" t="s">
        <v>57</v>
      </c>
      <c r="F496" s="23" t="s">
        <v>57</v>
      </c>
      <c r="G496" s="23" t="s">
        <v>58</v>
      </c>
      <c r="H496" s="31">
        <v>201.23546099999996</v>
      </c>
    </row>
    <row r="497" spans="1:8" ht="14.25" customHeight="1">
      <c r="A497" s="23" t="s">
        <v>56</v>
      </c>
      <c r="B497" s="23" t="s">
        <v>40</v>
      </c>
      <c r="C497" s="24">
        <v>41548</v>
      </c>
      <c r="D497" s="23">
        <v>6</v>
      </c>
      <c r="E497" s="23" t="s">
        <v>57</v>
      </c>
      <c r="F497" s="23" t="s">
        <v>57</v>
      </c>
      <c r="G497" s="23" t="s">
        <v>58</v>
      </c>
      <c r="H497" s="31">
        <v>174.36956599999999</v>
      </c>
    </row>
    <row r="498" spans="1:8" ht="14.25" customHeight="1">
      <c r="A498" s="23" t="s">
        <v>56</v>
      </c>
      <c r="B498" s="23" t="s">
        <v>40</v>
      </c>
      <c r="C498" s="24">
        <v>41579</v>
      </c>
      <c r="D498" s="23">
        <v>6</v>
      </c>
      <c r="E498" s="23" t="s">
        <v>57</v>
      </c>
      <c r="F498" s="23" t="s">
        <v>57</v>
      </c>
      <c r="G498" s="23" t="s">
        <v>58</v>
      </c>
      <c r="H498" s="31">
        <v>204.09105</v>
      </c>
    </row>
    <row r="499" spans="1:8" ht="14.25" customHeight="1">
      <c r="A499" s="23" t="s">
        <v>56</v>
      </c>
      <c r="B499" s="23" t="s">
        <v>40</v>
      </c>
      <c r="C499" s="24">
        <v>41609</v>
      </c>
      <c r="D499" s="23">
        <v>6</v>
      </c>
      <c r="E499" s="23" t="s">
        <v>57</v>
      </c>
      <c r="F499" s="23" t="s">
        <v>57</v>
      </c>
      <c r="G499" s="23" t="s">
        <v>58</v>
      </c>
      <c r="H499" s="31">
        <v>146.35666599999999</v>
      </c>
    </row>
    <row r="500" spans="1:8" ht="14.25" customHeight="1">
      <c r="A500" s="23" t="s">
        <v>56</v>
      </c>
      <c r="B500" s="23" t="s">
        <v>40</v>
      </c>
      <c r="C500" s="24">
        <v>41640</v>
      </c>
      <c r="D500" s="23">
        <v>6</v>
      </c>
      <c r="E500" s="23" t="s">
        <v>57</v>
      </c>
      <c r="F500" s="23" t="s">
        <v>57</v>
      </c>
      <c r="G500" s="23" t="s">
        <v>58</v>
      </c>
      <c r="H500" s="31">
        <v>204.20249700000002</v>
      </c>
    </row>
    <row r="501" spans="1:8" ht="14.25" customHeight="1">
      <c r="A501" s="23" t="s">
        <v>56</v>
      </c>
      <c r="B501" s="23" t="s">
        <v>40</v>
      </c>
      <c r="C501" s="24">
        <v>41671</v>
      </c>
      <c r="D501" s="23">
        <v>6</v>
      </c>
      <c r="E501" s="23" t="s">
        <v>57</v>
      </c>
      <c r="F501" s="23" t="s">
        <v>57</v>
      </c>
      <c r="G501" s="23" t="s">
        <v>58</v>
      </c>
      <c r="H501" s="31">
        <v>217.43019900000002</v>
      </c>
    </row>
    <row r="502" spans="1:8" ht="14.25" customHeight="1">
      <c r="A502" s="23" t="s">
        <v>56</v>
      </c>
      <c r="B502" s="23" t="s">
        <v>40</v>
      </c>
      <c r="C502" s="24">
        <v>41699</v>
      </c>
      <c r="D502" s="23">
        <v>6</v>
      </c>
      <c r="E502" s="23" t="s">
        <v>57</v>
      </c>
      <c r="F502" s="23" t="s">
        <v>57</v>
      </c>
      <c r="G502" s="23" t="s">
        <v>58</v>
      </c>
      <c r="H502" s="31">
        <v>230.98220000000001</v>
      </c>
    </row>
    <row r="503" spans="1:8" ht="14.25" customHeight="1">
      <c r="A503" s="23" t="s">
        <v>56</v>
      </c>
      <c r="B503" s="23" t="s">
        <v>40</v>
      </c>
      <c r="C503" s="24">
        <v>41730</v>
      </c>
      <c r="D503" s="23">
        <v>6</v>
      </c>
      <c r="E503" s="23" t="s">
        <v>57</v>
      </c>
      <c r="F503" s="23" t="s">
        <v>57</v>
      </c>
      <c r="G503" s="23" t="s">
        <v>58</v>
      </c>
      <c r="H503" s="31">
        <v>236.441136</v>
      </c>
    </row>
    <row r="504" spans="1:8" ht="14.25" customHeight="1">
      <c r="A504" s="23" t="s">
        <v>56</v>
      </c>
      <c r="B504" s="23" t="s">
        <v>40</v>
      </c>
      <c r="C504" s="24">
        <v>41760</v>
      </c>
      <c r="D504" s="23">
        <v>6</v>
      </c>
      <c r="E504" s="23" t="s">
        <v>57</v>
      </c>
      <c r="F504" s="23" t="s">
        <v>57</v>
      </c>
      <c r="G504" s="23" t="s">
        <v>58</v>
      </c>
      <c r="H504" s="31">
        <v>241.40736899999999</v>
      </c>
    </row>
    <row r="505" spans="1:8" ht="14.25" customHeight="1">
      <c r="A505" s="23" t="s">
        <v>56</v>
      </c>
      <c r="B505" s="23" t="s">
        <v>40</v>
      </c>
      <c r="C505" s="24">
        <v>41791</v>
      </c>
      <c r="D505" s="23">
        <v>6</v>
      </c>
      <c r="E505" s="23" t="s">
        <v>57</v>
      </c>
      <c r="F505" s="23" t="s">
        <v>57</v>
      </c>
      <c r="G505" s="23" t="s">
        <v>58</v>
      </c>
      <c r="H505" s="31">
        <v>220.380334</v>
      </c>
    </row>
    <row r="506" spans="1:8" ht="14.25" customHeight="1"/>
    <row r="507" spans="1:8" ht="14.25" customHeight="1"/>
    <row r="508" spans="1:8" ht="14.25" customHeight="1"/>
    <row r="509" spans="1:8" ht="14.25" customHeight="1"/>
    <row r="510" spans="1:8" ht="14.25" customHeight="1"/>
    <row r="511" spans="1:8" ht="14.25" customHeight="1"/>
    <row r="512" spans="1:8"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M4:X6">
    <cfRule type="colorScale" priority="1">
      <colorScale>
        <cfvo type="min"/>
        <cfvo type="percentile" val="50"/>
        <cfvo type="max"/>
        <color rgb="FFF8696B"/>
        <color rgb="FFFCFCFF"/>
        <color rgb="FF5A8AC6"/>
      </colorScale>
    </cfRule>
  </conditionalFormatting>
  <conditionalFormatting sqref="M8:X10">
    <cfRule type="colorScale" priority="2">
      <colorScale>
        <cfvo type="min"/>
        <cfvo type="percentile" val="50"/>
        <cfvo type="max"/>
        <color rgb="FF5A8AC6"/>
        <color rgb="FFFCFCFF"/>
        <color rgb="FFF8696B"/>
      </colorScale>
    </cfRule>
  </conditionalFormatting>
  <conditionalFormatting sqref="M12:Y14">
    <cfRule type="colorScale" priority="3">
      <colorScale>
        <cfvo type="min"/>
        <cfvo type="percentile" val="50"/>
        <cfvo type="max"/>
        <color rgb="FFF8696B"/>
        <color rgb="FFFCFCFF"/>
        <color rgb="FF5A8AC6"/>
      </colorScale>
    </cfRule>
  </conditionalFormatting>
  <conditionalFormatting sqref="Y4:Y6">
    <cfRule type="colorScale" priority="4">
      <colorScale>
        <cfvo type="min"/>
        <cfvo type="percentile" val="50"/>
        <cfvo type="max"/>
        <color rgb="FFF8696B"/>
        <color rgb="FFFCFCFF"/>
        <color rgb="FF5A8AC6"/>
      </colorScale>
    </cfRule>
  </conditionalFormatting>
  <conditionalFormatting sqref="Y8:Y10">
    <cfRule type="colorScale" priority="5">
      <colorScale>
        <cfvo type="min"/>
        <cfvo type="percentile" val="50"/>
        <cfvo type="max"/>
        <color rgb="FF5A8AC6"/>
        <color rgb="FFFCFCFF"/>
        <color rgb="FFF8696B"/>
      </colorScale>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E0B3"/>
  </sheetPr>
  <dimension ref="A1:Z1010"/>
  <sheetViews>
    <sheetView showGridLines="0" topLeftCell="A91" zoomScale="80" zoomScaleNormal="80" workbookViewId="0">
      <selection activeCell="B101" sqref="B101"/>
    </sheetView>
  </sheetViews>
  <sheetFormatPr defaultColWidth="14.42578125" defaultRowHeight="15" customHeight="1"/>
  <cols>
    <col min="1" max="1" width="15.42578125" customWidth="1"/>
    <col min="2" max="2" width="32.28515625" customWidth="1"/>
    <col min="3" max="3" width="25.42578125" customWidth="1"/>
    <col min="4" max="4" width="28.28515625" customWidth="1"/>
    <col min="5" max="5" width="18" customWidth="1"/>
    <col min="6" max="15" width="16.140625" customWidth="1"/>
    <col min="16" max="16" width="17" customWidth="1"/>
    <col min="17" max="17" width="18.42578125" customWidth="1"/>
    <col min="18" max="26" width="8.7109375" customWidth="1"/>
  </cols>
  <sheetData>
    <row r="1" spans="1:26" ht="27.75" customHeight="1">
      <c r="A1" s="108" t="s">
        <v>59</v>
      </c>
      <c r="B1" s="109"/>
      <c r="C1" s="109"/>
      <c r="D1" s="109"/>
      <c r="E1" s="109"/>
      <c r="F1" s="109"/>
      <c r="G1" s="109"/>
      <c r="H1" s="109"/>
      <c r="I1" s="109"/>
      <c r="J1" s="109"/>
      <c r="K1" s="109"/>
      <c r="L1" s="109"/>
      <c r="M1" s="109"/>
      <c r="N1" s="109"/>
      <c r="O1" s="109"/>
      <c r="P1" s="109"/>
      <c r="Q1" s="109"/>
      <c r="R1" s="109"/>
      <c r="S1" s="109"/>
      <c r="T1" s="109"/>
      <c r="U1" s="109"/>
      <c r="V1" s="109"/>
      <c r="W1" s="109"/>
      <c r="X1" s="109"/>
      <c r="Y1" s="109"/>
      <c r="Z1" s="109"/>
    </row>
    <row r="2" spans="1:26" ht="27.75" customHeight="1">
      <c r="A2" s="23" t="s">
        <v>60</v>
      </c>
      <c r="B2" s="23"/>
      <c r="C2" s="23"/>
      <c r="D2" s="23"/>
      <c r="E2" s="23"/>
      <c r="F2" s="23"/>
      <c r="G2" s="23"/>
      <c r="H2" s="23"/>
      <c r="I2" s="23"/>
      <c r="J2" s="23"/>
      <c r="K2" s="23"/>
      <c r="L2" s="23"/>
      <c r="M2" s="23"/>
      <c r="N2" s="23"/>
      <c r="O2" s="23"/>
      <c r="P2" s="23"/>
      <c r="Q2" s="23"/>
      <c r="R2" s="23"/>
      <c r="S2" s="23"/>
      <c r="T2" s="23"/>
      <c r="U2" s="23"/>
      <c r="V2" s="23"/>
      <c r="W2" s="23"/>
      <c r="X2" s="23"/>
      <c r="Y2" s="23"/>
      <c r="Z2" s="23"/>
    </row>
    <row r="3" spans="1:26" ht="27.75" customHeight="1">
      <c r="A3" s="23" t="s">
        <v>61</v>
      </c>
      <c r="B3" s="23"/>
      <c r="C3" s="23"/>
      <c r="D3" s="23"/>
      <c r="E3" s="23"/>
      <c r="F3" s="23"/>
      <c r="G3" s="23"/>
      <c r="H3" s="23"/>
      <c r="I3" s="23"/>
      <c r="J3" s="23"/>
      <c r="K3" s="23"/>
      <c r="L3" s="23"/>
      <c r="M3" s="23"/>
      <c r="N3" s="23"/>
      <c r="O3" s="23"/>
      <c r="P3" s="23"/>
      <c r="Q3" s="23"/>
      <c r="R3" s="23"/>
      <c r="S3" s="23"/>
      <c r="T3" s="23"/>
      <c r="U3" s="23"/>
      <c r="V3" s="23"/>
      <c r="W3" s="23"/>
      <c r="X3" s="23"/>
      <c r="Y3" s="23"/>
      <c r="Z3" s="23"/>
    </row>
    <row r="4" spans="1:26" ht="27.75" customHeight="1">
      <c r="A4" s="23" t="s">
        <v>62</v>
      </c>
      <c r="B4" s="23"/>
      <c r="C4" s="23"/>
      <c r="D4" s="23"/>
      <c r="E4" s="23"/>
      <c r="F4" s="23"/>
      <c r="G4" s="23"/>
      <c r="H4" s="23"/>
      <c r="I4" s="23"/>
      <c r="J4" s="23"/>
      <c r="K4" s="23"/>
      <c r="L4" s="23"/>
      <c r="M4" s="23"/>
      <c r="N4" s="23"/>
      <c r="O4" s="23"/>
      <c r="P4" s="23"/>
      <c r="Q4" s="23"/>
      <c r="R4" s="23"/>
      <c r="S4" s="23"/>
      <c r="T4" s="23"/>
      <c r="U4" s="23"/>
      <c r="V4" s="23"/>
      <c r="W4" s="23"/>
      <c r="X4" s="23"/>
      <c r="Y4" s="23"/>
      <c r="Z4" s="23"/>
    </row>
    <row r="5" spans="1:26" ht="27.75" customHeight="1">
      <c r="A5" s="32" t="s">
        <v>63</v>
      </c>
      <c r="B5" s="32"/>
      <c r="C5" s="32"/>
      <c r="D5" s="32"/>
      <c r="E5" s="32"/>
      <c r="F5" s="32"/>
      <c r="G5" s="32"/>
      <c r="H5" s="33"/>
      <c r="I5" s="23"/>
      <c r="J5" s="23"/>
      <c r="K5" s="23"/>
      <c r="L5" s="23"/>
      <c r="M5" s="23"/>
      <c r="N5" s="23"/>
      <c r="O5" s="23"/>
      <c r="P5" s="23"/>
      <c r="Q5" s="23"/>
      <c r="R5" s="23"/>
      <c r="S5" s="23"/>
      <c r="T5" s="23"/>
      <c r="U5" s="23"/>
      <c r="V5" s="23"/>
      <c r="W5" s="23"/>
      <c r="X5" s="23"/>
      <c r="Y5" s="23"/>
      <c r="Z5" s="23"/>
    </row>
    <row r="6" spans="1:26" ht="27.75" customHeight="1">
      <c r="A6" s="23" t="s">
        <v>64</v>
      </c>
      <c r="B6" s="23"/>
      <c r="C6" s="23"/>
      <c r="D6" s="23"/>
      <c r="E6" s="23"/>
      <c r="F6" s="23"/>
      <c r="G6" s="23"/>
      <c r="H6" s="23"/>
      <c r="I6" s="23"/>
      <c r="J6" s="23"/>
      <c r="K6" s="23"/>
      <c r="L6" s="23"/>
      <c r="M6" s="23"/>
      <c r="N6" s="23"/>
      <c r="O6" s="23"/>
      <c r="P6" s="23"/>
      <c r="Q6" s="23"/>
      <c r="R6" s="23"/>
      <c r="S6" s="23"/>
      <c r="T6" s="23"/>
      <c r="U6" s="23"/>
      <c r="V6" s="23"/>
      <c r="W6" s="23"/>
      <c r="X6" s="23"/>
      <c r="Y6" s="23"/>
      <c r="Z6" s="23"/>
    </row>
    <row r="7" spans="1:26" ht="27.75" customHeight="1">
      <c r="A7" s="23" t="s">
        <v>65</v>
      </c>
      <c r="B7" s="23"/>
      <c r="C7" s="23"/>
      <c r="D7" s="23"/>
      <c r="E7" s="23"/>
      <c r="F7" s="23"/>
      <c r="G7" s="23"/>
      <c r="H7" s="23"/>
      <c r="I7" s="23"/>
      <c r="J7" s="23"/>
      <c r="K7" s="23"/>
      <c r="L7" s="23"/>
      <c r="M7" s="23"/>
      <c r="N7" s="23"/>
      <c r="O7" s="23"/>
      <c r="P7" s="23"/>
      <c r="Q7" s="23"/>
      <c r="R7" s="23"/>
      <c r="S7" s="23"/>
      <c r="T7" s="23"/>
      <c r="U7" s="23"/>
      <c r="V7" s="23"/>
      <c r="W7" s="23"/>
      <c r="X7" s="23"/>
      <c r="Y7" s="23"/>
      <c r="Z7" s="23"/>
    </row>
    <row r="8" spans="1:26" ht="40.5" customHeight="1">
      <c r="A8" s="182" t="s">
        <v>66</v>
      </c>
      <c r="B8" s="196"/>
      <c r="C8" s="196"/>
      <c r="D8" s="196"/>
      <c r="E8" s="196"/>
      <c r="F8" s="196"/>
      <c r="G8" s="196"/>
      <c r="H8" s="196"/>
      <c r="I8" s="196"/>
      <c r="J8" s="196"/>
      <c r="K8" s="196"/>
      <c r="L8" s="196"/>
      <c r="M8" s="196"/>
      <c r="N8" s="196"/>
      <c r="O8" s="196"/>
      <c r="P8" s="196"/>
      <c r="Q8" s="196"/>
      <c r="R8" s="196"/>
      <c r="S8" s="196"/>
      <c r="T8" s="196"/>
      <c r="U8" s="196"/>
      <c r="V8" s="83"/>
      <c r="W8" s="83"/>
      <c r="X8" s="83"/>
      <c r="Y8" s="83"/>
      <c r="Z8" s="83"/>
    </row>
    <row r="9" spans="1:26" ht="40.5" customHeight="1">
      <c r="A9" s="183" t="s">
        <v>67</v>
      </c>
      <c r="B9" s="196"/>
      <c r="C9" s="196"/>
      <c r="D9" s="196"/>
      <c r="E9" s="196"/>
      <c r="F9" s="196"/>
      <c r="G9" s="196"/>
      <c r="H9" s="196"/>
      <c r="I9" s="196"/>
      <c r="J9" s="196"/>
      <c r="K9" s="196"/>
      <c r="L9" s="196"/>
      <c r="M9" s="196"/>
      <c r="N9" s="196"/>
      <c r="O9" s="196"/>
      <c r="P9" s="196"/>
      <c r="Q9" s="196"/>
      <c r="R9" s="196"/>
      <c r="S9" s="196"/>
      <c r="T9" s="196"/>
      <c r="U9" s="196"/>
      <c r="V9" s="196"/>
      <c r="W9" s="83"/>
      <c r="X9" s="83"/>
      <c r="Y9" s="83"/>
      <c r="Z9" s="83"/>
    </row>
    <row r="10" spans="1:26" ht="24.75" customHeight="1">
      <c r="A10" s="183" t="s">
        <v>68</v>
      </c>
      <c r="B10" s="196"/>
      <c r="C10" s="196"/>
      <c r="D10" s="196"/>
      <c r="E10" s="196"/>
      <c r="F10" s="196"/>
      <c r="G10" s="196"/>
      <c r="H10" s="196"/>
      <c r="I10" s="196"/>
      <c r="J10" s="196"/>
      <c r="K10" s="196"/>
      <c r="L10" s="196"/>
      <c r="M10" s="196"/>
      <c r="N10" s="196"/>
      <c r="O10" s="196"/>
      <c r="P10" s="196"/>
      <c r="Q10" s="196"/>
      <c r="R10" s="196"/>
      <c r="S10" s="196"/>
      <c r="T10" s="196"/>
      <c r="U10" s="196"/>
      <c r="V10" s="196"/>
      <c r="W10" s="83"/>
      <c r="X10" s="83"/>
      <c r="Y10" s="83"/>
      <c r="Z10" s="83"/>
    </row>
    <row r="11" spans="1:26" ht="23.25" customHeight="1">
      <c r="A11" s="183" t="s">
        <v>69</v>
      </c>
      <c r="B11" s="196"/>
      <c r="C11" s="196"/>
      <c r="D11" s="196"/>
      <c r="E11" s="196"/>
      <c r="F11" s="196"/>
      <c r="G11" s="196"/>
      <c r="H11" s="196"/>
      <c r="I11" s="196"/>
      <c r="J11" s="196"/>
      <c r="K11" s="196"/>
      <c r="L11" s="196"/>
      <c r="M11" s="196"/>
      <c r="N11" s="196"/>
      <c r="O11" s="196"/>
      <c r="P11" s="196"/>
      <c r="Q11" s="196"/>
      <c r="R11" s="196"/>
      <c r="S11" s="196"/>
      <c r="T11" s="196"/>
      <c r="U11" s="196"/>
      <c r="V11" s="196"/>
      <c r="W11" s="83"/>
      <c r="X11" s="83"/>
      <c r="Y11" s="83"/>
      <c r="Z11" s="83"/>
    </row>
    <row r="12" spans="1:26" ht="27.75" customHeight="1">
      <c r="A12" s="110" t="s">
        <v>14</v>
      </c>
      <c r="B12" s="110" t="s">
        <v>12</v>
      </c>
      <c r="C12" s="110" t="s">
        <v>20</v>
      </c>
      <c r="D12" s="110" t="s">
        <v>22</v>
      </c>
      <c r="E12" s="111">
        <v>41456</v>
      </c>
      <c r="F12" s="111">
        <v>41487</v>
      </c>
      <c r="G12" s="111">
        <v>41518</v>
      </c>
      <c r="H12" s="111">
        <v>41548</v>
      </c>
      <c r="I12" s="111">
        <v>41579</v>
      </c>
      <c r="J12" s="111">
        <v>41609</v>
      </c>
      <c r="K12" s="111">
        <v>41640</v>
      </c>
      <c r="L12" s="111">
        <v>41671</v>
      </c>
      <c r="M12" s="111">
        <v>41699</v>
      </c>
      <c r="N12" s="111">
        <v>41730</v>
      </c>
      <c r="O12" s="111">
        <v>41760</v>
      </c>
      <c r="P12" s="111">
        <v>41791</v>
      </c>
      <c r="Q12" s="112"/>
      <c r="R12" s="112"/>
      <c r="S12" s="112"/>
      <c r="T12" s="112"/>
      <c r="U12" s="112"/>
      <c r="V12" s="112"/>
      <c r="W12" s="112"/>
      <c r="X12" s="112"/>
      <c r="Y12" s="112"/>
      <c r="Z12" s="112"/>
    </row>
    <row r="13" spans="1:26" ht="27.75" customHeight="1">
      <c r="A13" s="110"/>
      <c r="B13" s="110"/>
      <c r="C13" s="110"/>
      <c r="D13" s="110"/>
      <c r="E13" s="113"/>
      <c r="F13" s="113"/>
      <c r="G13" s="113"/>
      <c r="H13" s="113"/>
      <c r="I13" s="113"/>
      <c r="J13" s="113"/>
      <c r="K13" s="113"/>
      <c r="L13" s="113"/>
      <c r="M13" s="113"/>
      <c r="N13" s="113"/>
      <c r="O13" s="113"/>
      <c r="P13" s="113"/>
      <c r="Q13" s="110" t="s">
        <v>38</v>
      </c>
      <c r="R13" s="112"/>
      <c r="S13" s="112"/>
      <c r="T13" s="112"/>
      <c r="U13" s="112"/>
      <c r="V13" s="112"/>
      <c r="W13" s="112"/>
      <c r="X13" s="112"/>
      <c r="Y13" s="112"/>
      <c r="Z13" s="112"/>
    </row>
    <row r="14" spans="1:26" ht="27.75" customHeight="1">
      <c r="A14" s="27" t="s">
        <v>34</v>
      </c>
      <c r="B14" s="27" t="s">
        <v>33</v>
      </c>
      <c r="C14" s="27" t="s">
        <v>35</v>
      </c>
      <c r="D14" s="27" t="s">
        <v>36</v>
      </c>
      <c r="E14" s="93">
        <v>1473589.0469999998</v>
      </c>
      <c r="F14" s="93">
        <v>1419296.1002499999</v>
      </c>
      <c r="G14" s="93">
        <v>1310673.21</v>
      </c>
      <c r="H14" s="93">
        <v>1301024.7319999998</v>
      </c>
      <c r="I14" s="93">
        <v>1373822.8629999999</v>
      </c>
      <c r="J14" s="93">
        <v>1340623.0372500001</v>
      </c>
      <c r="K14" s="93">
        <v>1948962.5522499997</v>
      </c>
      <c r="L14" s="93">
        <v>1725161.6969999999</v>
      </c>
      <c r="M14" s="93">
        <v>1818208.6194999998</v>
      </c>
      <c r="N14" s="93">
        <v>1328501.68325</v>
      </c>
      <c r="O14" s="93">
        <v>1344117.2814999998</v>
      </c>
      <c r="P14" s="93">
        <v>1291609.1335</v>
      </c>
      <c r="Q14" s="93">
        <v>17675589.956500001</v>
      </c>
      <c r="R14" s="4"/>
      <c r="S14" s="4"/>
      <c r="T14" s="4"/>
      <c r="U14" s="4"/>
      <c r="V14" s="4"/>
      <c r="W14" s="4"/>
      <c r="X14" s="4"/>
      <c r="Y14" s="4"/>
      <c r="Z14" s="4"/>
    </row>
    <row r="15" spans="1:26" ht="27.75" customHeight="1">
      <c r="A15" s="27" t="s">
        <v>34</v>
      </c>
      <c r="B15" s="27" t="s">
        <v>33</v>
      </c>
      <c r="C15" s="27" t="s">
        <v>35</v>
      </c>
      <c r="D15" s="27" t="s">
        <v>41</v>
      </c>
      <c r="E15" s="93">
        <v>1620947.9516999999</v>
      </c>
      <c r="F15" s="93">
        <v>1561225.710275</v>
      </c>
      <c r="G15" s="93">
        <v>1441740.531</v>
      </c>
      <c r="H15" s="93">
        <v>1431127.2052</v>
      </c>
      <c r="I15" s="93">
        <v>1511205.1492999999</v>
      </c>
      <c r="J15" s="93">
        <v>1474685.3409750003</v>
      </c>
      <c r="K15" s="93">
        <v>2143858.8074749997</v>
      </c>
      <c r="L15" s="93">
        <v>1897677.8667000001</v>
      </c>
      <c r="M15" s="93">
        <v>2000029.4814499998</v>
      </c>
      <c r="N15" s="93">
        <v>1461351.8515750002</v>
      </c>
      <c r="O15" s="93">
        <v>1478529.0096499999</v>
      </c>
      <c r="P15" s="93">
        <v>1420770.04685</v>
      </c>
      <c r="Q15" s="93">
        <v>19443148.952149998</v>
      </c>
      <c r="R15" s="4"/>
      <c r="S15" s="4"/>
      <c r="T15" s="4"/>
      <c r="U15" s="4"/>
      <c r="V15" s="4"/>
      <c r="W15" s="4"/>
      <c r="X15" s="4"/>
      <c r="Y15" s="4"/>
      <c r="Z15" s="4"/>
    </row>
    <row r="16" spans="1:26" ht="27.75" customHeight="1">
      <c r="A16" s="27" t="s">
        <v>34</v>
      </c>
      <c r="B16" s="27" t="s">
        <v>33</v>
      </c>
      <c r="C16" s="27" t="s">
        <v>42</v>
      </c>
      <c r="D16" s="27" t="s">
        <v>36</v>
      </c>
      <c r="E16" s="93">
        <v>567331.78309499996</v>
      </c>
      <c r="F16" s="93">
        <v>546428.99859624996</v>
      </c>
      <c r="G16" s="93">
        <v>504609.18584999995</v>
      </c>
      <c r="H16" s="93">
        <v>500894.52181999997</v>
      </c>
      <c r="I16" s="93">
        <v>528921.80225499999</v>
      </c>
      <c r="J16" s="93">
        <v>516139.86934125004</v>
      </c>
      <c r="K16" s="93">
        <v>750350.5826162498</v>
      </c>
      <c r="L16" s="93">
        <v>664187.25334499998</v>
      </c>
      <c r="M16" s="93">
        <v>700010.31850749988</v>
      </c>
      <c r="N16" s="93">
        <v>511473.14805125003</v>
      </c>
      <c r="O16" s="93">
        <v>517485.15337749996</v>
      </c>
      <c r="P16" s="93">
        <v>497269.5163975</v>
      </c>
      <c r="Q16" s="93">
        <v>6805102.1332524996</v>
      </c>
      <c r="R16" s="4"/>
      <c r="S16" s="4"/>
      <c r="T16" s="4"/>
      <c r="U16" s="4"/>
      <c r="V16" s="4"/>
      <c r="W16" s="4"/>
      <c r="X16" s="4"/>
      <c r="Y16" s="4"/>
      <c r="Z16" s="4"/>
    </row>
    <row r="17" spans="1:26" ht="27.75" customHeight="1">
      <c r="A17" s="27" t="s">
        <v>34</v>
      </c>
      <c r="B17" s="27" t="s">
        <v>33</v>
      </c>
      <c r="C17" s="27" t="s">
        <v>42</v>
      </c>
      <c r="D17" s="27" t="s">
        <v>41</v>
      </c>
      <c r="E17" s="93">
        <v>955954.05451507494</v>
      </c>
      <c r="F17" s="93">
        <v>920732.86263468117</v>
      </c>
      <c r="G17" s="93">
        <v>850266.47815724998</v>
      </c>
      <c r="H17" s="93">
        <v>844007.26926670002</v>
      </c>
      <c r="I17" s="93">
        <v>891233.23679967504</v>
      </c>
      <c r="J17" s="93">
        <v>869695.6798400064</v>
      </c>
      <c r="K17" s="93">
        <v>1264340.7317083809</v>
      </c>
      <c r="L17" s="93">
        <v>1119155.521886325</v>
      </c>
      <c r="M17" s="93">
        <v>1179517.3866851374</v>
      </c>
      <c r="N17" s="93">
        <v>861832.25446635636</v>
      </c>
      <c r="O17" s="93">
        <v>871962.48344108742</v>
      </c>
      <c r="P17" s="93">
        <v>837899.13512978749</v>
      </c>
      <c r="Q17" s="93">
        <v>11466597.094530459</v>
      </c>
      <c r="R17" s="4"/>
      <c r="S17" s="4"/>
      <c r="T17" s="4"/>
      <c r="U17" s="4"/>
      <c r="V17" s="4"/>
      <c r="W17" s="4"/>
      <c r="X17" s="4"/>
      <c r="Y17" s="4"/>
      <c r="Z17" s="4"/>
    </row>
    <row r="18" spans="1:26" ht="27.75" customHeight="1">
      <c r="A18" s="27" t="s">
        <v>34</v>
      </c>
      <c r="B18" s="27" t="s">
        <v>33</v>
      </c>
      <c r="C18" s="27" t="s">
        <v>43</v>
      </c>
      <c r="D18" s="27" t="s">
        <v>36</v>
      </c>
      <c r="E18" s="93">
        <v>1296758.36136</v>
      </c>
      <c r="F18" s="93">
        <v>1248980.56822</v>
      </c>
      <c r="G18" s="93">
        <v>1153392.4247999999</v>
      </c>
      <c r="H18" s="93">
        <v>1144901.76416</v>
      </c>
      <c r="I18" s="93">
        <v>1208964.11944</v>
      </c>
      <c r="J18" s="93">
        <v>1179748.2727800002</v>
      </c>
      <c r="K18" s="93">
        <v>1715087.0459799999</v>
      </c>
      <c r="L18" s="93">
        <v>1518142.2933600002</v>
      </c>
      <c r="M18" s="93">
        <v>1600023.58516</v>
      </c>
      <c r="N18" s="93">
        <v>1169081.4812600003</v>
      </c>
      <c r="O18" s="93">
        <v>1182823.2077200001</v>
      </c>
      <c r="P18" s="93">
        <v>1136616.0374800002</v>
      </c>
      <c r="Q18" s="93">
        <v>15554519.161720002</v>
      </c>
      <c r="R18" s="4"/>
      <c r="S18" s="4"/>
      <c r="T18" s="4"/>
      <c r="U18" s="4"/>
      <c r="V18" s="4"/>
      <c r="W18" s="4"/>
      <c r="X18" s="4"/>
      <c r="Y18" s="4"/>
      <c r="Z18" s="4"/>
    </row>
    <row r="19" spans="1:26" ht="27.75" customHeight="1">
      <c r="A19" s="112"/>
      <c r="B19" s="112"/>
      <c r="C19" s="112"/>
      <c r="D19" s="110" t="s">
        <v>70</v>
      </c>
      <c r="E19" s="94">
        <v>5914581.1976700742</v>
      </c>
      <c r="F19" s="94">
        <v>5696664.2399759311</v>
      </c>
      <c r="G19" s="94">
        <v>5260681.8298072498</v>
      </c>
      <c r="H19" s="94">
        <v>5221955.4924466992</v>
      </c>
      <c r="I19" s="94">
        <v>5514147.1707946751</v>
      </c>
      <c r="J19" s="94">
        <v>5380892.2001862573</v>
      </c>
      <c r="K19" s="94">
        <v>7822599.7200296307</v>
      </c>
      <c r="L19" s="94">
        <v>6924324.6322913244</v>
      </c>
      <c r="M19" s="94">
        <v>7297789.3913026378</v>
      </c>
      <c r="N19" s="94">
        <v>5332240.4186026063</v>
      </c>
      <c r="O19" s="94">
        <v>5394917.135688588</v>
      </c>
      <c r="P19" s="94">
        <v>5184163.8693572879</v>
      </c>
      <c r="Q19" s="94">
        <v>70944957.298152968</v>
      </c>
      <c r="R19" s="114"/>
      <c r="S19" s="114"/>
      <c r="T19" s="114"/>
      <c r="U19" s="114"/>
      <c r="V19" s="114"/>
      <c r="W19" s="114"/>
      <c r="X19" s="114"/>
      <c r="Y19" s="114"/>
      <c r="Z19" s="114"/>
    </row>
    <row r="20" spans="1:26" ht="27.75" customHeight="1">
      <c r="A20" s="27" t="s">
        <v>39</v>
      </c>
      <c r="B20" s="27" t="s">
        <v>33</v>
      </c>
      <c r="C20" s="27" t="s">
        <v>35</v>
      </c>
      <c r="D20" s="27" t="s">
        <v>36</v>
      </c>
      <c r="E20" s="93">
        <v>2406673.7462499999</v>
      </c>
      <c r="F20" s="93">
        <v>2028377.0049999999</v>
      </c>
      <c r="G20" s="93">
        <v>2241097.23875</v>
      </c>
      <c r="H20" s="93">
        <v>2104393.5099999998</v>
      </c>
      <c r="I20" s="93">
        <v>1921236.2224999999</v>
      </c>
      <c r="J20" s="93">
        <v>2161522.17</v>
      </c>
      <c r="K20" s="93">
        <v>3104730.2250000001</v>
      </c>
      <c r="L20" s="93">
        <v>2116798.7124999999</v>
      </c>
      <c r="M20" s="93">
        <v>2728427.88625</v>
      </c>
      <c r="N20" s="93">
        <v>2259504.8675000002</v>
      </c>
      <c r="O20" s="93">
        <v>2031569.2350000001</v>
      </c>
      <c r="P20" s="93">
        <v>2245023.2324999999</v>
      </c>
      <c r="Q20" s="93">
        <v>27349354.051249996</v>
      </c>
      <c r="R20" s="4"/>
      <c r="S20" s="4"/>
      <c r="T20" s="4"/>
      <c r="U20" s="4"/>
      <c r="V20" s="4"/>
      <c r="W20" s="4"/>
      <c r="X20" s="4"/>
      <c r="Y20" s="4"/>
      <c r="Z20" s="4"/>
    </row>
    <row r="21" spans="1:26" ht="27.75" customHeight="1">
      <c r="A21" s="27" t="s">
        <v>39</v>
      </c>
      <c r="B21" s="27" t="s">
        <v>33</v>
      </c>
      <c r="C21" s="27" t="s">
        <v>35</v>
      </c>
      <c r="D21" s="27" t="s">
        <v>41</v>
      </c>
      <c r="E21" s="93">
        <v>4813347.4924999997</v>
      </c>
      <c r="F21" s="93">
        <v>4056754.01</v>
      </c>
      <c r="G21" s="93">
        <v>4482194.4775</v>
      </c>
      <c r="H21" s="93">
        <v>4208787.0199999996</v>
      </c>
      <c r="I21" s="93">
        <v>3842472.4449999998</v>
      </c>
      <c r="J21" s="93">
        <v>4323044.34</v>
      </c>
      <c r="K21" s="93">
        <v>6209460.4500000002</v>
      </c>
      <c r="L21" s="93">
        <v>4633597.4249999998</v>
      </c>
      <c r="M21" s="93">
        <v>5456855.7725</v>
      </c>
      <c r="N21" s="93">
        <v>4519009.7350000003</v>
      </c>
      <c r="O21" s="93">
        <v>4063138.47</v>
      </c>
      <c r="P21" s="93">
        <v>4490046.4649999999</v>
      </c>
      <c r="Q21" s="93">
        <v>55098708.102499992</v>
      </c>
      <c r="R21" s="4"/>
      <c r="S21" s="4"/>
      <c r="T21" s="4"/>
      <c r="U21" s="4"/>
      <c r="V21" s="4"/>
      <c r="W21" s="4"/>
      <c r="X21" s="4"/>
      <c r="Y21" s="4"/>
      <c r="Z21" s="4"/>
    </row>
    <row r="22" spans="1:26" ht="27.75" customHeight="1">
      <c r="A22" s="27" t="s">
        <v>39</v>
      </c>
      <c r="B22" s="27" t="s">
        <v>33</v>
      </c>
      <c r="C22" s="27" t="s">
        <v>42</v>
      </c>
      <c r="D22" s="27" t="s">
        <v>36</v>
      </c>
      <c r="E22" s="93">
        <v>2117872.8966999999</v>
      </c>
      <c r="F22" s="93">
        <v>1784971.7644</v>
      </c>
      <c r="G22" s="93">
        <v>1972165.5701000001</v>
      </c>
      <c r="H22" s="93">
        <v>1851866.2887999997</v>
      </c>
      <c r="I22" s="93">
        <v>1690687.8758</v>
      </c>
      <c r="J22" s="93">
        <v>1902139.5096</v>
      </c>
      <c r="K22" s="93">
        <v>2732162.5980000002</v>
      </c>
      <c r="L22" s="93">
        <v>2478782.8670000001</v>
      </c>
      <c r="M22" s="93">
        <v>2401016.5399000002</v>
      </c>
      <c r="N22" s="93">
        <v>1988364.2834000001</v>
      </c>
      <c r="O22" s="93">
        <v>1787780.9268</v>
      </c>
      <c r="P22" s="93">
        <v>1975620.4446</v>
      </c>
      <c r="Q22" s="93">
        <v>24683431.565100003</v>
      </c>
      <c r="R22" s="4"/>
      <c r="S22" s="4"/>
      <c r="T22" s="4"/>
      <c r="U22" s="4"/>
      <c r="V22" s="4"/>
      <c r="W22" s="4"/>
      <c r="X22" s="4"/>
      <c r="Y22" s="4"/>
      <c r="Z22" s="4"/>
    </row>
    <row r="23" spans="1:26" ht="27.75" customHeight="1">
      <c r="A23" s="27" t="s">
        <v>39</v>
      </c>
      <c r="B23" s="27" t="s">
        <v>33</v>
      </c>
      <c r="C23" s="27" t="s">
        <v>42</v>
      </c>
      <c r="D23" s="27" t="s">
        <v>41</v>
      </c>
      <c r="E23" s="93">
        <v>3850677.9939999999</v>
      </c>
      <c r="F23" s="93">
        <v>3245403.2080000001</v>
      </c>
      <c r="G23" s="93">
        <v>3585755.5820000004</v>
      </c>
      <c r="H23" s="93">
        <v>3367029.6159999999</v>
      </c>
      <c r="I23" s="93">
        <v>3073977.9560000002</v>
      </c>
      <c r="J23" s="93">
        <v>3458435.4720000001</v>
      </c>
      <c r="K23" s="93">
        <v>4967568.3600000003</v>
      </c>
      <c r="L23" s="93">
        <v>4506877.9400000004</v>
      </c>
      <c r="M23" s="93">
        <v>4365484.6179999998</v>
      </c>
      <c r="N23" s="93">
        <v>4615207.7879999997</v>
      </c>
      <c r="O23" s="93">
        <v>3250510.7760000005</v>
      </c>
      <c r="P23" s="93">
        <v>3592037.1720000003</v>
      </c>
      <c r="Q23" s="93">
        <v>45878966.482000001</v>
      </c>
      <c r="R23" s="4"/>
      <c r="S23" s="4"/>
      <c r="T23" s="4"/>
      <c r="U23" s="4"/>
      <c r="V23" s="4"/>
      <c r="W23" s="4"/>
      <c r="X23" s="4"/>
      <c r="Y23" s="4"/>
      <c r="Z23" s="4"/>
    </row>
    <row r="24" spans="1:26" ht="27.75" customHeight="1">
      <c r="A24" s="27" t="s">
        <v>39</v>
      </c>
      <c r="B24" s="27" t="s">
        <v>33</v>
      </c>
      <c r="C24" s="27" t="s">
        <v>43</v>
      </c>
      <c r="D24" s="27" t="s">
        <v>36</v>
      </c>
      <c r="E24" s="93">
        <v>4139478.8435499985</v>
      </c>
      <c r="F24" s="93">
        <v>3488808.4485999988</v>
      </c>
      <c r="G24" s="93">
        <v>3854687.2506499989</v>
      </c>
      <c r="H24" s="93">
        <v>3619556.8371999986</v>
      </c>
      <c r="I24" s="93">
        <v>3304526.302699999</v>
      </c>
      <c r="J24" s="93">
        <v>3717818.1323999991</v>
      </c>
      <c r="K24" s="93">
        <v>5340135.9869999988</v>
      </c>
      <c r="L24" s="93">
        <v>4844893.7854999984</v>
      </c>
      <c r="M24" s="93">
        <v>4692895.9643499991</v>
      </c>
      <c r="N24" s="93">
        <v>4886348.3721000003</v>
      </c>
      <c r="O24" s="93">
        <v>3494299.084199999</v>
      </c>
      <c r="P24" s="93">
        <v>3861439.9598999987</v>
      </c>
      <c r="Q24" s="93">
        <v>49244888.96814999</v>
      </c>
      <c r="R24" s="4"/>
      <c r="S24" s="4"/>
      <c r="T24" s="4"/>
      <c r="U24" s="4"/>
      <c r="V24" s="4"/>
      <c r="W24" s="4"/>
      <c r="X24" s="4"/>
      <c r="Y24" s="4"/>
      <c r="Z24" s="4"/>
    </row>
    <row r="25" spans="1:26" ht="27.75" customHeight="1">
      <c r="A25" s="112"/>
      <c r="B25" s="112"/>
      <c r="C25" s="112"/>
      <c r="D25" s="110" t="s">
        <v>71</v>
      </c>
      <c r="E25" s="94">
        <v>17328050.972999997</v>
      </c>
      <c r="F25" s="94">
        <v>14604314.435999997</v>
      </c>
      <c r="G25" s="94">
        <v>16135900.118999999</v>
      </c>
      <c r="H25" s="94">
        <v>15151633.271999998</v>
      </c>
      <c r="I25" s="94">
        <v>13832900.801999997</v>
      </c>
      <c r="J25" s="94">
        <v>15562959.623999998</v>
      </c>
      <c r="K25" s="94">
        <v>22354057.620000001</v>
      </c>
      <c r="L25" s="94">
        <v>18580950.729999997</v>
      </c>
      <c r="M25" s="94">
        <v>19644680.780999999</v>
      </c>
      <c r="N25" s="94">
        <v>18268435.046</v>
      </c>
      <c r="O25" s="94">
        <v>14627298.491999999</v>
      </c>
      <c r="P25" s="94">
        <v>16164167.273999998</v>
      </c>
      <c r="Q25" s="94">
        <v>202255349.16899997</v>
      </c>
      <c r="R25" s="114"/>
      <c r="S25" s="114"/>
      <c r="T25" s="114"/>
      <c r="U25" s="114"/>
      <c r="V25" s="114"/>
      <c r="W25" s="114"/>
      <c r="X25" s="114"/>
      <c r="Y25" s="114"/>
      <c r="Z25" s="114"/>
    </row>
    <row r="26" spans="1:26" ht="27.75" customHeight="1">
      <c r="A26" s="27" t="s">
        <v>40</v>
      </c>
      <c r="B26" s="27" t="s">
        <v>33</v>
      </c>
      <c r="C26" s="27" t="s">
        <v>35</v>
      </c>
      <c r="D26" s="27" t="s">
        <v>36</v>
      </c>
      <c r="E26" s="93">
        <v>1766228.7212499999</v>
      </c>
      <c r="F26" s="93">
        <v>1951422.76125</v>
      </c>
      <c r="G26" s="93">
        <v>1699371.23875</v>
      </c>
      <c r="H26" s="93">
        <v>1502189.2037500001</v>
      </c>
      <c r="I26" s="93">
        <v>1650239.5062500001</v>
      </c>
      <c r="J26" s="93">
        <v>1406546.085</v>
      </c>
      <c r="K26" s="93">
        <v>2151540.1949999998</v>
      </c>
      <c r="L26" s="93">
        <v>2191228.2262499998</v>
      </c>
      <c r="M26" s="93">
        <v>1965526.61625</v>
      </c>
      <c r="N26" s="93">
        <v>2084911.36</v>
      </c>
      <c r="O26" s="93">
        <v>2053699.35375</v>
      </c>
      <c r="P26" s="93">
        <v>2197266.9237500001</v>
      </c>
      <c r="Q26" s="93">
        <v>22620170.191250004</v>
      </c>
      <c r="R26" s="4"/>
      <c r="S26" s="4"/>
      <c r="T26" s="4"/>
      <c r="U26" s="4"/>
      <c r="V26" s="4"/>
      <c r="W26" s="4"/>
      <c r="X26" s="4"/>
      <c r="Y26" s="4"/>
      <c r="Z26" s="4"/>
    </row>
    <row r="27" spans="1:26" ht="27.75" customHeight="1">
      <c r="A27" s="27" t="s">
        <v>40</v>
      </c>
      <c r="B27" s="27" t="s">
        <v>33</v>
      </c>
      <c r="C27" s="27" t="s">
        <v>35</v>
      </c>
      <c r="D27" s="27" t="s">
        <v>41</v>
      </c>
      <c r="E27" s="93">
        <v>3532457.4424999999</v>
      </c>
      <c r="F27" s="93">
        <v>3902845.5225</v>
      </c>
      <c r="G27" s="93">
        <v>3398742.4775</v>
      </c>
      <c r="H27" s="93">
        <v>3004378.4075000002</v>
      </c>
      <c r="I27" s="93">
        <v>3300479.0125000002</v>
      </c>
      <c r="J27" s="93">
        <v>2813092.17</v>
      </c>
      <c r="K27" s="93">
        <v>4303080.3899999997</v>
      </c>
      <c r="L27" s="93">
        <v>4382456.4524999997</v>
      </c>
      <c r="M27" s="93">
        <v>3931053.2324999999</v>
      </c>
      <c r="N27" s="93">
        <v>4169822.72</v>
      </c>
      <c r="O27" s="93">
        <v>4107398.7075</v>
      </c>
      <c r="P27" s="93">
        <v>4394533.8475000001</v>
      </c>
      <c r="Q27" s="93">
        <v>45240340.382500008</v>
      </c>
      <c r="R27" s="4"/>
      <c r="S27" s="4"/>
      <c r="T27" s="4"/>
      <c r="U27" s="4"/>
      <c r="V27" s="4"/>
      <c r="W27" s="4"/>
      <c r="X27" s="4"/>
      <c r="Y27" s="4"/>
      <c r="Z27" s="4"/>
    </row>
    <row r="28" spans="1:26" ht="27.75" customHeight="1">
      <c r="A28" s="27" t="s">
        <v>40</v>
      </c>
      <c r="B28" s="27" t="s">
        <v>33</v>
      </c>
      <c r="C28" s="27" t="s">
        <v>42</v>
      </c>
      <c r="D28" s="27" t="s">
        <v>36</v>
      </c>
      <c r="E28" s="93">
        <v>1554281.2747</v>
      </c>
      <c r="F28" s="93">
        <v>1717252.0299</v>
      </c>
      <c r="G28" s="93">
        <v>1495446.6901</v>
      </c>
      <c r="H28" s="93">
        <v>1321926.4993</v>
      </c>
      <c r="I28" s="93">
        <v>1452210.7655</v>
      </c>
      <c r="J28" s="93">
        <v>1237760.5548</v>
      </c>
      <c r="K28" s="93">
        <v>1893355.3716</v>
      </c>
      <c r="L28" s="93">
        <v>1928280.8390999998</v>
      </c>
      <c r="M28" s="93">
        <v>1729663.4223</v>
      </c>
      <c r="N28" s="93">
        <v>1834721.9968000001</v>
      </c>
      <c r="O28" s="93">
        <v>1807255.4313000001</v>
      </c>
      <c r="P28" s="93">
        <v>1933594.8929000001</v>
      </c>
      <c r="Q28" s="93">
        <v>19905749.768300001</v>
      </c>
      <c r="R28" s="4"/>
      <c r="S28" s="4"/>
      <c r="T28" s="4"/>
      <c r="U28" s="4"/>
      <c r="V28" s="4"/>
      <c r="W28" s="4"/>
      <c r="X28" s="4"/>
      <c r="Y28" s="4"/>
      <c r="Z28" s="4"/>
    </row>
    <row r="29" spans="1:26" ht="27.75" customHeight="1">
      <c r="A29" s="27" t="s">
        <v>40</v>
      </c>
      <c r="B29" s="27" t="s">
        <v>33</v>
      </c>
      <c r="C29" s="27" t="s">
        <v>42</v>
      </c>
      <c r="D29" s="27" t="s">
        <v>41</v>
      </c>
      <c r="E29" s="93">
        <v>2825965.9539999999</v>
      </c>
      <c r="F29" s="93">
        <v>2122276.4180000001</v>
      </c>
      <c r="G29" s="93">
        <v>3718993.9819999998</v>
      </c>
      <c r="H29" s="93">
        <v>3403502.7259999998</v>
      </c>
      <c r="I29" s="93">
        <v>2640383.2100000004</v>
      </c>
      <c r="J29" s="93">
        <v>3250473.736</v>
      </c>
      <c r="K29" s="93">
        <v>3442464.3119999999</v>
      </c>
      <c r="L29" s="93">
        <v>3505965.162</v>
      </c>
      <c r="M29" s="93">
        <v>3144842.5860000001</v>
      </c>
      <c r="N29" s="93">
        <v>3335858.1760000004</v>
      </c>
      <c r="O29" s="93">
        <v>3285918.966</v>
      </c>
      <c r="P29" s="93">
        <v>3515627.0780000002</v>
      </c>
      <c r="Q29" s="93">
        <v>38192272.306000002</v>
      </c>
      <c r="R29" s="4"/>
      <c r="S29" s="4"/>
      <c r="T29" s="4"/>
      <c r="U29" s="4"/>
      <c r="V29" s="4"/>
      <c r="W29" s="4"/>
      <c r="X29" s="4"/>
      <c r="Y29" s="4"/>
      <c r="Z29" s="4"/>
    </row>
    <row r="30" spans="1:26" ht="27.75" customHeight="1">
      <c r="A30" s="27" t="s">
        <v>40</v>
      </c>
      <c r="B30" s="27" t="s">
        <v>33</v>
      </c>
      <c r="C30" s="27" t="s">
        <v>43</v>
      </c>
      <c r="D30" s="27" t="s">
        <v>36</v>
      </c>
      <c r="E30" s="93">
        <v>3037913.400549999</v>
      </c>
      <c r="F30" s="93">
        <v>3356447.1493499991</v>
      </c>
      <c r="G30" s="93">
        <v>2922918.5306499992</v>
      </c>
      <c r="H30" s="93">
        <v>2583765.4304499994</v>
      </c>
      <c r="I30" s="93">
        <v>2838411.9507499994</v>
      </c>
      <c r="J30" s="93">
        <v>2419259.2661999995</v>
      </c>
      <c r="K30" s="93">
        <v>3700649.1353999986</v>
      </c>
      <c r="L30" s="93">
        <v>3768912.5491499985</v>
      </c>
      <c r="M30" s="93">
        <v>3380705.7799499989</v>
      </c>
      <c r="N30" s="93">
        <v>3586047.5391999991</v>
      </c>
      <c r="O30" s="93">
        <v>3032362.88845</v>
      </c>
      <c r="P30" s="93">
        <v>3079299.10885</v>
      </c>
      <c r="Q30" s="93">
        <v>37706692.728949994</v>
      </c>
      <c r="R30" s="4"/>
      <c r="S30" s="4"/>
      <c r="T30" s="4"/>
      <c r="U30" s="4"/>
      <c r="V30" s="4"/>
      <c r="W30" s="4"/>
      <c r="X30" s="4"/>
      <c r="Y30" s="4"/>
      <c r="Z30" s="4"/>
    </row>
    <row r="31" spans="1:26" ht="27.75" customHeight="1">
      <c r="A31" s="27"/>
      <c r="B31" s="27"/>
      <c r="C31" s="27"/>
      <c r="D31" s="81" t="s">
        <v>72</v>
      </c>
      <c r="E31" s="94">
        <v>12716846.793</v>
      </c>
      <c r="F31" s="94">
        <v>13050243.880999997</v>
      </c>
      <c r="G31" s="94">
        <v>13235472.919</v>
      </c>
      <c r="H31" s="94">
        <v>11815762.267000001</v>
      </c>
      <c r="I31" s="94">
        <v>11881724.445</v>
      </c>
      <c r="J31" s="94">
        <v>11127131.811999999</v>
      </c>
      <c r="K31" s="94">
        <v>15491089.403999997</v>
      </c>
      <c r="L31" s="94">
        <v>15776843.228999998</v>
      </c>
      <c r="M31" s="94">
        <v>14151791.636999998</v>
      </c>
      <c r="N31" s="94">
        <v>15011361.791999999</v>
      </c>
      <c r="O31" s="94">
        <v>14286635.347000001</v>
      </c>
      <c r="P31" s="94">
        <v>15120321.851</v>
      </c>
      <c r="Q31" s="94">
        <v>163665225.377</v>
      </c>
      <c r="R31" s="4"/>
      <c r="S31" s="4"/>
      <c r="T31" s="4"/>
      <c r="U31" s="4"/>
      <c r="V31" s="4"/>
      <c r="W31" s="4"/>
      <c r="X31" s="4"/>
      <c r="Y31" s="4"/>
      <c r="Z31" s="4"/>
    </row>
    <row r="32" spans="1:26" ht="27.75" customHeight="1">
      <c r="A32" s="27"/>
      <c r="B32" s="27"/>
      <c r="C32" s="27"/>
      <c r="D32" s="81"/>
      <c r="E32" s="34"/>
      <c r="F32" s="34"/>
      <c r="G32" s="34"/>
      <c r="H32" s="34"/>
      <c r="I32" s="34"/>
      <c r="J32" s="34"/>
      <c r="K32" s="34"/>
      <c r="L32" s="34"/>
      <c r="M32" s="34"/>
      <c r="N32" s="34"/>
      <c r="O32" s="34"/>
      <c r="P32" s="34"/>
      <c r="Q32" s="34"/>
      <c r="R32" s="4"/>
      <c r="S32" s="4"/>
      <c r="T32" s="4"/>
      <c r="U32" s="4"/>
      <c r="V32" s="4"/>
      <c r="W32" s="4"/>
      <c r="X32" s="4"/>
      <c r="Y32" s="4"/>
      <c r="Z32" s="4"/>
    </row>
    <row r="33" spans="1:26" ht="27.75" customHeight="1">
      <c r="A33" s="4"/>
      <c r="B33" s="4"/>
      <c r="C33" s="4"/>
      <c r="E33" s="4"/>
      <c r="F33" s="4"/>
      <c r="G33" s="4"/>
      <c r="H33" s="4"/>
      <c r="I33" s="4"/>
      <c r="J33" s="4"/>
      <c r="K33" s="4"/>
      <c r="L33" s="4"/>
      <c r="M33" s="4"/>
      <c r="N33" s="4"/>
      <c r="O33" s="4"/>
      <c r="P33" s="4"/>
      <c r="Q33" s="4"/>
      <c r="R33" s="4"/>
      <c r="S33" s="4"/>
      <c r="T33" s="4"/>
      <c r="U33" s="4"/>
      <c r="V33" s="4"/>
      <c r="W33" s="4"/>
      <c r="X33" s="4"/>
      <c r="Y33" s="4"/>
      <c r="Z33" s="4"/>
    </row>
    <row r="34" spans="1:26" ht="40.5" customHeight="1">
      <c r="A34" s="182" t="s">
        <v>73</v>
      </c>
      <c r="B34" s="182"/>
      <c r="C34" s="182"/>
      <c r="D34" s="182"/>
      <c r="E34" s="182"/>
      <c r="F34" s="182"/>
      <c r="G34" s="182"/>
      <c r="H34" s="182"/>
      <c r="I34" s="182"/>
      <c r="J34" s="182"/>
      <c r="K34" s="182"/>
      <c r="L34" s="182"/>
      <c r="M34" s="182"/>
      <c r="N34" s="182"/>
      <c r="O34" s="182"/>
      <c r="P34" s="182"/>
      <c r="Q34" s="182"/>
      <c r="R34" s="182"/>
      <c r="S34" s="182"/>
      <c r="T34" s="182"/>
      <c r="U34" s="182"/>
      <c r="V34" s="83"/>
      <c r="W34" s="85"/>
      <c r="X34" s="85"/>
      <c r="Y34" s="85"/>
      <c r="Z34" s="85"/>
    </row>
    <row r="35" spans="1:26" ht="30" customHeight="1">
      <c r="A35" s="182" t="s">
        <v>74</v>
      </c>
      <c r="B35" s="196"/>
      <c r="C35" s="196"/>
      <c r="D35" s="196"/>
      <c r="E35" s="196"/>
      <c r="F35" s="196"/>
      <c r="G35" s="196"/>
      <c r="H35" s="196"/>
      <c r="I35" s="196"/>
      <c r="J35" s="196"/>
      <c r="K35" s="196"/>
      <c r="L35" s="196"/>
      <c r="M35" s="196"/>
      <c r="N35" s="196"/>
      <c r="O35" s="196"/>
      <c r="P35" s="196"/>
      <c r="Q35" s="196"/>
      <c r="R35" s="196"/>
      <c r="S35" s="196"/>
      <c r="T35" s="196"/>
      <c r="U35" s="196"/>
      <c r="V35" s="196"/>
      <c r="W35" s="85"/>
      <c r="X35" s="85"/>
      <c r="Y35" s="85"/>
      <c r="Z35" s="85"/>
    </row>
    <row r="36" spans="1:26" ht="27.75" customHeight="1">
      <c r="A36" s="110" t="s">
        <v>14</v>
      </c>
      <c r="B36" s="110" t="s">
        <v>12</v>
      </c>
      <c r="C36" s="110" t="s">
        <v>20</v>
      </c>
      <c r="D36" s="111">
        <v>41456</v>
      </c>
      <c r="E36" s="111">
        <v>41487</v>
      </c>
      <c r="F36" s="111">
        <v>41518</v>
      </c>
      <c r="G36" s="111">
        <v>41548</v>
      </c>
      <c r="H36" s="111">
        <v>41579</v>
      </c>
      <c r="I36" s="111">
        <v>41609</v>
      </c>
      <c r="J36" s="111">
        <v>41640</v>
      </c>
      <c r="K36" s="111">
        <v>41671</v>
      </c>
      <c r="L36" s="111">
        <v>41699</v>
      </c>
      <c r="M36" s="111">
        <v>41730</v>
      </c>
      <c r="N36" s="111">
        <v>41760</v>
      </c>
      <c r="O36" s="111">
        <v>41791</v>
      </c>
      <c r="P36" s="114"/>
      <c r="R36" s="114"/>
      <c r="S36" s="114"/>
      <c r="T36" s="114"/>
      <c r="U36" s="114"/>
      <c r="V36" s="114"/>
      <c r="W36" s="114"/>
      <c r="X36" s="114"/>
      <c r="Y36" s="114"/>
      <c r="Z36" s="114"/>
    </row>
    <row r="37" spans="1:26" ht="27.75" customHeight="1">
      <c r="A37" s="110"/>
      <c r="B37" s="110"/>
      <c r="C37" s="110"/>
      <c r="D37" s="114"/>
      <c r="E37" s="114"/>
      <c r="F37" s="114"/>
      <c r="G37" s="114"/>
      <c r="H37" s="114"/>
      <c r="I37" s="114"/>
      <c r="J37" s="114"/>
      <c r="K37" s="114"/>
      <c r="L37" s="114"/>
      <c r="M37" s="114"/>
      <c r="N37" s="114"/>
      <c r="O37" s="114"/>
      <c r="P37" s="89" t="s">
        <v>38</v>
      </c>
      <c r="R37" s="114"/>
      <c r="S37" s="114"/>
      <c r="T37" s="114"/>
      <c r="U37" s="114"/>
      <c r="V37" s="114"/>
      <c r="W37" s="114"/>
      <c r="X37" s="114"/>
      <c r="Y37" s="114"/>
      <c r="Z37" s="114"/>
    </row>
    <row r="38" spans="1:26" ht="27.75" customHeight="1">
      <c r="A38" s="27" t="s">
        <v>34</v>
      </c>
      <c r="B38" s="27" t="s">
        <v>33</v>
      </c>
      <c r="C38" s="27" t="s">
        <v>35</v>
      </c>
      <c r="D38" s="34">
        <f>SUM(E14:E15)</f>
        <v>3094536.9986999994</v>
      </c>
      <c r="E38" s="34">
        <f>SUM(F14:F15)</f>
        <v>2980521.8105250001</v>
      </c>
      <c r="F38" s="34">
        <f>SUM(G14:G15)</f>
        <v>2752413.7409999999</v>
      </c>
      <c r="G38" s="34">
        <f>SUM(H14:H15)</f>
        <v>2732151.9371999996</v>
      </c>
      <c r="H38" s="34">
        <f>SUM(I14:I15)</f>
        <v>2885028.0122999996</v>
      </c>
      <c r="I38" s="34">
        <f>SUM(J14:J15)</f>
        <v>2815308.3782250006</v>
      </c>
      <c r="J38" s="34">
        <f>SUM(K14:K15)</f>
        <v>4092821.3597249994</v>
      </c>
      <c r="K38" s="34">
        <f>SUM(L14:L15)</f>
        <v>3622839.5636999998</v>
      </c>
      <c r="L38" s="34">
        <f>SUM(M14:M15)</f>
        <v>3818238.1009499999</v>
      </c>
      <c r="M38" s="34">
        <f>SUM(N14:N15)</f>
        <v>2789853.534825</v>
      </c>
      <c r="N38" s="34">
        <f>SUM(O14:O15)</f>
        <v>2822646.2911499999</v>
      </c>
      <c r="O38" s="34">
        <f>SUM(P14:P15)</f>
        <v>2712379.18035</v>
      </c>
      <c r="P38" s="34">
        <f t="shared" ref="P38:P46" si="0">SUM(D38:O38)</f>
        <v>37118738.908649988</v>
      </c>
      <c r="R38" s="4"/>
      <c r="S38" s="4"/>
      <c r="T38" s="4"/>
      <c r="U38" s="4"/>
      <c r="V38" s="4"/>
      <c r="W38" s="4"/>
      <c r="X38" s="4"/>
      <c r="Y38" s="4"/>
      <c r="Z38" s="4"/>
    </row>
    <row r="39" spans="1:26" ht="27.75" customHeight="1">
      <c r="A39" s="27" t="s">
        <v>34</v>
      </c>
      <c r="B39" s="27" t="s">
        <v>33</v>
      </c>
      <c r="C39" s="27" t="s">
        <v>42</v>
      </c>
      <c r="D39" s="34">
        <f>SUM(E16:E17)</f>
        <v>1523285.8376100748</v>
      </c>
      <c r="E39" s="34">
        <f>SUM(F16:F17)</f>
        <v>1467161.8612309312</v>
      </c>
      <c r="F39" s="34">
        <f>SUM(G16:G17)</f>
        <v>1354875.66400725</v>
      </c>
      <c r="G39" s="34">
        <f>SUM(H16:H17)</f>
        <v>1344901.7910867</v>
      </c>
      <c r="H39" s="34">
        <f>SUM(I16:I17)</f>
        <v>1420155.039054675</v>
      </c>
      <c r="I39" s="34">
        <f>SUM(J16:J17)</f>
        <v>1385835.5491812564</v>
      </c>
      <c r="J39" s="34">
        <f>SUM(K16:K17)</f>
        <v>2014691.3143246307</v>
      </c>
      <c r="K39" s="34">
        <f>SUM(L16:L17)</f>
        <v>1783342.7752313251</v>
      </c>
      <c r="L39" s="34">
        <f>SUM(M16:M17)</f>
        <v>1879527.7051926372</v>
      </c>
      <c r="M39" s="34">
        <f>SUM(N16:N17)</f>
        <v>1373305.4025176065</v>
      </c>
      <c r="N39" s="34">
        <f>SUM(O16:O17)</f>
        <v>1389447.6368185873</v>
      </c>
      <c r="O39" s="34">
        <f>SUM(P16:P17)</f>
        <v>1335168.6515272874</v>
      </c>
      <c r="P39" s="34">
        <f t="shared" si="0"/>
        <v>18271699.227782957</v>
      </c>
      <c r="R39" s="4"/>
      <c r="S39" s="4"/>
      <c r="T39" s="4"/>
      <c r="U39" s="4"/>
      <c r="V39" s="4"/>
      <c r="W39" s="4"/>
      <c r="X39" s="4"/>
      <c r="Y39" s="4"/>
      <c r="Z39" s="4"/>
    </row>
    <row r="40" spans="1:26" ht="27.75" customHeight="1">
      <c r="A40" s="27" t="s">
        <v>34</v>
      </c>
      <c r="B40" s="27" t="s">
        <v>33</v>
      </c>
      <c r="C40" s="27" t="s">
        <v>43</v>
      </c>
      <c r="D40" s="34">
        <f>SUM(E18)</f>
        <v>1296758.36136</v>
      </c>
      <c r="E40" s="34">
        <f>SUM(F18)</f>
        <v>1248980.56822</v>
      </c>
      <c r="F40" s="34">
        <f>SUM(G18)</f>
        <v>1153392.4247999999</v>
      </c>
      <c r="G40" s="34">
        <f>SUM(H18)</f>
        <v>1144901.76416</v>
      </c>
      <c r="H40" s="34">
        <f>SUM(I18)</f>
        <v>1208964.11944</v>
      </c>
      <c r="I40" s="34">
        <f>SUM(J18)</f>
        <v>1179748.2727800002</v>
      </c>
      <c r="J40" s="34">
        <f>SUM(K18)</f>
        <v>1715087.0459799999</v>
      </c>
      <c r="K40" s="34">
        <f>SUM(L18)</f>
        <v>1518142.2933600002</v>
      </c>
      <c r="L40" s="34">
        <f>SUM(M18)</f>
        <v>1600023.58516</v>
      </c>
      <c r="M40" s="34">
        <f>SUM(N18)</f>
        <v>1169081.4812600003</v>
      </c>
      <c r="N40" s="34">
        <f>SUM(O18)</f>
        <v>1182823.2077200001</v>
      </c>
      <c r="O40" s="34">
        <f>SUM(P18)</f>
        <v>1136616.0374800002</v>
      </c>
      <c r="P40" s="34">
        <f t="shared" si="0"/>
        <v>15554519.161720002</v>
      </c>
      <c r="R40" s="4"/>
      <c r="S40" s="4"/>
      <c r="T40" s="4"/>
      <c r="U40" s="4"/>
      <c r="V40" s="4"/>
      <c r="W40" s="4"/>
      <c r="X40" s="4"/>
      <c r="Y40" s="4"/>
      <c r="Z40" s="4"/>
    </row>
    <row r="41" spans="1:26" ht="27.75" customHeight="1">
      <c r="A41" s="27" t="s">
        <v>39</v>
      </c>
      <c r="B41" s="27" t="s">
        <v>33</v>
      </c>
      <c r="C41" s="27" t="s">
        <v>35</v>
      </c>
      <c r="D41" s="34">
        <f>SUM(E20:E21)</f>
        <v>7220021.2387499996</v>
      </c>
      <c r="E41" s="34">
        <f>SUM(F20:F21)</f>
        <v>6085131.0149999997</v>
      </c>
      <c r="F41" s="34">
        <f>SUM(G20:G21)</f>
        <v>6723291.7162500005</v>
      </c>
      <c r="G41" s="34">
        <f>SUM(H20:H21)</f>
        <v>6313180.5299999993</v>
      </c>
      <c r="H41" s="34">
        <f>SUM(I20:I21)</f>
        <v>5763708.6674999995</v>
      </c>
      <c r="I41" s="34">
        <f>SUM(J20:J21)</f>
        <v>6484566.5099999998</v>
      </c>
      <c r="J41" s="34">
        <f>SUM(K20:K21)</f>
        <v>9314190.6750000007</v>
      </c>
      <c r="K41" s="34">
        <f>SUM(L20:L21)</f>
        <v>6750396.1374999993</v>
      </c>
      <c r="L41" s="34">
        <f>SUM(M20:M21)</f>
        <v>8185283.6587499995</v>
      </c>
      <c r="M41" s="34">
        <f>SUM(N20:N21)</f>
        <v>6778514.602500001</v>
      </c>
      <c r="N41" s="34">
        <f>SUM(O20:O21)</f>
        <v>6094707.7050000001</v>
      </c>
      <c r="O41" s="34">
        <f>SUM(P20:P21)</f>
        <v>6735069.6974999998</v>
      </c>
      <c r="P41" s="34">
        <f t="shared" si="0"/>
        <v>82448062.153750017</v>
      </c>
      <c r="R41" s="4"/>
      <c r="S41" s="4"/>
      <c r="T41" s="4"/>
      <c r="U41" s="4"/>
      <c r="V41" s="4"/>
      <c r="W41" s="4"/>
      <c r="X41" s="4"/>
      <c r="Y41" s="4"/>
      <c r="Z41" s="4"/>
    </row>
    <row r="42" spans="1:26" ht="27.75" customHeight="1">
      <c r="A42" s="27" t="s">
        <v>39</v>
      </c>
      <c r="B42" s="27" t="s">
        <v>33</v>
      </c>
      <c r="C42" s="27" t="s">
        <v>42</v>
      </c>
      <c r="D42" s="34">
        <f>SUM(E22:E23)</f>
        <v>5968550.8906999994</v>
      </c>
      <c r="E42" s="34">
        <f>SUM(F22:F23)</f>
        <v>5030374.9724000003</v>
      </c>
      <c r="F42" s="34">
        <f>SUM(G22:G23)</f>
        <v>5557921.1521000005</v>
      </c>
      <c r="G42" s="34">
        <f>SUM(H22:H23)</f>
        <v>5218895.9047999997</v>
      </c>
      <c r="H42" s="34">
        <f>SUM(I22:I23)</f>
        <v>4764665.8318000007</v>
      </c>
      <c r="I42" s="34">
        <f>SUM(J22:J23)</f>
        <v>5360574.9815999996</v>
      </c>
      <c r="J42" s="34">
        <f>SUM(K22:K23)</f>
        <v>7699730.9580000006</v>
      </c>
      <c r="K42" s="34">
        <f>SUM(L22:L23)</f>
        <v>6985660.807</v>
      </c>
      <c r="L42" s="34">
        <f>SUM(M22:M23)</f>
        <v>6766501.1579</v>
      </c>
      <c r="M42" s="34">
        <f>SUM(N22:N23)</f>
        <v>6603572.0713999998</v>
      </c>
      <c r="N42" s="34">
        <f>SUM(O22:O23)</f>
        <v>5038291.7028000001</v>
      </c>
      <c r="O42" s="34">
        <f>SUM(P22:P23)</f>
        <v>5567657.6166000003</v>
      </c>
      <c r="P42" s="34">
        <f t="shared" si="0"/>
        <v>70562398.047100008</v>
      </c>
      <c r="R42" s="4"/>
      <c r="S42" s="4"/>
      <c r="T42" s="4"/>
      <c r="U42" s="4"/>
      <c r="V42" s="4"/>
      <c r="W42" s="4"/>
      <c r="X42" s="4"/>
      <c r="Y42" s="4"/>
      <c r="Z42" s="4"/>
    </row>
    <row r="43" spans="1:26" ht="27.75" customHeight="1">
      <c r="A43" s="27" t="s">
        <v>39</v>
      </c>
      <c r="B43" s="27" t="s">
        <v>33</v>
      </c>
      <c r="C43" s="27" t="s">
        <v>43</v>
      </c>
      <c r="D43" s="34">
        <f>SUM(E24)</f>
        <v>4139478.8435499985</v>
      </c>
      <c r="E43" s="34">
        <f>SUM(F24)</f>
        <v>3488808.4485999988</v>
      </c>
      <c r="F43" s="34">
        <f>SUM(G24)</f>
        <v>3854687.2506499989</v>
      </c>
      <c r="G43" s="34">
        <f>SUM(H24)</f>
        <v>3619556.8371999986</v>
      </c>
      <c r="H43" s="34">
        <f>SUM(I24)</f>
        <v>3304526.302699999</v>
      </c>
      <c r="I43" s="34">
        <f>SUM(J24)</f>
        <v>3717818.1323999991</v>
      </c>
      <c r="J43" s="34">
        <f>SUM(K24)</f>
        <v>5340135.9869999988</v>
      </c>
      <c r="K43" s="34">
        <f>SUM(L24)</f>
        <v>4844893.7854999984</v>
      </c>
      <c r="L43" s="34">
        <f>SUM(M24)</f>
        <v>4692895.9643499991</v>
      </c>
      <c r="M43" s="34">
        <f>SUM(N24)</f>
        <v>4886348.3721000003</v>
      </c>
      <c r="N43" s="34">
        <f>SUM(O24)</f>
        <v>3494299.084199999</v>
      </c>
      <c r="O43" s="34">
        <f>SUM(P24)</f>
        <v>3861439.9598999987</v>
      </c>
      <c r="P43" s="34">
        <f t="shared" si="0"/>
        <v>49244888.96814999</v>
      </c>
      <c r="R43" s="4"/>
      <c r="S43" s="4"/>
      <c r="T43" s="4"/>
      <c r="U43" s="4"/>
      <c r="V43" s="4"/>
      <c r="W43" s="4"/>
      <c r="X43" s="4"/>
      <c r="Y43" s="4"/>
      <c r="Z43" s="4"/>
    </row>
    <row r="44" spans="1:26" ht="27.75" customHeight="1">
      <c r="A44" s="27" t="s">
        <v>40</v>
      </c>
      <c r="B44" s="27" t="s">
        <v>33</v>
      </c>
      <c r="C44" s="27" t="s">
        <v>35</v>
      </c>
      <c r="D44" s="34">
        <f>SUM(E26:E27)</f>
        <v>5298686.1637500003</v>
      </c>
      <c r="E44" s="34">
        <f>SUM(F26:F27)</f>
        <v>5854268.2837499995</v>
      </c>
      <c r="F44" s="34">
        <f>SUM(G26:G27)</f>
        <v>5098113.7162500005</v>
      </c>
      <c r="G44" s="34">
        <f>SUM(H26:H27)</f>
        <v>4506567.6112500001</v>
      </c>
      <c r="H44" s="34">
        <f>SUM(I26:I27)</f>
        <v>4950718.5187500007</v>
      </c>
      <c r="I44" s="34">
        <f>SUM(J26:J27)</f>
        <v>4219638.2549999999</v>
      </c>
      <c r="J44" s="34">
        <f>SUM(K26:K27)</f>
        <v>6454620.584999999</v>
      </c>
      <c r="K44" s="34">
        <f>SUM(L26:L27)</f>
        <v>6573684.678749999</v>
      </c>
      <c r="L44" s="34">
        <f>SUM(M26:M27)</f>
        <v>5896579.8487499999</v>
      </c>
      <c r="M44" s="34">
        <f>SUM(N26:N27)</f>
        <v>6254734.0800000001</v>
      </c>
      <c r="N44" s="34">
        <f>SUM(O26:O27)</f>
        <v>6161098.0612500003</v>
      </c>
      <c r="O44" s="34">
        <f>SUM(P26:P27)</f>
        <v>6591800.7712500002</v>
      </c>
      <c r="P44" s="34">
        <f t="shared" si="0"/>
        <v>67860510.573750004</v>
      </c>
      <c r="R44" s="4"/>
      <c r="S44" s="4"/>
      <c r="T44" s="4"/>
      <c r="U44" s="4"/>
      <c r="V44" s="4"/>
      <c r="W44" s="4"/>
      <c r="X44" s="4"/>
      <c r="Y44" s="4"/>
      <c r="Z44" s="4"/>
    </row>
    <row r="45" spans="1:26" ht="27.75" customHeight="1">
      <c r="A45" s="27" t="s">
        <v>40</v>
      </c>
      <c r="B45" s="27" t="s">
        <v>33</v>
      </c>
      <c r="C45" s="27" t="s">
        <v>42</v>
      </c>
      <c r="D45" s="34">
        <f>SUM(E28:E29)</f>
        <v>4380247.2286999999</v>
      </c>
      <c r="E45" s="34">
        <f>SUM(F28:F29)</f>
        <v>3839528.4479</v>
      </c>
      <c r="F45" s="34">
        <f>SUM(G28:G29)</f>
        <v>5214440.6721000001</v>
      </c>
      <c r="G45" s="34">
        <f>SUM(H28:H29)</f>
        <v>4725429.2253</v>
      </c>
      <c r="H45" s="34">
        <f>SUM(I28:I29)</f>
        <v>4092593.9755000006</v>
      </c>
      <c r="I45" s="34">
        <f>SUM(J28:J29)</f>
        <v>4488234.2907999996</v>
      </c>
      <c r="J45" s="34">
        <f>SUM(K28:K29)</f>
        <v>5335819.6836000001</v>
      </c>
      <c r="K45" s="34">
        <f>SUM(L28:L29)</f>
        <v>5434246.0011</v>
      </c>
      <c r="L45" s="34">
        <f>SUM(M28:M29)</f>
        <v>4874506.0082999999</v>
      </c>
      <c r="M45" s="34">
        <f>SUM(N28:N29)</f>
        <v>5170580.1728000008</v>
      </c>
      <c r="N45" s="34">
        <f>SUM(O28:O29)</f>
        <v>5093174.3973000003</v>
      </c>
      <c r="O45" s="34">
        <f>SUM(P28:P29)</f>
        <v>5449221.9709000001</v>
      </c>
      <c r="P45" s="34">
        <f t="shared" si="0"/>
        <v>58098022.074299999</v>
      </c>
      <c r="R45" s="4"/>
      <c r="S45" s="4"/>
      <c r="T45" s="4"/>
      <c r="U45" s="4"/>
      <c r="V45" s="4"/>
      <c r="W45" s="4"/>
      <c r="X45" s="4"/>
      <c r="Y45" s="4"/>
      <c r="Z45" s="4"/>
    </row>
    <row r="46" spans="1:26" ht="27.75" customHeight="1">
      <c r="A46" s="27" t="s">
        <v>40</v>
      </c>
      <c r="B46" s="27" t="s">
        <v>33</v>
      </c>
      <c r="C46" s="27" t="s">
        <v>43</v>
      </c>
      <c r="D46" s="34">
        <f>SUM(E30)</f>
        <v>3037913.400549999</v>
      </c>
      <c r="E46" s="34">
        <f>SUM(F30)</f>
        <v>3356447.1493499991</v>
      </c>
      <c r="F46" s="34">
        <f>SUM(G30)</f>
        <v>2922918.5306499992</v>
      </c>
      <c r="G46" s="34">
        <f>SUM(H30)</f>
        <v>2583765.4304499994</v>
      </c>
      <c r="H46" s="34">
        <f>SUM(I30)</f>
        <v>2838411.9507499994</v>
      </c>
      <c r="I46" s="34">
        <f>SUM(J30)</f>
        <v>2419259.2661999995</v>
      </c>
      <c r="J46" s="34">
        <f>SUM(K30)</f>
        <v>3700649.1353999986</v>
      </c>
      <c r="K46" s="34">
        <f>SUM(L30)</f>
        <v>3768912.5491499985</v>
      </c>
      <c r="L46" s="34">
        <f>SUM(M30)</f>
        <v>3380705.7799499989</v>
      </c>
      <c r="M46" s="34">
        <f>SUM(N30)</f>
        <v>3586047.5391999991</v>
      </c>
      <c r="N46" s="34">
        <f>SUM(O30)</f>
        <v>3032362.88845</v>
      </c>
      <c r="O46" s="34">
        <f>SUM(P30)</f>
        <v>3079299.10885</v>
      </c>
      <c r="P46" s="34">
        <f t="shared" si="0"/>
        <v>37706692.728949994</v>
      </c>
      <c r="R46" s="4"/>
      <c r="S46" s="4"/>
      <c r="T46" s="4"/>
      <c r="U46" s="4"/>
      <c r="V46" s="4"/>
      <c r="W46" s="4"/>
      <c r="X46" s="4"/>
      <c r="Y46" s="4"/>
      <c r="Z46" s="4"/>
    </row>
    <row r="47" spans="1:26" ht="27.75" customHeight="1">
      <c r="A47" s="27"/>
      <c r="B47" s="27"/>
      <c r="C47" s="27"/>
      <c r="D47" s="4"/>
      <c r="E47" s="34"/>
      <c r="F47" s="34"/>
      <c r="G47" s="34"/>
      <c r="H47" s="34"/>
      <c r="I47" s="34"/>
      <c r="J47" s="34"/>
      <c r="K47" s="34"/>
      <c r="L47" s="34"/>
      <c r="M47" s="34"/>
      <c r="N47" s="34"/>
      <c r="O47" s="34"/>
      <c r="P47" s="34"/>
      <c r="Q47" s="34"/>
      <c r="R47" s="4"/>
      <c r="S47" s="4"/>
      <c r="T47" s="4"/>
      <c r="U47" s="4"/>
      <c r="V47" s="4"/>
      <c r="W47" s="4"/>
      <c r="X47" s="4"/>
      <c r="Y47" s="4"/>
      <c r="Z47" s="4"/>
    </row>
    <row r="48" spans="1:26" ht="27.75" customHeight="1">
      <c r="A48" s="27"/>
      <c r="B48" s="27"/>
      <c r="C48" s="27"/>
      <c r="D48" s="4"/>
      <c r="E48" s="34"/>
      <c r="F48" s="34"/>
      <c r="G48" s="34"/>
      <c r="H48" s="34"/>
      <c r="I48" s="34"/>
      <c r="J48" s="34"/>
      <c r="K48" s="34"/>
      <c r="L48" s="34"/>
      <c r="M48" s="34"/>
      <c r="N48" s="34"/>
      <c r="O48" s="34"/>
      <c r="P48" s="34"/>
      <c r="Q48" s="34"/>
      <c r="R48" s="4"/>
      <c r="S48" s="4"/>
      <c r="T48" s="4"/>
      <c r="U48" s="4"/>
      <c r="V48" s="4"/>
      <c r="W48" s="4"/>
      <c r="X48" s="4"/>
      <c r="Y48" s="4"/>
      <c r="Z48" s="4"/>
    </row>
    <row r="49" spans="1:26" ht="30" customHeight="1">
      <c r="A49" s="182" t="s">
        <v>75</v>
      </c>
      <c r="B49" s="196"/>
      <c r="C49" s="196"/>
      <c r="D49" s="196"/>
      <c r="E49" s="196"/>
      <c r="F49" s="196"/>
      <c r="G49" s="196"/>
      <c r="H49" s="196"/>
      <c r="I49" s="196"/>
      <c r="J49" s="196"/>
      <c r="K49" s="196"/>
      <c r="L49" s="196"/>
      <c r="M49" s="196"/>
      <c r="N49" s="196"/>
      <c r="O49" s="196"/>
      <c r="P49" s="196"/>
      <c r="Q49" s="196"/>
      <c r="R49" s="196"/>
      <c r="S49" s="196"/>
      <c r="T49" s="196"/>
      <c r="U49" s="196"/>
      <c r="V49" s="196"/>
      <c r="W49" s="85"/>
      <c r="X49" s="85"/>
      <c r="Y49" s="85"/>
      <c r="Z49" s="85"/>
    </row>
    <row r="50" spans="1:26" ht="30" customHeight="1">
      <c r="A50" s="182" t="s">
        <v>76</v>
      </c>
      <c r="B50" s="196"/>
      <c r="C50" s="196"/>
      <c r="D50" s="196"/>
      <c r="E50" s="196"/>
      <c r="F50" s="196"/>
      <c r="G50" s="196"/>
      <c r="H50" s="196"/>
      <c r="I50" s="196"/>
      <c r="J50" s="196"/>
      <c r="K50" s="196"/>
      <c r="L50" s="196"/>
      <c r="M50" s="196"/>
      <c r="N50" s="196"/>
      <c r="O50" s="196"/>
      <c r="P50" s="196"/>
      <c r="Q50" s="196"/>
      <c r="R50" s="196"/>
      <c r="S50" s="196"/>
      <c r="T50" s="115"/>
      <c r="U50" s="115"/>
      <c r="V50" s="115"/>
      <c r="W50" s="85"/>
      <c r="X50" s="85"/>
      <c r="Y50" s="85"/>
      <c r="Z50" s="85"/>
    </row>
    <row r="51" spans="1:26" ht="30" customHeight="1">
      <c r="A51" s="182" t="s">
        <v>77</v>
      </c>
      <c r="B51" s="196"/>
      <c r="C51" s="196"/>
      <c r="D51" s="196"/>
      <c r="E51" s="196"/>
      <c r="F51" s="196"/>
      <c r="G51" s="196"/>
      <c r="H51" s="196"/>
      <c r="I51" s="196"/>
      <c r="J51" s="196"/>
      <c r="K51" s="196"/>
      <c r="L51" s="196"/>
      <c r="M51" s="196"/>
      <c r="N51" s="196"/>
      <c r="O51" s="196"/>
      <c r="P51" s="116"/>
      <c r="Q51" s="116"/>
      <c r="R51" s="116"/>
      <c r="S51" s="116"/>
      <c r="T51" s="115"/>
      <c r="U51" s="115"/>
      <c r="V51" s="115"/>
      <c r="W51" s="85"/>
      <c r="X51" s="85"/>
      <c r="Y51" s="85"/>
      <c r="Z51" s="85"/>
    </row>
    <row r="52" spans="1:26" ht="30" customHeight="1">
      <c r="A52" s="184" t="s">
        <v>78</v>
      </c>
      <c r="B52" s="184"/>
      <c r="C52" s="184"/>
      <c r="D52" s="184"/>
      <c r="E52" s="184"/>
      <c r="F52" s="184"/>
      <c r="G52" s="184"/>
      <c r="H52" s="184"/>
      <c r="I52" s="184"/>
      <c r="J52" s="184"/>
      <c r="K52" s="184"/>
      <c r="L52" s="82"/>
      <c r="M52" s="82"/>
      <c r="N52" s="82"/>
      <c r="O52" s="82"/>
      <c r="P52" s="82"/>
      <c r="Q52" s="82"/>
      <c r="R52" s="82"/>
      <c r="S52" s="82"/>
      <c r="T52" s="82"/>
      <c r="U52" s="82"/>
      <c r="V52" s="82"/>
      <c r="W52" s="82"/>
      <c r="X52" s="82"/>
      <c r="Y52" s="85"/>
      <c r="Z52" s="85"/>
    </row>
    <row r="53" spans="1:26" ht="27.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27.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7.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7.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7.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7.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7.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7.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27.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27.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27.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27.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27.75" customHeight="1">
      <c r="A65" s="83" t="s">
        <v>79</v>
      </c>
      <c r="B65" s="83"/>
      <c r="C65" s="83"/>
      <c r="D65" s="83"/>
      <c r="E65" s="83"/>
      <c r="F65" s="83"/>
      <c r="G65" s="83"/>
      <c r="H65" s="83"/>
      <c r="I65" s="83"/>
      <c r="J65" s="83"/>
      <c r="K65" s="117"/>
      <c r="L65" s="117"/>
      <c r="M65" s="117"/>
      <c r="N65" s="117"/>
      <c r="O65" s="117"/>
      <c r="P65" s="117"/>
      <c r="Q65" s="117"/>
      <c r="R65" s="117"/>
      <c r="S65" s="117"/>
      <c r="T65" s="117"/>
      <c r="U65" s="117"/>
      <c r="V65" s="117"/>
      <c r="W65" s="117"/>
      <c r="X65" s="117"/>
      <c r="Y65" s="117"/>
      <c r="Z65" s="117"/>
    </row>
    <row r="66" spans="1:26" ht="27.75" customHeight="1">
      <c r="A66" s="83" t="s">
        <v>80</v>
      </c>
      <c r="B66" s="83"/>
      <c r="C66" s="83"/>
      <c r="D66" s="83"/>
      <c r="E66" s="83"/>
      <c r="F66" s="83"/>
      <c r="G66" s="83"/>
      <c r="H66" s="83"/>
      <c r="I66" s="83"/>
      <c r="J66" s="83"/>
      <c r="K66" s="117"/>
      <c r="L66" s="117"/>
      <c r="M66" s="117"/>
      <c r="N66" s="117"/>
      <c r="O66" s="117"/>
      <c r="P66" s="117"/>
      <c r="Q66" s="117"/>
      <c r="R66" s="117"/>
      <c r="S66" s="117"/>
      <c r="T66" s="117"/>
      <c r="U66" s="117"/>
      <c r="V66" s="117"/>
      <c r="W66" s="117"/>
      <c r="X66" s="117"/>
      <c r="Y66" s="117"/>
      <c r="Z66" s="117"/>
    </row>
    <row r="67" spans="1:26" ht="24" customHeight="1">
      <c r="A67" s="83" t="s">
        <v>81</v>
      </c>
      <c r="B67" s="83"/>
      <c r="C67" s="83"/>
      <c r="D67" s="83"/>
      <c r="E67" s="83"/>
      <c r="F67" s="83"/>
      <c r="G67" s="83"/>
      <c r="H67" s="83"/>
      <c r="I67" s="83"/>
      <c r="J67" s="83"/>
      <c r="K67" s="117"/>
      <c r="L67" s="117"/>
      <c r="M67" s="117"/>
      <c r="N67" s="117"/>
      <c r="O67" s="117"/>
      <c r="P67" s="117"/>
      <c r="Q67" s="117"/>
      <c r="R67" s="117"/>
      <c r="S67" s="117"/>
      <c r="T67" s="117"/>
      <c r="U67" s="117"/>
      <c r="V67" s="117"/>
      <c r="W67" s="117"/>
      <c r="X67" s="117"/>
      <c r="Y67" s="117"/>
      <c r="Z67" s="117"/>
    </row>
    <row r="68" spans="1:26" ht="23.25" customHeight="1">
      <c r="A68" s="83" t="s">
        <v>82</v>
      </c>
      <c r="B68" s="83"/>
      <c r="C68" s="83"/>
      <c r="D68" s="83"/>
      <c r="E68" s="83"/>
      <c r="F68" s="83"/>
      <c r="G68" s="83"/>
      <c r="H68" s="83"/>
      <c r="I68" s="83"/>
      <c r="J68" s="83"/>
      <c r="K68" s="84"/>
      <c r="L68" s="84"/>
      <c r="M68" s="84"/>
      <c r="N68" s="84"/>
      <c r="O68" s="84"/>
      <c r="P68" s="84"/>
      <c r="Q68" s="84"/>
      <c r="R68" s="84"/>
      <c r="S68" s="84"/>
      <c r="T68" s="84"/>
      <c r="U68" s="84"/>
      <c r="V68" s="84"/>
      <c r="W68" s="84"/>
      <c r="X68" s="84"/>
      <c r="Y68" s="84"/>
      <c r="Z68" s="84"/>
    </row>
    <row r="69" spans="1:26" ht="36" customHeight="1">
      <c r="A69" s="182" t="s">
        <v>83</v>
      </c>
      <c r="B69" s="196"/>
      <c r="C69" s="196"/>
      <c r="D69" s="196"/>
      <c r="E69" s="196"/>
      <c r="F69" s="196"/>
      <c r="G69" s="196"/>
      <c r="H69" s="196"/>
      <c r="I69" s="196"/>
      <c r="J69" s="196"/>
      <c r="K69" s="84"/>
      <c r="L69" s="84"/>
      <c r="M69" s="84"/>
      <c r="N69" s="84"/>
      <c r="O69" s="84"/>
      <c r="P69" s="84"/>
      <c r="Q69" s="84"/>
      <c r="R69" s="84"/>
      <c r="S69" s="84"/>
      <c r="T69" s="84"/>
      <c r="U69" s="84"/>
      <c r="V69" s="84"/>
      <c r="W69" s="84"/>
      <c r="X69" s="84"/>
      <c r="Y69" s="84"/>
      <c r="Z69" s="84"/>
    </row>
    <row r="70" spans="1:26" ht="23.25" customHeight="1">
      <c r="A70" s="118"/>
      <c r="B70" s="119"/>
      <c r="C70" s="119"/>
      <c r="D70" s="119"/>
      <c r="E70" s="119"/>
      <c r="F70" s="119"/>
      <c r="G70" s="119"/>
      <c r="H70" s="119"/>
      <c r="I70" s="119"/>
      <c r="J70" s="119"/>
      <c r="K70" s="120"/>
      <c r="L70" s="120"/>
      <c r="M70" s="120"/>
      <c r="N70" s="120"/>
      <c r="O70" s="120"/>
      <c r="P70" s="120"/>
      <c r="Q70" s="120"/>
      <c r="R70" s="120"/>
      <c r="S70" s="120"/>
      <c r="T70" s="120"/>
      <c r="U70" s="120"/>
      <c r="V70" s="120"/>
      <c r="W70" s="120"/>
      <c r="X70" s="120"/>
      <c r="Y70" s="120"/>
      <c r="Z70" s="120"/>
    </row>
    <row r="71" spans="1:26" ht="27.75" customHeight="1">
      <c r="A71" s="5"/>
      <c r="B71" s="121" t="s">
        <v>35</v>
      </c>
      <c r="C71" s="121" t="s">
        <v>42</v>
      </c>
      <c r="D71" s="121" t="s">
        <v>43</v>
      </c>
      <c r="E71" s="121" t="s">
        <v>38</v>
      </c>
      <c r="F71" s="4"/>
      <c r="G71" s="4"/>
      <c r="H71" s="4"/>
      <c r="I71" s="4"/>
      <c r="J71" s="4"/>
      <c r="K71" s="4"/>
      <c r="L71" s="4"/>
      <c r="M71" s="4"/>
      <c r="N71" s="4"/>
      <c r="O71" s="4"/>
      <c r="P71" s="4"/>
      <c r="Q71" s="4"/>
      <c r="R71" s="4"/>
      <c r="S71" s="4"/>
      <c r="T71" s="4"/>
      <c r="U71" s="4"/>
      <c r="V71" s="4"/>
      <c r="W71" s="4"/>
      <c r="X71" s="4"/>
      <c r="Y71" s="4"/>
      <c r="Z71" s="4"/>
    </row>
    <row r="72" spans="1:26" ht="27.75" customHeight="1">
      <c r="A72" s="122" t="s">
        <v>34</v>
      </c>
      <c r="B72" s="35">
        <f>SUM(P38)</f>
        <v>37118738.908649988</v>
      </c>
      <c r="C72" s="35">
        <f>SUM(P39)</f>
        <v>18271699.227782957</v>
      </c>
      <c r="D72" s="35">
        <f>SUM(P40)</f>
        <v>15554519.161720002</v>
      </c>
      <c r="E72" s="34">
        <f>SUM(B72:D72)</f>
        <v>70944957.298152953</v>
      </c>
      <c r="F72" s="4"/>
      <c r="G72" s="4"/>
      <c r="H72" s="4"/>
      <c r="I72" s="4"/>
      <c r="J72" s="4"/>
      <c r="K72" s="4"/>
      <c r="L72" s="4"/>
      <c r="M72" s="4"/>
      <c r="N72" s="4"/>
      <c r="O72" s="4"/>
      <c r="P72" s="4"/>
      <c r="Q72" s="4"/>
      <c r="R72" s="4"/>
      <c r="S72" s="4"/>
      <c r="T72" s="4"/>
      <c r="U72" s="4"/>
      <c r="V72" s="4"/>
      <c r="W72" s="4"/>
      <c r="X72" s="4"/>
      <c r="Y72" s="4"/>
      <c r="Z72" s="4"/>
    </row>
    <row r="73" spans="1:26" ht="27.75" customHeight="1">
      <c r="A73" s="122" t="s">
        <v>39</v>
      </c>
      <c r="B73" s="35">
        <f>SUM(P41)</f>
        <v>82448062.153750017</v>
      </c>
      <c r="C73" s="35">
        <f>SUM(P42)</f>
        <v>70562398.047100008</v>
      </c>
      <c r="D73" s="35">
        <f>SUM(P43)</f>
        <v>49244888.96814999</v>
      </c>
      <c r="E73" s="34">
        <f>SUM(B73:D73)</f>
        <v>202255349.169</v>
      </c>
      <c r="F73" s="4"/>
      <c r="G73" s="4"/>
      <c r="H73" s="4"/>
      <c r="I73" s="4"/>
      <c r="J73" s="4"/>
      <c r="K73" s="4"/>
      <c r="L73" s="4"/>
      <c r="M73" s="4"/>
      <c r="N73" s="4"/>
      <c r="O73" s="4"/>
      <c r="P73" s="4"/>
      <c r="Q73" s="4"/>
      <c r="R73" s="4"/>
      <c r="S73" s="4"/>
      <c r="T73" s="4"/>
      <c r="U73" s="4"/>
      <c r="V73" s="4"/>
      <c r="W73" s="4"/>
      <c r="X73" s="4"/>
      <c r="Y73" s="4"/>
      <c r="Z73" s="4"/>
    </row>
    <row r="74" spans="1:26" ht="27.75" customHeight="1">
      <c r="A74" s="122" t="s">
        <v>40</v>
      </c>
      <c r="B74" s="35">
        <f>SUM(P44)</f>
        <v>67860510.573750004</v>
      </c>
      <c r="C74" s="35">
        <f>+SUM(P45)</f>
        <v>58098022.074299999</v>
      </c>
      <c r="D74" s="35">
        <f>SUM(P46)</f>
        <v>37706692.728949994</v>
      </c>
      <c r="E74" s="34">
        <f>SUM(B74:D74)</f>
        <v>163665225.377</v>
      </c>
      <c r="F74" s="4"/>
      <c r="G74" s="4"/>
      <c r="H74" s="4"/>
      <c r="I74" s="4"/>
      <c r="J74" s="4"/>
      <c r="K74" s="4"/>
      <c r="L74" s="4"/>
      <c r="M74" s="4"/>
      <c r="N74" s="4"/>
      <c r="O74" s="4"/>
      <c r="P74" s="4"/>
      <c r="Q74" s="4"/>
      <c r="R74" s="4"/>
      <c r="S74" s="4"/>
      <c r="T74" s="4"/>
      <c r="U74" s="4"/>
      <c r="V74" s="4"/>
      <c r="W74" s="4"/>
      <c r="X74" s="4"/>
      <c r="Y74" s="4"/>
      <c r="Z74" s="4"/>
    </row>
    <row r="75" spans="1:26" ht="16.5" customHeight="1">
      <c r="A75" s="27"/>
      <c r="B75" s="4"/>
      <c r="C75" s="4"/>
      <c r="D75" s="4"/>
      <c r="E75" s="4"/>
      <c r="F75" s="4"/>
      <c r="G75" s="4"/>
      <c r="H75" s="4"/>
      <c r="I75" s="4"/>
      <c r="J75" s="4"/>
      <c r="K75" s="4"/>
      <c r="L75" s="4"/>
      <c r="M75" s="4"/>
      <c r="N75" s="4"/>
      <c r="O75" s="4"/>
      <c r="P75" s="4"/>
      <c r="Q75" s="4"/>
      <c r="R75" s="4"/>
      <c r="S75" s="4"/>
      <c r="T75" s="4"/>
      <c r="U75" s="4"/>
      <c r="V75" s="4"/>
      <c r="W75" s="4"/>
      <c r="X75" s="4"/>
      <c r="Y75" s="4"/>
      <c r="Z75" s="4"/>
    </row>
    <row r="76" spans="1:26" ht="38.25" customHeight="1">
      <c r="A76" s="182" t="s">
        <v>84</v>
      </c>
      <c r="B76" s="196"/>
      <c r="C76" s="196"/>
      <c r="D76" s="196"/>
      <c r="E76" s="196"/>
      <c r="F76" s="196"/>
      <c r="G76" s="196"/>
      <c r="H76" s="196"/>
      <c r="I76" s="196"/>
      <c r="J76" s="196"/>
      <c r="K76" s="84"/>
      <c r="L76" s="4"/>
      <c r="M76" s="4"/>
      <c r="N76" s="4"/>
      <c r="O76" s="4"/>
      <c r="P76" s="4"/>
      <c r="Q76" s="4"/>
      <c r="R76" s="4"/>
      <c r="S76" s="4"/>
      <c r="T76" s="4"/>
      <c r="U76" s="4"/>
      <c r="V76" s="4"/>
      <c r="W76" s="4"/>
      <c r="X76" s="4"/>
      <c r="Y76" s="4"/>
      <c r="Z76" s="4"/>
    </row>
    <row r="77" spans="1:26" ht="24" customHeight="1">
      <c r="A77" s="184" t="s">
        <v>85</v>
      </c>
      <c r="B77" s="184"/>
      <c r="C77" s="184"/>
      <c r="D77" s="184"/>
      <c r="E77" s="184"/>
      <c r="F77" s="184"/>
      <c r="G77" s="184"/>
      <c r="H77" s="184"/>
      <c r="I77" s="184"/>
      <c r="J77" s="184"/>
      <c r="K77" s="84"/>
      <c r="L77" s="4"/>
      <c r="M77" s="4"/>
      <c r="N77" s="4"/>
      <c r="O77" s="4"/>
      <c r="P77" s="4"/>
      <c r="Q77" s="4"/>
      <c r="R77" s="4"/>
      <c r="S77" s="4"/>
      <c r="T77" s="4"/>
      <c r="U77" s="4"/>
      <c r="V77" s="4"/>
      <c r="W77" s="4"/>
      <c r="X77" s="4"/>
      <c r="Y77" s="4"/>
      <c r="Z77" s="4"/>
    </row>
    <row r="78" spans="1:26" ht="19.5" customHeight="1">
      <c r="A78" s="27"/>
      <c r="B78" s="4"/>
      <c r="C78" s="4"/>
      <c r="D78" s="4"/>
      <c r="E78" s="4"/>
      <c r="F78" s="4"/>
      <c r="G78" s="4"/>
      <c r="H78" s="4"/>
      <c r="I78" s="4"/>
      <c r="J78" s="4"/>
      <c r="K78" s="4"/>
      <c r="L78" s="4"/>
      <c r="M78" s="4"/>
      <c r="N78" s="4"/>
      <c r="O78" s="4"/>
      <c r="P78" s="4"/>
      <c r="Q78" s="4"/>
      <c r="R78" s="4"/>
      <c r="S78" s="4"/>
      <c r="T78" s="4"/>
      <c r="U78" s="4"/>
      <c r="V78" s="4"/>
      <c r="W78" s="4"/>
      <c r="X78" s="4"/>
      <c r="Y78" s="4"/>
      <c r="Z78" s="4"/>
    </row>
    <row r="79" spans="1:26" ht="27.75" customHeight="1">
      <c r="A79" s="5"/>
      <c r="B79" s="121" t="s">
        <v>35</v>
      </c>
      <c r="C79" s="121" t="s">
        <v>42</v>
      </c>
      <c r="D79" s="121" t="s">
        <v>43</v>
      </c>
      <c r="E79" s="121" t="s">
        <v>38</v>
      </c>
      <c r="F79" s="4"/>
      <c r="G79" s="4"/>
      <c r="H79" s="4"/>
      <c r="I79" s="4"/>
      <c r="J79" s="4"/>
      <c r="K79" s="4"/>
      <c r="L79" s="4"/>
      <c r="M79" s="4"/>
      <c r="N79" s="4"/>
      <c r="O79" s="4"/>
      <c r="P79" s="4"/>
      <c r="Q79" s="4"/>
      <c r="R79" s="4"/>
      <c r="S79" s="4"/>
      <c r="T79" s="4"/>
      <c r="U79" s="4"/>
      <c r="V79" s="4"/>
      <c r="W79" s="4"/>
      <c r="X79" s="4"/>
      <c r="Y79" s="4"/>
      <c r="Z79" s="4"/>
    </row>
    <row r="80" spans="1:26" ht="27.75" customHeight="1">
      <c r="A80" s="122" t="s">
        <v>34</v>
      </c>
      <c r="B80" s="36">
        <f>B72/E72</f>
        <v>0.52320475368890484</v>
      </c>
      <c r="C80" s="36">
        <f>C72/E72</f>
        <v>0.25754754000336344</v>
      </c>
      <c r="D80" s="36">
        <f>D72/E72</f>
        <v>0.21924770630773166</v>
      </c>
      <c r="E80" s="37">
        <f>SUM(B80:D80)</f>
        <v>1</v>
      </c>
      <c r="F80" s="4"/>
      <c r="G80" s="4"/>
      <c r="H80" s="4"/>
      <c r="I80" s="4"/>
      <c r="J80" s="4"/>
      <c r="K80" s="4"/>
      <c r="L80" s="4"/>
      <c r="M80" s="4"/>
      <c r="N80" s="4"/>
      <c r="O80" s="4"/>
      <c r="P80" s="4"/>
      <c r="Q80" s="4"/>
      <c r="R80" s="4"/>
      <c r="S80" s="4"/>
      <c r="T80" s="4"/>
      <c r="U80" s="4"/>
      <c r="V80" s="4"/>
      <c r="W80" s="4"/>
      <c r="X80" s="4"/>
      <c r="Y80" s="4"/>
      <c r="Z80" s="4"/>
    </row>
    <row r="81" spans="1:26" ht="27.75" customHeight="1">
      <c r="A81" s="122" t="s">
        <v>39</v>
      </c>
      <c r="B81" s="36">
        <f t="shared" ref="B81:B82" si="1">B73/E73</f>
        <v>0.40764341953130878</v>
      </c>
      <c r="C81" s="36">
        <f t="shared" ref="C81:C82" si="2">C73/E73</f>
        <v>0.34887778413286691</v>
      </c>
      <c r="D81" s="36">
        <f t="shared" ref="D81:D82" si="3">D73/E73</f>
        <v>0.24347879633582434</v>
      </c>
      <c r="E81" s="37">
        <f t="shared" ref="E81:E82" si="4">SUM(B81:D81)</f>
        <v>1</v>
      </c>
      <c r="F81" s="4"/>
      <c r="G81" s="4"/>
      <c r="H81" s="4"/>
      <c r="I81" s="4"/>
      <c r="J81" s="4"/>
      <c r="K81" s="4"/>
      <c r="L81" s="4"/>
      <c r="M81" s="4"/>
      <c r="N81" s="4"/>
      <c r="O81" s="4"/>
      <c r="P81" s="4"/>
      <c r="Q81" s="4"/>
      <c r="R81" s="4"/>
      <c r="S81" s="4"/>
      <c r="T81" s="4"/>
      <c r="U81" s="4"/>
      <c r="V81" s="4"/>
      <c r="W81" s="4"/>
      <c r="X81" s="4"/>
      <c r="Y81" s="4"/>
      <c r="Z81" s="4"/>
    </row>
    <row r="82" spans="1:26" ht="27.75" customHeight="1">
      <c r="A82" s="122" t="s">
        <v>40</v>
      </c>
      <c r="B82" s="36">
        <f t="shared" si="1"/>
        <v>0.41462998885337127</v>
      </c>
      <c r="C82" s="36">
        <f t="shared" si="2"/>
        <v>0.35498085766522613</v>
      </c>
      <c r="D82" s="36">
        <f t="shared" si="3"/>
        <v>0.23038915348140254</v>
      </c>
      <c r="E82" s="37">
        <f t="shared" si="4"/>
        <v>0.99999999999999989</v>
      </c>
      <c r="F82" s="4"/>
      <c r="G82" s="4"/>
      <c r="H82" s="4"/>
      <c r="I82" s="4"/>
      <c r="J82" s="4"/>
      <c r="K82" s="4"/>
      <c r="L82" s="4"/>
      <c r="M82" s="4"/>
      <c r="N82" s="4"/>
      <c r="O82" s="4"/>
      <c r="P82" s="4"/>
      <c r="Q82" s="4"/>
      <c r="R82" s="4"/>
      <c r="S82" s="4"/>
      <c r="T82" s="4"/>
      <c r="U82" s="4"/>
      <c r="V82" s="4"/>
      <c r="W82" s="4"/>
      <c r="X82" s="4"/>
      <c r="Y82" s="4"/>
      <c r="Z82" s="4"/>
    </row>
    <row r="83" spans="1:26" ht="17.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57" customHeight="1">
      <c r="A84" s="182" t="s">
        <v>86</v>
      </c>
      <c r="B84" s="196"/>
      <c r="C84" s="196"/>
      <c r="D84" s="196"/>
      <c r="E84" s="196"/>
      <c r="F84" s="196"/>
      <c r="G84" s="196"/>
      <c r="H84" s="196"/>
      <c r="I84" s="196"/>
      <c r="J84" s="196"/>
      <c r="K84" s="84"/>
      <c r="L84" s="4"/>
      <c r="M84" s="4"/>
      <c r="N84" s="4"/>
      <c r="O84" s="4"/>
      <c r="P84" s="4"/>
      <c r="Q84" s="4"/>
      <c r="R84" s="4"/>
      <c r="S84" s="4"/>
      <c r="T84" s="4"/>
      <c r="U84" s="4"/>
      <c r="V84" s="4"/>
      <c r="W84" s="4"/>
      <c r="X84" s="4"/>
      <c r="Y84" s="4"/>
      <c r="Z84" s="4"/>
    </row>
    <row r="85" spans="1:26" ht="27.75" customHeight="1">
      <c r="A85" s="184" t="s">
        <v>87</v>
      </c>
      <c r="B85" s="184"/>
      <c r="C85" s="184"/>
      <c r="D85" s="184"/>
      <c r="E85" s="184"/>
      <c r="F85" s="184"/>
      <c r="G85" s="184"/>
      <c r="H85" s="184"/>
      <c r="I85" s="184"/>
      <c r="J85" s="184"/>
      <c r="K85" s="184"/>
      <c r="L85" s="4"/>
      <c r="M85" s="4"/>
      <c r="N85" s="4"/>
      <c r="O85" s="4"/>
      <c r="P85" s="4"/>
      <c r="Q85" s="4"/>
      <c r="R85" s="4"/>
      <c r="S85" s="4"/>
      <c r="T85" s="4"/>
      <c r="U85" s="4"/>
      <c r="V85" s="4"/>
      <c r="W85" s="4"/>
      <c r="X85" s="4"/>
      <c r="Y85" s="4"/>
      <c r="Z85" s="4"/>
    </row>
    <row r="86" spans="1:26" ht="27.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7.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7.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7.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7.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7.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7.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7.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7.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7.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7.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7.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7.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7.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7.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27.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27.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27.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27.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27.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27.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27.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5" customHeight="1">
      <c r="A1008" s="4"/>
      <c r="B1008" s="4"/>
      <c r="C1008" s="4"/>
      <c r="D1008" s="4"/>
      <c r="E1008" s="4"/>
      <c r="F1008" s="4"/>
      <c r="G1008" s="4"/>
      <c r="H1008" s="4"/>
      <c r="I1008" s="4"/>
      <c r="J1008" s="4"/>
      <c r="K1008" s="4"/>
    </row>
    <row r="1009" spans="1:11" ht="15" customHeight="1">
      <c r="A1009" s="4"/>
      <c r="B1009" s="4"/>
      <c r="C1009" s="4"/>
      <c r="D1009" s="4"/>
      <c r="E1009" s="4"/>
      <c r="F1009" s="4"/>
      <c r="G1009" s="4"/>
      <c r="H1009" s="4"/>
      <c r="I1009" s="4"/>
      <c r="J1009" s="4"/>
      <c r="K1009" s="4"/>
    </row>
    <row r="1010" spans="1:11" ht="15" customHeight="1">
      <c r="A1010" s="4"/>
      <c r="B1010" s="4"/>
      <c r="C1010" s="4"/>
      <c r="D1010" s="4"/>
      <c r="E1010" s="4"/>
      <c r="F1010" s="4"/>
      <c r="G1010" s="4"/>
      <c r="H1010" s="4"/>
      <c r="I1010" s="4"/>
      <c r="J1010" s="4"/>
      <c r="K1010" s="4"/>
    </row>
  </sheetData>
  <mergeCells count="15">
    <mergeCell ref="A85:K85"/>
    <mergeCell ref="A76:J76"/>
    <mergeCell ref="A77:J77"/>
    <mergeCell ref="A84:J84"/>
    <mergeCell ref="A69:J69"/>
    <mergeCell ref="A8:U8"/>
    <mergeCell ref="A11:V11"/>
    <mergeCell ref="A34:U34"/>
    <mergeCell ref="A35:V35"/>
    <mergeCell ref="A49:V49"/>
    <mergeCell ref="A50:S50"/>
    <mergeCell ref="A51:O51"/>
    <mergeCell ref="A10:V10"/>
    <mergeCell ref="A9:V9"/>
    <mergeCell ref="A52:K52"/>
  </mergeCells>
  <conditionalFormatting sqref="E14:P18">
    <cfRule type="colorScale" priority="1">
      <colorScale>
        <cfvo type="min"/>
        <cfvo type="percentile" val="50"/>
        <cfvo type="max"/>
        <color rgb="FFF8696B"/>
        <color rgb="FFFCFCFF"/>
        <color rgb="FF5A8AC6"/>
      </colorScale>
    </cfRule>
  </conditionalFormatting>
  <conditionalFormatting sqref="E20:P24">
    <cfRule type="colorScale" priority="2">
      <colorScale>
        <cfvo type="min"/>
        <cfvo type="percentile" val="50"/>
        <cfvo type="max"/>
        <color rgb="FFF8696B"/>
        <color rgb="FFFCFCFF"/>
        <color rgb="FF5A8AC6"/>
      </colorScale>
    </cfRule>
  </conditionalFormatting>
  <conditionalFormatting sqref="E26:P32">
    <cfRule type="colorScale" priority="3">
      <colorScale>
        <cfvo type="min"/>
        <cfvo type="percentile" val="50"/>
        <cfvo type="max"/>
        <color rgb="FFF8696B"/>
        <color rgb="FFFCFCFF"/>
        <color rgb="FF5A8AC6"/>
      </colorScale>
    </cfRule>
  </conditionalFormatting>
  <conditionalFormatting sqref="E47:P48 D38:O46">
    <cfRule type="colorScale" priority="4">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F989"/>
  <sheetViews>
    <sheetView showGridLines="0" tabSelected="1" topLeftCell="A79" workbookViewId="0">
      <selection activeCell="E113" sqref="E113:E115"/>
    </sheetView>
  </sheetViews>
  <sheetFormatPr defaultColWidth="14.42578125" defaultRowHeight="15" customHeight="1"/>
  <cols>
    <col min="1" max="1" width="13.5703125" customWidth="1"/>
    <col min="2" max="2" width="12.85546875" customWidth="1"/>
    <col min="3" max="3" width="33.140625" customWidth="1"/>
    <col min="4" max="4" width="27.42578125" customWidth="1"/>
    <col min="5" max="5" width="21.42578125" customWidth="1"/>
    <col min="6" max="15" width="13.7109375" customWidth="1"/>
    <col min="16" max="17" width="14.140625" customWidth="1"/>
    <col min="18" max="18" width="15.28515625" customWidth="1"/>
    <col min="19" max="19" width="8.7109375" customWidth="1"/>
    <col min="20" max="20" width="16.42578125" customWidth="1"/>
    <col min="21" max="32" width="8.7109375" customWidth="1"/>
  </cols>
  <sheetData>
    <row r="1" spans="1:32" ht="14.25" customHeight="1">
      <c r="A1" s="104" t="s">
        <v>88</v>
      </c>
      <c r="B1" s="123"/>
      <c r="C1" s="87"/>
      <c r="D1" s="87"/>
      <c r="E1" s="87"/>
      <c r="F1" s="101"/>
      <c r="G1" s="101"/>
      <c r="H1" s="101"/>
      <c r="I1" s="101"/>
      <c r="J1" s="101"/>
      <c r="K1" s="101"/>
      <c r="L1" s="101"/>
      <c r="M1" s="101"/>
      <c r="N1" s="101"/>
      <c r="O1" s="101"/>
      <c r="P1" s="101"/>
      <c r="Q1" s="101"/>
      <c r="R1" s="101"/>
      <c r="S1" s="87"/>
      <c r="T1" s="87"/>
      <c r="U1" s="87"/>
      <c r="V1" s="87"/>
      <c r="W1" s="87"/>
      <c r="X1" s="87"/>
      <c r="Y1" s="87"/>
      <c r="Z1" s="87"/>
      <c r="AA1" s="87"/>
      <c r="AB1" s="87"/>
      <c r="AC1" s="87"/>
      <c r="AD1" s="87"/>
      <c r="AE1" s="87"/>
      <c r="AF1" s="87"/>
    </row>
    <row r="2" spans="1:32" ht="14.25" customHeight="1">
      <c r="A2" s="23" t="s">
        <v>89</v>
      </c>
      <c r="B2" s="23"/>
      <c r="C2" s="38"/>
      <c r="D2" s="38"/>
      <c r="E2" s="38"/>
      <c r="F2" s="23"/>
      <c r="G2" s="23"/>
      <c r="H2" s="23"/>
      <c r="I2" s="23"/>
      <c r="J2" s="23"/>
      <c r="K2" s="23"/>
      <c r="L2" s="23"/>
      <c r="M2" s="23"/>
      <c r="N2" s="23"/>
      <c r="O2" s="23"/>
      <c r="P2" s="23"/>
      <c r="Q2" s="23"/>
      <c r="R2" s="23"/>
      <c r="S2" s="38"/>
      <c r="T2" s="38"/>
      <c r="U2" s="38"/>
      <c r="V2" s="38"/>
      <c r="W2" s="38"/>
      <c r="X2" s="38"/>
      <c r="Y2" s="38"/>
      <c r="Z2" s="38"/>
      <c r="AA2" s="38"/>
      <c r="AB2" s="38"/>
      <c r="AC2" s="38"/>
      <c r="AD2" s="38"/>
      <c r="AE2" s="38"/>
      <c r="AF2" s="38"/>
    </row>
    <row r="3" spans="1:32" ht="14.25" customHeight="1">
      <c r="A3" s="23" t="s">
        <v>90</v>
      </c>
      <c r="B3" s="23"/>
      <c r="C3" s="38"/>
      <c r="D3" s="38"/>
      <c r="E3" s="38"/>
      <c r="F3" s="23"/>
      <c r="G3" s="23"/>
      <c r="H3" s="23"/>
      <c r="I3" s="23"/>
      <c r="J3" s="23"/>
      <c r="K3" s="23"/>
      <c r="L3" s="23"/>
      <c r="M3" s="23"/>
      <c r="N3" s="23"/>
      <c r="O3" s="23"/>
      <c r="P3" s="23"/>
      <c r="Q3" s="23"/>
      <c r="R3" s="23"/>
      <c r="S3" s="38"/>
      <c r="T3" s="38"/>
      <c r="U3" s="38"/>
      <c r="V3" s="38"/>
      <c r="W3" s="38"/>
      <c r="X3" s="38"/>
      <c r="Y3" s="38"/>
      <c r="Z3" s="38"/>
      <c r="AA3" s="38"/>
      <c r="AB3" s="38"/>
      <c r="AC3" s="38"/>
      <c r="AD3" s="38"/>
      <c r="AE3" s="38"/>
      <c r="AF3" s="38"/>
    </row>
    <row r="4" spans="1:32" ht="57" customHeight="1">
      <c r="A4" s="174" t="s">
        <v>91</v>
      </c>
      <c r="B4" s="192"/>
      <c r="C4" s="192"/>
      <c r="D4" s="192"/>
      <c r="E4" s="192"/>
      <c r="F4" s="192"/>
      <c r="G4" s="192"/>
      <c r="H4" s="192"/>
      <c r="I4" s="192"/>
      <c r="J4" s="192"/>
      <c r="K4" s="192"/>
      <c r="L4" s="192"/>
      <c r="M4" s="192"/>
      <c r="N4" s="192"/>
      <c r="O4" s="192"/>
      <c r="P4" s="192"/>
      <c r="Q4" s="192"/>
      <c r="R4" s="192"/>
      <c r="S4" s="192"/>
      <c r="T4" s="192"/>
      <c r="U4" s="38"/>
      <c r="V4" s="38"/>
      <c r="W4" s="38"/>
      <c r="X4" s="38"/>
      <c r="Y4" s="38"/>
      <c r="Z4" s="38"/>
      <c r="AA4" s="38"/>
      <c r="AB4" s="38"/>
      <c r="AC4" s="38"/>
      <c r="AD4" s="38"/>
      <c r="AE4" s="38"/>
      <c r="AF4" s="38"/>
    </row>
    <row r="5" spans="1:32" ht="14.25" customHeight="1">
      <c r="A5" s="39"/>
      <c r="B5" s="23"/>
      <c r="C5" s="38"/>
      <c r="D5" s="38"/>
      <c r="E5" s="38"/>
      <c r="F5" s="23"/>
      <c r="G5" s="23"/>
      <c r="H5" s="23"/>
      <c r="I5" s="23"/>
      <c r="J5" s="23"/>
      <c r="K5" s="23"/>
      <c r="L5" s="23"/>
      <c r="M5" s="23"/>
      <c r="N5" s="23"/>
      <c r="O5" s="23"/>
      <c r="P5" s="23"/>
      <c r="Q5" s="23"/>
      <c r="R5" s="23"/>
      <c r="S5" s="38"/>
      <c r="T5" s="38"/>
      <c r="U5" s="38"/>
      <c r="V5" s="38"/>
      <c r="W5" s="38"/>
      <c r="X5" s="38"/>
      <c r="Y5" s="38"/>
      <c r="Z5" s="38"/>
      <c r="AA5" s="38"/>
      <c r="AB5" s="38"/>
      <c r="AC5" s="38"/>
      <c r="AD5" s="38"/>
      <c r="AE5" s="38"/>
      <c r="AF5" s="38"/>
    </row>
    <row r="6" spans="1:32" ht="14.25" customHeight="1">
      <c r="A6" s="23" t="s">
        <v>92</v>
      </c>
      <c r="B6" s="23"/>
      <c r="C6" s="38"/>
      <c r="D6" s="38"/>
      <c r="E6" s="38"/>
      <c r="F6" s="23"/>
      <c r="G6" s="23"/>
      <c r="H6" s="23"/>
      <c r="I6" s="23"/>
      <c r="J6" s="23"/>
      <c r="K6" s="23"/>
      <c r="L6" s="23"/>
      <c r="M6" s="23"/>
      <c r="N6" s="23"/>
      <c r="O6" s="23"/>
      <c r="P6" s="23"/>
      <c r="Q6" s="23"/>
      <c r="R6" s="23"/>
      <c r="S6" s="38"/>
      <c r="T6" s="38"/>
      <c r="U6" s="38"/>
      <c r="V6" s="38"/>
      <c r="W6" s="38"/>
      <c r="X6" s="38"/>
      <c r="Y6" s="38"/>
      <c r="Z6" s="38"/>
      <c r="AA6" s="38"/>
      <c r="AB6" s="38"/>
      <c r="AC6" s="38"/>
      <c r="AD6" s="38"/>
      <c r="AE6" s="38"/>
      <c r="AF6" s="38"/>
    </row>
    <row r="7" spans="1:32" ht="14.25" customHeight="1">
      <c r="A7" s="23" t="s">
        <v>93</v>
      </c>
      <c r="B7" s="23"/>
      <c r="C7" s="38"/>
      <c r="D7" s="38"/>
      <c r="E7" s="38"/>
      <c r="F7" s="23"/>
      <c r="G7" s="23"/>
      <c r="H7" s="23"/>
      <c r="I7" s="23"/>
      <c r="J7" s="23"/>
      <c r="K7" s="23"/>
      <c r="L7" s="23"/>
      <c r="M7" s="23"/>
      <c r="N7" s="23"/>
      <c r="O7" s="23"/>
      <c r="P7" s="23"/>
      <c r="Q7" s="23"/>
      <c r="R7" s="23"/>
      <c r="S7" s="38"/>
      <c r="T7" s="38"/>
      <c r="U7" s="38"/>
      <c r="V7" s="38"/>
      <c r="W7" s="38"/>
      <c r="X7" s="38"/>
      <c r="Y7" s="38"/>
      <c r="Z7" s="38"/>
      <c r="AA7" s="38"/>
      <c r="AB7" s="38"/>
      <c r="AC7" s="38"/>
      <c r="AD7" s="38"/>
      <c r="AE7" s="38"/>
      <c r="AF7" s="38"/>
    </row>
    <row r="8" spans="1:32" ht="14.25" customHeight="1">
      <c r="A8" s="23" t="s">
        <v>65</v>
      </c>
      <c r="B8" s="38"/>
      <c r="C8" s="38"/>
      <c r="D8" s="38"/>
      <c r="E8" s="38"/>
      <c r="F8" s="23"/>
      <c r="G8" s="23"/>
      <c r="H8" s="23"/>
      <c r="I8" s="23"/>
      <c r="J8" s="23"/>
      <c r="K8" s="23"/>
      <c r="L8" s="23"/>
      <c r="M8" s="23"/>
      <c r="N8" s="23"/>
      <c r="O8" s="23"/>
      <c r="P8" s="23"/>
      <c r="Q8" s="23"/>
      <c r="R8" s="23"/>
      <c r="S8" s="38"/>
      <c r="T8" s="38"/>
      <c r="U8" s="38"/>
      <c r="V8" s="38"/>
      <c r="W8" s="38"/>
      <c r="X8" s="38"/>
      <c r="Y8" s="38"/>
      <c r="Z8" s="38"/>
      <c r="AA8" s="38"/>
      <c r="AB8" s="38"/>
      <c r="AC8" s="38"/>
      <c r="AD8" s="38"/>
      <c r="AE8" s="38"/>
      <c r="AF8" s="38"/>
    </row>
    <row r="9" spans="1:32" ht="14.25" customHeight="1">
      <c r="F9" s="5"/>
      <c r="G9" s="5"/>
      <c r="H9" s="5"/>
      <c r="I9" s="5"/>
      <c r="J9" s="5"/>
      <c r="K9" s="5"/>
      <c r="L9" s="5"/>
      <c r="M9" s="5"/>
      <c r="N9" s="5"/>
      <c r="O9" s="5"/>
      <c r="P9" s="5"/>
      <c r="Q9" s="5"/>
      <c r="R9" s="5"/>
    </row>
    <row r="10" spans="1:32" ht="60" customHeight="1">
      <c r="A10" s="173" t="s">
        <v>94</v>
      </c>
      <c r="B10" s="196"/>
      <c r="C10" s="196"/>
      <c r="D10" s="196"/>
      <c r="E10" s="196"/>
      <c r="F10" s="196"/>
      <c r="G10" s="196"/>
      <c r="H10" s="196"/>
      <c r="I10" s="196"/>
      <c r="J10" s="196"/>
      <c r="K10" s="196"/>
      <c r="L10" s="196"/>
      <c r="M10" s="196"/>
      <c r="N10" s="196"/>
      <c r="O10" s="196"/>
      <c r="P10" s="196"/>
      <c r="Q10" s="196"/>
      <c r="R10" s="196"/>
      <c r="S10" s="196"/>
      <c r="T10" s="196"/>
      <c r="U10" s="196"/>
      <c r="V10" s="196"/>
      <c r="W10" s="117"/>
      <c r="X10" s="87"/>
      <c r="Y10" s="87"/>
      <c r="Z10" s="87"/>
      <c r="AA10" s="87"/>
      <c r="AB10" s="87"/>
      <c r="AC10" s="87"/>
      <c r="AD10" s="87"/>
      <c r="AE10" s="87"/>
      <c r="AF10" s="87"/>
    </row>
    <row r="11" spans="1:32" ht="35.25" customHeight="1">
      <c r="A11" s="175" t="s">
        <v>95</v>
      </c>
      <c r="B11" s="175"/>
      <c r="C11" s="175"/>
      <c r="D11" s="175"/>
      <c r="E11" s="175"/>
      <c r="F11" s="175"/>
      <c r="G11" s="175"/>
      <c r="H11" s="175"/>
      <c r="I11" s="175"/>
      <c r="J11" s="175"/>
      <c r="K11" s="175"/>
      <c r="L11" s="175"/>
      <c r="M11" s="175"/>
      <c r="N11" s="175"/>
      <c r="O11" s="175"/>
      <c r="P11" s="175"/>
      <c r="Q11" s="175"/>
      <c r="R11" s="175"/>
      <c r="S11" s="175"/>
      <c r="T11" s="175"/>
      <c r="U11" s="175"/>
      <c r="V11" s="175"/>
      <c r="W11" s="175"/>
      <c r="X11" s="87"/>
      <c r="Y11" s="87"/>
      <c r="Z11" s="87"/>
      <c r="AA11" s="87"/>
      <c r="AB11" s="87"/>
      <c r="AC11" s="87"/>
      <c r="AD11" s="87"/>
      <c r="AE11" s="87"/>
      <c r="AF11" s="87"/>
    </row>
    <row r="12" spans="1:32" ht="14.25" customHeight="1">
      <c r="A12" s="110" t="s">
        <v>14</v>
      </c>
      <c r="B12" s="110" t="s">
        <v>12</v>
      </c>
      <c r="C12" s="110" t="s">
        <v>20</v>
      </c>
      <c r="D12" s="110" t="s">
        <v>22</v>
      </c>
      <c r="E12" s="110"/>
      <c r="F12" s="124">
        <v>41456</v>
      </c>
      <c r="G12" s="124">
        <v>41487</v>
      </c>
      <c r="H12" s="124">
        <v>41518</v>
      </c>
      <c r="I12" s="124">
        <v>41548</v>
      </c>
      <c r="J12" s="124">
        <v>41579</v>
      </c>
      <c r="K12" s="124">
        <v>41609</v>
      </c>
      <c r="L12" s="124">
        <v>41640</v>
      </c>
      <c r="M12" s="124">
        <v>41671</v>
      </c>
      <c r="N12" s="124">
        <v>41699</v>
      </c>
      <c r="O12" s="124">
        <v>41730</v>
      </c>
      <c r="P12" s="124">
        <v>41760</v>
      </c>
      <c r="Q12" s="124">
        <v>41791</v>
      </c>
      <c r="R12" s="125" t="s">
        <v>38</v>
      </c>
      <c r="S12" s="112"/>
      <c r="T12" s="112"/>
      <c r="U12" s="112"/>
      <c r="V12" s="112"/>
      <c r="W12" s="112"/>
    </row>
    <row r="13" spans="1:32" ht="14.25" customHeight="1">
      <c r="A13" s="110"/>
      <c r="B13" s="110"/>
      <c r="C13" s="110"/>
      <c r="D13" s="110"/>
      <c r="E13" s="110"/>
      <c r="F13" s="126"/>
      <c r="G13" s="126"/>
      <c r="H13" s="126"/>
      <c r="I13" s="126"/>
      <c r="J13" s="126"/>
      <c r="K13" s="126"/>
      <c r="L13" s="126"/>
      <c r="M13" s="126"/>
      <c r="N13" s="126"/>
      <c r="O13" s="126"/>
      <c r="P13" s="126"/>
      <c r="Q13" s="126"/>
      <c r="R13" s="125"/>
      <c r="S13" s="112"/>
      <c r="T13" s="112"/>
      <c r="U13" s="112"/>
      <c r="V13" s="112"/>
      <c r="W13" s="112"/>
    </row>
    <row r="14" spans="1:32" ht="14.25" customHeight="1">
      <c r="A14" s="110"/>
      <c r="B14" s="110"/>
      <c r="C14" s="110"/>
      <c r="D14" s="110"/>
      <c r="E14" s="110"/>
      <c r="F14" s="126"/>
      <c r="G14" s="126"/>
      <c r="H14" s="126"/>
      <c r="I14" s="126"/>
      <c r="J14" s="126"/>
      <c r="K14" s="126"/>
      <c r="L14" s="126"/>
      <c r="M14" s="126"/>
      <c r="N14" s="126"/>
      <c r="O14" s="126"/>
      <c r="P14" s="126"/>
      <c r="Q14" s="126"/>
      <c r="R14" s="127"/>
      <c r="S14" s="112"/>
      <c r="T14" s="112"/>
      <c r="U14" s="112"/>
      <c r="V14" s="112"/>
      <c r="W14" s="112"/>
    </row>
    <row r="15" spans="1:32" ht="14.25" customHeight="1">
      <c r="A15" s="27" t="s">
        <v>34</v>
      </c>
      <c r="B15" s="27" t="s">
        <v>31</v>
      </c>
      <c r="C15" s="27" t="s">
        <v>44</v>
      </c>
      <c r="D15" s="27" t="s">
        <v>45</v>
      </c>
      <c r="E15" s="40"/>
      <c r="F15" s="93">
        <v>593751.84077137313</v>
      </c>
      <c r="G15" s="93">
        <v>820393.03401412489</v>
      </c>
      <c r="H15" s="93">
        <v>642291.58212862327</v>
      </c>
      <c r="I15" s="93">
        <v>609639.97288837493</v>
      </c>
      <c r="J15" s="93">
        <v>626073.16897124995</v>
      </c>
      <c r="K15" s="93">
        <v>602153.37789750006</v>
      </c>
      <c r="L15" s="93">
        <v>1146143.9846999997</v>
      </c>
      <c r="M15" s="93">
        <v>964931.83751249989</v>
      </c>
      <c r="N15" s="93">
        <v>962733.95790000004</v>
      </c>
      <c r="O15" s="93">
        <v>964825.21760624985</v>
      </c>
      <c r="P15" s="93">
        <v>1024534.78359375</v>
      </c>
      <c r="Q15" s="93">
        <v>1168045.22566875</v>
      </c>
      <c r="R15" s="35">
        <f t="shared" ref="R15:R22" si="0">SUM(F15:Q15)</f>
        <v>10125517.983652497</v>
      </c>
      <c r="S15" s="4"/>
      <c r="T15" s="4"/>
      <c r="U15" s="4"/>
      <c r="V15" s="4"/>
      <c r="W15" s="4"/>
    </row>
    <row r="16" spans="1:32" ht="14.25" customHeight="1">
      <c r="A16" s="27" t="s">
        <v>34</v>
      </c>
      <c r="B16" s="27" t="s">
        <v>31</v>
      </c>
      <c r="C16" s="27" t="s">
        <v>46</v>
      </c>
      <c r="D16" s="27" t="s">
        <v>47</v>
      </c>
      <c r="E16" s="40"/>
      <c r="F16" s="93">
        <v>276807.38497499918</v>
      </c>
      <c r="G16" s="93">
        <v>382467.614925</v>
      </c>
      <c r="H16" s="93">
        <v>299436.63502499921</v>
      </c>
      <c r="I16" s="93">
        <v>284214.43957499997</v>
      </c>
      <c r="J16" s="93">
        <v>291875.60325000004</v>
      </c>
      <c r="K16" s="93">
        <v>280724.18550000002</v>
      </c>
      <c r="L16" s="93">
        <v>534332.85999999987</v>
      </c>
      <c r="M16" s="93">
        <v>449851.67249999999</v>
      </c>
      <c r="N16" s="93">
        <v>448827.02</v>
      </c>
      <c r="O16" s="93">
        <v>449801.96625</v>
      </c>
      <c r="P16" s="93">
        <v>477638.59375</v>
      </c>
      <c r="Q16" s="93">
        <v>544543.22875000001</v>
      </c>
      <c r="R16" s="35">
        <f t="shared" si="0"/>
        <v>4720521.2044999981</v>
      </c>
      <c r="S16" s="4"/>
      <c r="T16" s="4"/>
      <c r="U16" s="4"/>
      <c r="V16" s="4"/>
      <c r="W16" s="4"/>
    </row>
    <row r="17" spans="1:32" ht="14.25" customHeight="1">
      <c r="A17" s="27" t="s">
        <v>34</v>
      </c>
      <c r="B17" s="27" t="s">
        <v>31</v>
      </c>
      <c r="C17" s="27" t="s">
        <v>46</v>
      </c>
      <c r="D17" s="27" t="s">
        <v>48</v>
      </c>
      <c r="E17" s="40"/>
      <c r="F17" s="93">
        <v>415211.07746249868</v>
      </c>
      <c r="G17" s="93">
        <v>573701.42238750006</v>
      </c>
      <c r="H17" s="93">
        <v>449154.95253749873</v>
      </c>
      <c r="I17" s="93">
        <v>426321.65936249989</v>
      </c>
      <c r="J17" s="93">
        <v>437813.40487499995</v>
      </c>
      <c r="K17" s="93">
        <v>421086.27824999997</v>
      </c>
      <c r="L17" s="93">
        <v>801499.2899999998</v>
      </c>
      <c r="M17" s="93">
        <v>674777.50874999992</v>
      </c>
      <c r="N17" s="93">
        <v>673240.53</v>
      </c>
      <c r="O17" s="93">
        <v>674702.94937499997</v>
      </c>
      <c r="P17" s="93">
        <v>716457.890625</v>
      </c>
      <c r="Q17" s="93">
        <v>816814.8431249999</v>
      </c>
      <c r="R17" s="35">
        <f t="shared" si="0"/>
        <v>7080781.8067499967</v>
      </c>
      <c r="S17" s="4"/>
      <c r="T17" s="4"/>
      <c r="U17" s="4"/>
      <c r="V17" s="4"/>
      <c r="W17" s="4"/>
    </row>
    <row r="18" spans="1:32" ht="14.25" customHeight="1">
      <c r="A18" s="27" t="s">
        <v>34</v>
      </c>
      <c r="B18" s="27" t="s">
        <v>31</v>
      </c>
      <c r="C18" s="27" t="s">
        <v>49</v>
      </c>
      <c r="D18" s="27" t="s">
        <v>50</v>
      </c>
      <c r="E18" s="40"/>
      <c r="F18" s="93">
        <v>360688.41072499886</v>
      </c>
      <c r="G18" s="93">
        <v>498366.89217499993</v>
      </c>
      <c r="H18" s="93">
        <v>390175.00927499885</v>
      </c>
      <c r="I18" s="93">
        <v>370340.02732499992</v>
      </c>
      <c r="J18" s="93">
        <v>380322.75574999995</v>
      </c>
      <c r="K18" s="93">
        <v>365792.12049999996</v>
      </c>
      <c r="L18" s="93">
        <v>459526.25959999987</v>
      </c>
      <c r="M18" s="93">
        <v>386872.43834999995</v>
      </c>
      <c r="N18" s="93">
        <v>385991.23719999997</v>
      </c>
      <c r="O18" s="93">
        <v>386829.69097499992</v>
      </c>
      <c r="P18" s="93">
        <v>410769.19062499999</v>
      </c>
      <c r="Q18" s="93">
        <v>468307.17672499991</v>
      </c>
      <c r="R18" s="35">
        <f t="shared" si="0"/>
        <v>4863981.2092249971</v>
      </c>
      <c r="S18" s="4"/>
      <c r="T18" s="4"/>
      <c r="U18" s="4"/>
      <c r="V18" s="4"/>
      <c r="W18" s="4"/>
    </row>
    <row r="19" spans="1:32" ht="14.25" customHeight="1">
      <c r="A19" s="27" t="s">
        <v>34</v>
      </c>
      <c r="B19" s="27" t="s">
        <v>31</v>
      </c>
      <c r="C19" s="27" t="s">
        <v>49</v>
      </c>
      <c r="D19" s="27" t="s">
        <v>51</v>
      </c>
      <c r="E19" s="40"/>
      <c r="F19" s="93">
        <v>226478.76952499934</v>
      </c>
      <c r="G19" s="93">
        <v>312928.04857500002</v>
      </c>
      <c r="H19" s="93">
        <v>244993.61047499935</v>
      </c>
      <c r="I19" s="93">
        <v>232539.08692499998</v>
      </c>
      <c r="J19" s="93">
        <v>238807.31175000002</v>
      </c>
      <c r="K19" s="93">
        <v>229683.42450000002</v>
      </c>
      <c r="L19" s="93">
        <v>288539.74439999997</v>
      </c>
      <c r="M19" s="93">
        <v>242919.90315</v>
      </c>
      <c r="N19" s="93">
        <v>242366.59080000003</v>
      </c>
      <c r="O19" s="93">
        <v>242893.06177500001</v>
      </c>
      <c r="P19" s="93">
        <v>257924.84062500004</v>
      </c>
      <c r="Q19" s="93">
        <v>294053.34352500003</v>
      </c>
      <c r="R19" s="35">
        <f t="shared" si="0"/>
        <v>3054127.7360249986</v>
      </c>
      <c r="S19" s="4"/>
      <c r="T19" s="4"/>
      <c r="U19" s="4"/>
      <c r="V19" s="4"/>
      <c r="W19" s="4"/>
    </row>
    <row r="20" spans="1:32" ht="14.25" customHeight="1">
      <c r="A20" s="27" t="s">
        <v>34</v>
      </c>
      <c r="B20" s="27" t="s">
        <v>31</v>
      </c>
      <c r="C20" s="27" t="s">
        <v>49</v>
      </c>
      <c r="D20" s="27" t="s">
        <v>52</v>
      </c>
      <c r="E20" s="40"/>
      <c r="F20" s="93">
        <v>255837.1285374992</v>
      </c>
      <c r="G20" s="93">
        <v>353492.79561249999</v>
      </c>
      <c r="H20" s="93">
        <v>276752.04146249924</v>
      </c>
      <c r="I20" s="93">
        <v>262683.04263749992</v>
      </c>
      <c r="J20" s="93">
        <v>269763.81512500002</v>
      </c>
      <c r="K20" s="93">
        <v>259457.20175000001</v>
      </c>
      <c r="L20" s="93">
        <v>325943.04459999991</v>
      </c>
      <c r="M20" s="93">
        <v>274409.52022499999</v>
      </c>
      <c r="N20" s="93">
        <v>273784.48220000003</v>
      </c>
      <c r="O20" s="93">
        <v>274379.19941249996</v>
      </c>
      <c r="P20" s="93">
        <v>291359.54218749999</v>
      </c>
      <c r="Q20" s="93">
        <v>332171.36953749997</v>
      </c>
      <c r="R20" s="35">
        <f t="shared" si="0"/>
        <v>3450033.1832874976</v>
      </c>
      <c r="S20" s="4"/>
      <c r="T20" s="4"/>
      <c r="U20" s="4"/>
      <c r="V20" s="4"/>
      <c r="W20" s="4"/>
    </row>
    <row r="21" spans="1:32" ht="14.25" customHeight="1">
      <c r="A21" s="27" t="s">
        <v>34</v>
      </c>
      <c r="B21" s="27" t="s">
        <v>31</v>
      </c>
      <c r="C21" s="27" t="s">
        <v>49</v>
      </c>
      <c r="D21" s="27" t="s">
        <v>53</v>
      </c>
      <c r="E21" s="40"/>
      <c r="F21" s="93">
        <v>176150.15407499947</v>
      </c>
      <c r="G21" s="93">
        <v>243388.48222500001</v>
      </c>
      <c r="H21" s="93">
        <v>190550.58592499947</v>
      </c>
      <c r="I21" s="93">
        <v>180863.73427499997</v>
      </c>
      <c r="J21" s="93">
        <v>185739.02025</v>
      </c>
      <c r="K21" s="93">
        <v>178642.66350000002</v>
      </c>
      <c r="L21" s="93">
        <v>224419.80119999996</v>
      </c>
      <c r="M21" s="93">
        <v>188937.70244999998</v>
      </c>
      <c r="N21" s="93">
        <v>188507.34840000002</v>
      </c>
      <c r="O21" s="93">
        <v>188916.82582500001</v>
      </c>
      <c r="P21" s="93">
        <v>200608.20937500001</v>
      </c>
      <c r="Q21" s="93">
        <v>228708.15607500001</v>
      </c>
      <c r="R21" s="35">
        <f t="shared" si="0"/>
        <v>2375432.6835749988</v>
      </c>
      <c r="S21" s="4"/>
      <c r="T21" s="4"/>
      <c r="U21" s="4"/>
      <c r="V21" s="4"/>
      <c r="W21" s="4"/>
    </row>
    <row r="22" spans="1:32" ht="14.25" customHeight="1">
      <c r="A22" s="27" t="s">
        <v>34</v>
      </c>
      <c r="B22" s="27" t="s">
        <v>31</v>
      </c>
      <c r="C22" s="27" t="s">
        <v>54</v>
      </c>
      <c r="D22" s="27" t="s">
        <v>55</v>
      </c>
      <c r="E22" s="41"/>
      <c r="F22" s="93">
        <v>1153364.1040624965</v>
      </c>
      <c r="G22" s="93">
        <v>1593615.0621875001</v>
      </c>
      <c r="H22" s="93">
        <v>1247652.6459374966</v>
      </c>
      <c r="I22" s="93">
        <v>1184226.8315625</v>
      </c>
      <c r="J22" s="93">
        <v>1216148.346875</v>
      </c>
      <c r="K22" s="93">
        <v>1169684.1062500002</v>
      </c>
      <c r="L22" s="93">
        <v>1469415.3649999998</v>
      </c>
      <c r="M22" s="93">
        <v>1237092.099375</v>
      </c>
      <c r="N22" s="93">
        <v>1234274.3050000002</v>
      </c>
      <c r="O22" s="93">
        <v>1236955.4071875</v>
      </c>
      <c r="P22" s="93">
        <v>1313506.1328125</v>
      </c>
      <c r="Q22" s="93">
        <v>1497493.8790625001</v>
      </c>
      <c r="R22" s="35">
        <f t="shared" si="0"/>
        <v>15553428.285312492</v>
      </c>
      <c r="S22" s="4"/>
      <c r="T22" s="4"/>
      <c r="U22" s="4"/>
      <c r="V22" s="4"/>
      <c r="W22" s="4"/>
    </row>
    <row r="23" spans="1:32" ht="14.25" customHeight="1">
      <c r="A23" s="42" t="s">
        <v>38</v>
      </c>
      <c r="B23" s="42"/>
      <c r="C23" s="42"/>
      <c r="D23" s="43" t="s">
        <v>38</v>
      </c>
      <c r="E23" s="42"/>
      <c r="F23" s="44">
        <f>SUM(F15:F22)</f>
        <v>3458288.8701338647</v>
      </c>
      <c r="G23" s="44">
        <f t="shared" ref="G23:R23" si="1">SUM(G15:G22)</f>
        <v>4778353.3521016249</v>
      </c>
      <c r="H23" s="44">
        <f t="shared" si="1"/>
        <v>3741007.0627661142</v>
      </c>
      <c r="I23" s="44">
        <f t="shared" si="1"/>
        <v>3550828.7945508747</v>
      </c>
      <c r="J23" s="44">
        <f t="shared" si="1"/>
        <v>3646543.42684625</v>
      </c>
      <c r="K23" s="44">
        <f t="shared" si="1"/>
        <v>3507223.3581475001</v>
      </c>
      <c r="L23" s="44">
        <f t="shared" si="1"/>
        <v>5249820.3494999986</v>
      </c>
      <c r="M23" s="44">
        <f t="shared" si="1"/>
        <v>4419792.6823125007</v>
      </c>
      <c r="N23" s="44">
        <f t="shared" si="1"/>
        <v>4409725.4715</v>
      </c>
      <c r="O23" s="44">
        <f t="shared" si="1"/>
        <v>4419304.3184062503</v>
      </c>
      <c r="P23" s="44">
        <f t="shared" si="1"/>
        <v>4692799.18359375</v>
      </c>
      <c r="Q23" s="44">
        <f t="shared" si="1"/>
        <v>5350137.2224687496</v>
      </c>
      <c r="R23" s="44">
        <f t="shared" si="1"/>
        <v>51223824.092327476</v>
      </c>
      <c r="S23" s="45"/>
      <c r="T23" s="45"/>
      <c r="U23" s="45"/>
      <c r="V23" s="45"/>
      <c r="W23" s="45"/>
      <c r="X23" s="46"/>
      <c r="Y23" s="46"/>
      <c r="Z23" s="46"/>
      <c r="AA23" s="46"/>
      <c r="AB23" s="46"/>
      <c r="AC23" s="46"/>
      <c r="AD23" s="46"/>
      <c r="AE23" s="46"/>
      <c r="AF23" s="46"/>
    </row>
    <row r="24" spans="1:32" ht="14.25" customHeight="1">
      <c r="A24" s="27" t="s">
        <v>39</v>
      </c>
      <c r="B24" s="27" t="s">
        <v>31</v>
      </c>
      <c r="C24" s="27" t="s">
        <v>44</v>
      </c>
      <c r="D24" s="27" t="s">
        <v>45</v>
      </c>
      <c r="E24" s="40"/>
      <c r="F24" s="93">
        <v>2533034.5131168002</v>
      </c>
      <c r="G24" s="93">
        <v>3051574.1625600001</v>
      </c>
      <c r="H24" s="93">
        <v>3084202.7580672004</v>
      </c>
      <c r="I24" s="93">
        <v>4135202.765971201</v>
      </c>
      <c r="J24" s="93">
        <v>4473275.8948415993</v>
      </c>
      <c r="K24" s="93">
        <v>3464957.9260800011</v>
      </c>
      <c r="L24" s="93">
        <v>4049642.8266000003</v>
      </c>
      <c r="M24" s="93">
        <v>4767948.2214000002</v>
      </c>
      <c r="N24" s="93">
        <v>4346722.8083999995</v>
      </c>
      <c r="O24" s="93">
        <v>4671541.1274000006</v>
      </c>
      <c r="P24" s="93">
        <v>5478104.6040000012</v>
      </c>
      <c r="Q24" s="93">
        <v>2269805.1667200001</v>
      </c>
      <c r="R24" s="35">
        <f t="shared" ref="R24:R31" si="2">SUM(F24:Q24)</f>
        <v>46326012.775156811</v>
      </c>
      <c r="S24" s="4"/>
      <c r="T24" s="4"/>
      <c r="U24" s="4"/>
      <c r="V24" s="4"/>
      <c r="W24" s="4"/>
    </row>
    <row r="25" spans="1:32" ht="14.25" customHeight="1">
      <c r="A25" s="27" t="s">
        <v>39</v>
      </c>
      <c r="B25" s="27" t="s">
        <v>31</v>
      </c>
      <c r="C25" s="27" t="s">
        <v>46</v>
      </c>
      <c r="D25" s="27" t="s">
        <v>47</v>
      </c>
      <c r="E25" s="40"/>
      <c r="F25" s="93">
        <v>1266517.2565584001</v>
      </c>
      <c r="G25" s="93">
        <v>1525787.08128</v>
      </c>
      <c r="H25" s="93">
        <v>1542101.3790336002</v>
      </c>
      <c r="I25" s="93">
        <v>2067601.3829856005</v>
      </c>
      <c r="J25" s="93">
        <v>2236637.9474207996</v>
      </c>
      <c r="K25" s="93">
        <v>1732478.9630400005</v>
      </c>
      <c r="L25" s="93">
        <v>2024821.4133000001</v>
      </c>
      <c r="M25" s="93">
        <v>2383974.1107000001</v>
      </c>
      <c r="N25" s="93">
        <v>2173361.4041999998</v>
      </c>
      <c r="O25" s="93">
        <v>2335770.5637000003</v>
      </c>
      <c r="P25" s="93">
        <v>2739052.3020000006</v>
      </c>
      <c r="Q25" s="93">
        <v>1134902.58336</v>
      </c>
      <c r="R25" s="35">
        <f t="shared" si="2"/>
        <v>23163006.387578405</v>
      </c>
      <c r="S25" s="4"/>
      <c r="T25" s="4"/>
      <c r="U25" s="4"/>
      <c r="V25" s="4"/>
      <c r="W25" s="4"/>
    </row>
    <row r="26" spans="1:32" ht="14.25" customHeight="1">
      <c r="A26" s="27" t="s">
        <v>39</v>
      </c>
      <c r="B26" s="27" t="s">
        <v>31</v>
      </c>
      <c r="C26" s="27" t="s">
        <v>46</v>
      </c>
      <c r="D26" s="27" t="s">
        <v>48</v>
      </c>
      <c r="E26" s="40"/>
      <c r="F26" s="93">
        <v>1055431.0471320001</v>
      </c>
      <c r="G26" s="93">
        <v>1271489.2344000002</v>
      </c>
      <c r="H26" s="93">
        <v>1285084.4825280001</v>
      </c>
      <c r="I26" s="93">
        <v>1723001.1524880002</v>
      </c>
      <c r="J26" s="93">
        <v>1863864.9561839998</v>
      </c>
      <c r="K26" s="93">
        <v>1443732.4692000004</v>
      </c>
      <c r="L26" s="93">
        <v>1687351.1777500003</v>
      </c>
      <c r="M26" s="93">
        <v>1986645.0922500002</v>
      </c>
      <c r="N26" s="93">
        <v>1811134.5035000001</v>
      </c>
      <c r="O26" s="93">
        <v>1946475.4697500004</v>
      </c>
      <c r="P26" s="93">
        <v>2282543.5850000004</v>
      </c>
      <c r="Q26" s="93">
        <v>945752.15280000004</v>
      </c>
      <c r="R26" s="35">
        <f t="shared" si="2"/>
        <v>19302505.322982002</v>
      </c>
      <c r="S26" s="4"/>
      <c r="T26" s="4"/>
      <c r="U26" s="4"/>
      <c r="V26" s="4"/>
      <c r="W26" s="4"/>
    </row>
    <row r="27" spans="1:32" ht="14.25" customHeight="1">
      <c r="A27" s="27" t="s">
        <v>39</v>
      </c>
      <c r="B27" s="27" t="s">
        <v>31</v>
      </c>
      <c r="C27" s="27" t="s">
        <v>49</v>
      </c>
      <c r="D27" s="27" t="s">
        <v>50</v>
      </c>
      <c r="E27" s="40"/>
      <c r="F27" s="93">
        <v>996326.908492608</v>
      </c>
      <c r="G27" s="93">
        <v>1200285.8372736</v>
      </c>
      <c r="H27" s="93">
        <v>1213119.7515064322</v>
      </c>
      <c r="I27" s="93">
        <v>1626513.0879486722</v>
      </c>
      <c r="J27" s="93">
        <v>1759488.5186376958</v>
      </c>
      <c r="K27" s="93">
        <v>1362883.4509248002</v>
      </c>
      <c r="L27" s="93">
        <v>1592859.5117959999</v>
      </c>
      <c r="M27" s="93">
        <v>1875392.9670840001</v>
      </c>
      <c r="N27" s="93">
        <v>1709710.9713039999</v>
      </c>
      <c r="O27" s="93">
        <v>1837472.8434440002</v>
      </c>
      <c r="P27" s="93">
        <v>2154721.1442400003</v>
      </c>
      <c r="Q27" s="93">
        <v>892790.0322432</v>
      </c>
      <c r="R27" s="35">
        <f t="shared" si="2"/>
        <v>18221565.024895009</v>
      </c>
      <c r="S27" s="4"/>
      <c r="T27" s="4"/>
      <c r="U27" s="4"/>
      <c r="V27" s="4"/>
      <c r="W27" s="4"/>
    </row>
    <row r="28" spans="1:32" ht="14.25" customHeight="1">
      <c r="A28" s="27" t="s">
        <v>39</v>
      </c>
      <c r="B28" s="27" t="s">
        <v>31</v>
      </c>
      <c r="C28" s="27" t="s">
        <v>49</v>
      </c>
      <c r="D28" s="27" t="s">
        <v>51</v>
      </c>
      <c r="E28" s="40"/>
      <c r="F28" s="93">
        <v>869931.04490880016</v>
      </c>
      <c r="G28" s="93">
        <v>1048015.3689600001</v>
      </c>
      <c r="H28" s="93">
        <v>1059221.1492352001</v>
      </c>
      <c r="I28" s="93">
        <v>1420170.6468992003</v>
      </c>
      <c r="J28" s="93">
        <v>1536276.5699455999</v>
      </c>
      <c r="K28" s="93">
        <v>785390.46324480022</v>
      </c>
      <c r="L28" s="93">
        <v>734335.23255680013</v>
      </c>
      <c r="M28" s="93">
        <v>864587.94414720009</v>
      </c>
      <c r="N28" s="93">
        <v>788205.73592320003</v>
      </c>
      <c r="O28" s="93">
        <v>847106.12443520024</v>
      </c>
      <c r="P28" s="93">
        <v>993362.96819200017</v>
      </c>
      <c r="Q28" s="93">
        <v>514489.17112320004</v>
      </c>
      <c r="R28" s="35">
        <f t="shared" si="2"/>
        <v>11461092.4195712</v>
      </c>
      <c r="S28" s="4"/>
      <c r="T28" s="4"/>
      <c r="U28" s="4"/>
      <c r="V28" s="4"/>
      <c r="W28" s="4"/>
    </row>
    <row r="29" spans="1:32" ht="14.25" customHeight="1">
      <c r="A29" s="27" t="s">
        <v>39</v>
      </c>
      <c r="B29" s="27" t="s">
        <v>31</v>
      </c>
      <c r="C29" s="27" t="s">
        <v>49</v>
      </c>
      <c r="D29" s="27" t="s">
        <v>52</v>
      </c>
      <c r="E29" s="40"/>
      <c r="F29" s="93">
        <v>921103.45931519999</v>
      </c>
      <c r="G29" s="93">
        <v>1109663.3318399999</v>
      </c>
      <c r="H29" s="93">
        <v>1121528.2756608</v>
      </c>
      <c r="I29" s="93">
        <v>1503710.0967168</v>
      </c>
      <c r="J29" s="93">
        <v>1626645.7799423998</v>
      </c>
      <c r="K29" s="93">
        <v>831589.90225920011</v>
      </c>
      <c r="L29" s="93">
        <v>777531.42270720005</v>
      </c>
      <c r="M29" s="93">
        <v>915446.05850879999</v>
      </c>
      <c r="N29" s="93">
        <v>834570.77921279997</v>
      </c>
      <c r="O29" s="93">
        <v>896935.89646080008</v>
      </c>
      <c r="P29" s="93">
        <v>1051796.083968</v>
      </c>
      <c r="Q29" s="93">
        <v>544753.24001279997</v>
      </c>
      <c r="R29" s="35">
        <f t="shared" si="2"/>
        <v>12135274.3266048</v>
      </c>
      <c r="S29" s="4"/>
      <c r="T29" s="4"/>
      <c r="U29" s="4"/>
      <c r="V29" s="4"/>
      <c r="W29" s="4"/>
    </row>
    <row r="30" spans="1:32" ht="14.25" customHeight="1">
      <c r="A30" s="27" t="s">
        <v>39</v>
      </c>
      <c r="B30" s="27" t="s">
        <v>31</v>
      </c>
      <c r="C30" s="27" t="s">
        <v>49</v>
      </c>
      <c r="D30" s="27" t="s">
        <v>53</v>
      </c>
      <c r="E30" s="40"/>
      <c r="F30" s="93">
        <v>498931.04046240001</v>
      </c>
      <c r="G30" s="93">
        <v>601067.63808000006</v>
      </c>
      <c r="H30" s="93">
        <v>607494.48264960002</v>
      </c>
      <c r="I30" s="93">
        <v>814509.63572160015</v>
      </c>
      <c r="J30" s="93">
        <v>881099.79746879986</v>
      </c>
      <c r="K30" s="93">
        <v>450444.53039040015</v>
      </c>
      <c r="L30" s="93">
        <v>421162.85396640003</v>
      </c>
      <c r="M30" s="93">
        <v>495866.61502560001</v>
      </c>
      <c r="N30" s="93">
        <v>452059.1720736</v>
      </c>
      <c r="O30" s="93">
        <v>485840.2772496001</v>
      </c>
      <c r="P30" s="93">
        <v>569722.87881600007</v>
      </c>
      <c r="Q30" s="93">
        <v>295074.67167360004</v>
      </c>
      <c r="R30" s="35">
        <f t="shared" si="2"/>
        <v>6573273.5935776001</v>
      </c>
      <c r="S30" s="4"/>
      <c r="T30" s="4"/>
      <c r="U30" s="4"/>
      <c r="V30" s="4"/>
      <c r="W30" s="4"/>
    </row>
    <row r="31" spans="1:32" ht="14.25" customHeight="1">
      <c r="A31" s="27" t="s">
        <v>39</v>
      </c>
      <c r="B31" s="27" t="s">
        <v>31</v>
      </c>
      <c r="C31" s="27" t="s">
        <v>54</v>
      </c>
      <c r="D31" s="27" t="s">
        <v>55</v>
      </c>
      <c r="E31" s="41"/>
      <c r="F31" s="93">
        <v>3198275.9004000002</v>
      </c>
      <c r="G31" s="93">
        <v>3852997.68</v>
      </c>
      <c r="H31" s="93">
        <v>3894195.4016000004</v>
      </c>
      <c r="I31" s="93">
        <v>5221215.6136000007</v>
      </c>
      <c r="J31" s="93">
        <v>5648075.6247999994</v>
      </c>
      <c r="K31" s="93">
        <v>2887464.9384000008</v>
      </c>
      <c r="L31" s="93">
        <v>2699761.8844000003</v>
      </c>
      <c r="M31" s="93">
        <v>3178632.1476000003</v>
      </c>
      <c r="N31" s="93">
        <v>2897815.2056</v>
      </c>
      <c r="O31" s="93">
        <v>3114360.7516000005</v>
      </c>
      <c r="P31" s="93">
        <v>3652069.7360000005</v>
      </c>
      <c r="Q31" s="93">
        <v>1891504.3056000001</v>
      </c>
      <c r="R31" s="35">
        <f t="shared" si="2"/>
        <v>42136369.189600006</v>
      </c>
      <c r="S31" s="4"/>
      <c r="T31" s="4"/>
      <c r="U31" s="4"/>
      <c r="V31" s="4"/>
      <c r="W31" s="4"/>
    </row>
    <row r="32" spans="1:32" ht="14.25" customHeight="1">
      <c r="A32" s="42"/>
      <c r="B32" s="42"/>
      <c r="C32" s="42"/>
      <c r="D32" s="43" t="s">
        <v>38</v>
      </c>
      <c r="E32" s="42"/>
      <c r="F32" s="44">
        <f>SUM(F24:F31)</f>
        <v>11339551.170386208</v>
      </c>
      <c r="G32" s="44">
        <f t="shared" ref="G32:R32" si="3">SUM(G24:G31)</f>
        <v>13660880.3343936</v>
      </c>
      <c r="H32" s="44">
        <f t="shared" si="3"/>
        <v>13806947.680280834</v>
      </c>
      <c r="I32" s="44">
        <f t="shared" si="3"/>
        <v>18511924.382331077</v>
      </c>
      <c r="J32" s="44">
        <f t="shared" si="3"/>
        <v>20025365.089240894</v>
      </c>
      <c r="K32" s="44">
        <f t="shared" si="3"/>
        <v>12958942.643539203</v>
      </c>
      <c r="L32" s="44">
        <f t="shared" si="3"/>
        <v>13987466.323076401</v>
      </c>
      <c r="M32" s="44">
        <f t="shared" si="3"/>
        <v>16468493.156715602</v>
      </c>
      <c r="N32" s="44">
        <f t="shared" si="3"/>
        <v>15013580.580213603</v>
      </c>
      <c r="O32" s="44">
        <f t="shared" si="3"/>
        <v>16135503.054039603</v>
      </c>
      <c r="P32" s="44">
        <f t="shared" si="3"/>
        <v>18921373.302216005</v>
      </c>
      <c r="Q32" s="44">
        <f t="shared" si="3"/>
        <v>8489071.3235327993</v>
      </c>
      <c r="R32" s="44">
        <f t="shared" si="3"/>
        <v>179319099.03996587</v>
      </c>
      <c r="S32" s="45"/>
      <c r="T32" s="45"/>
      <c r="U32" s="45"/>
      <c r="V32" s="45"/>
      <c r="W32" s="45"/>
      <c r="X32" s="46"/>
      <c r="Y32" s="46"/>
      <c r="Z32" s="46"/>
      <c r="AA32" s="46"/>
      <c r="AB32" s="46"/>
      <c r="AC32" s="46"/>
      <c r="AD32" s="46"/>
      <c r="AE32" s="46"/>
      <c r="AF32" s="46"/>
    </row>
    <row r="33" spans="1:32" ht="14.25" customHeight="1">
      <c r="A33" s="27" t="s">
        <v>40</v>
      </c>
      <c r="B33" s="27" t="s">
        <v>31</v>
      </c>
      <c r="C33" s="27" t="s">
        <v>44</v>
      </c>
      <c r="D33" s="27" t="s">
        <v>45</v>
      </c>
      <c r="E33" s="40"/>
      <c r="F33" s="93">
        <v>1625596.3356633</v>
      </c>
      <c r="G33" s="93">
        <v>1295067.8472731998</v>
      </c>
      <c r="H33" s="93">
        <v>1750624.8818057997</v>
      </c>
      <c r="I33" s="93">
        <v>1472529.3869285996</v>
      </c>
      <c r="J33" s="93">
        <v>1252200.4923928501</v>
      </c>
      <c r="K33" s="93">
        <v>1406782.6738875001</v>
      </c>
      <c r="L33" s="93">
        <v>1877449.5046125001</v>
      </c>
      <c r="M33" s="93">
        <v>1912219.1750437501</v>
      </c>
      <c r="N33" s="93">
        <v>2266625.1980531253</v>
      </c>
      <c r="O33" s="93">
        <v>2234200.5744250002</v>
      </c>
      <c r="P33" s="93">
        <v>2593715.6428375002</v>
      </c>
      <c r="Q33" s="93">
        <v>2274807.7859325004</v>
      </c>
      <c r="R33" s="35">
        <f t="shared" ref="R33:R40" si="4">SUM(F33:Q33)</f>
        <v>21961819.498855624</v>
      </c>
      <c r="S33" s="4"/>
      <c r="T33" s="4"/>
      <c r="U33" s="4"/>
      <c r="V33" s="4"/>
      <c r="W33" s="4"/>
    </row>
    <row r="34" spans="1:32" ht="14.25" customHeight="1">
      <c r="A34" s="27" t="s">
        <v>40</v>
      </c>
      <c r="B34" s="27" t="s">
        <v>31</v>
      </c>
      <c r="C34" s="27" t="s">
        <v>46</v>
      </c>
      <c r="D34" s="27" t="s">
        <v>47</v>
      </c>
      <c r="E34" s="40"/>
      <c r="F34" s="93">
        <v>895736.75638589996</v>
      </c>
      <c r="G34" s="93">
        <v>713608.81380359991</v>
      </c>
      <c r="H34" s="93">
        <v>964630.03691340005</v>
      </c>
      <c r="I34" s="93">
        <v>811393.74381779996</v>
      </c>
      <c r="J34" s="93">
        <v>689988.02642055007</v>
      </c>
      <c r="K34" s="93">
        <v>775165.96316250006</v>
      </c>
      <c r="L34" s="93">
        <v>1034512.9923375</v>
      </c>
      <c r="M34" s="93">
        <v>888365.66788124992</v>
      </c>
      <c r="N34" s="93">
        <v>1248956.7417843752</v>
      </c>
      <c r="O34" s="93">
        <v>680069.70427499991</v>
      </c>
      <c r="P34" s="93">
        <v>878169.84401249979</v>
      </c>
      <c r="Q34" s="93">
        <v>1253465.5146975003</v>
      </c>
      <c r="R34" s="35">
        <f t="shared" si="4"/>
        <v>10834063.805491872</v>
      </c>
      <c r="S34" s="4"/>
      <c r="T34" s="4"/>
      <c r="U34" s="4"/>
      <c r="V34" s="4"/>
      <c r="W34" s="4"/>
    </row>
    <row r="35" spans="1:32" ht="14.25" customHeight="1">
      <c r="A35" s="27" t="s">
        <v>40</v>
      </c>
      <c r="B35" s="27" t="s">
        <v>31</v>
      </c>
      <c r="C35" s="27" t="s">
        <v>46</v>
      </c>
      <c r="D35" s="27" t="s">
        <v>48</v>
      </c>
      <c r="E35" s="40"/>
      <c r="F35" s="93">
        <v>829385.88554250007</v>
      </c>
      <c r="G35" s="93">
        <v>660748.90166999993</v>
      </c>
      <c r="H35" s="93">
        <v>893175.96010499995</v>
      </c>
      <c r="I35" s="93">
        <v>751290.50353499991</v>
      </c>
      <c r="J35" s="93">
        <v>638877.80224125006</v>
      </c>
      <c r="K35" s="93">
        <v>717746.26218750002</v>
      </c>
      <c r="L35" s="93">
        <v>957882.40031249996</v>
      </c>
      <c r="M35" s="93">
        <v>822560.80359374988</v>
      </c>
      <c r="N35" s="93">
        <v>1156441.4275781249</v>
      </c>
      <c r="O35" s="93">
        <v>629694.17062500003</v>
      </c>
      <c r="P35" s="93">
        <v>813120.22593749978</v>
      </c>
      <c r="Q35" s="93">
        <v>1160616.2173125001</v>
      </c>
      <c r="R35" s="35">
        <f t="shared" si="4"/>
        <v>10031540.560640626</v>
      </c>
      <c r="S35" s="4"/>
      <c r="T35" s="4"/>
      <c r="U35" s="4"/>
      <c r="V35" s="4"/>
      <c r="W35" s="4"/>
    </row>
    <row r="36" spans="1:32" ht="14.25" customHeight="1">
      <c r="A36" s="27" t="s">
        <v>40</v>
      </c>
      <c r="B36" s="27" t="s">
        <v>31</v>
      </c>
      <c r="C36" s="27" t="s">
        <v>49</v>
      </c>
      <c r="D36" s="27" t="s">
        <v>50</v>
      </c>
      <c r="E36" s="40"/>
      <c r="F36" s="93">
        <v>716589.40510871995</v>
      </c>
      <c r="G36" s="93">
        <v>570887.05104287993</v>
      </c>
      <c r="H36" s="93">
        <v>771704.02953071985</v>
      </c>
      <c r="I36" s="93">
        <v>649114.99505423987</v>
      </c>
      <c r="J36" s="93">
        <v>551990.42113644001</v>
      </c>
      <c r="K36" s="93">
        <v>620132.77052999998</v>
      </c>
      <c r="L36" s="93">
        <v>827610.39387000003</v>
      </c>
      <c r="M36" s="93">
        <v>710692.53430499986</v>
      </c>
      <c r="N36" s="93">
        <v>999165.39342749992</v>
      </c>
      <c r="O36" s="93">
        <v>544055.76341999997</v>
      </c>
      <c r="P36" s="93">
        <v>702535.87520999974</v>
      </c>
      <c r="Q36" s="93">
        <v>1002772.411758</v>
      </c>
      <c r="R36" s="35">
        <f t="shared" si="4"/>
        <v>8667251.0443934985</v>
      </c>
      <c r="S36" s="4"/>
      <c r="T36" s="4"/>
      <c r="U36" s="4"/>
      <c r="V36" s="4"/>
      <c r="W36" s="4"/>
    </row>
    <row r="37" spans="1:32" ht="14.25" customHeight="1">
      <c r="A37" s="27" t="s">
        <v>40</v>
      </c>
      <c r="B37" s="27" t="s">
        <v>31</v>
      </c>
      <c r="C37" s="27" t="s">
        <v>49</v>
      </c>
      <c r="D37" s="27" t="s">
        <v>51</v>
      </c>
      <c r="E37" s="40"/>
      <c r="F37" s="93">
        <v>251329.05622500001</v>
      </c>
      <c r="G37" s="93">
        <v>200226.9399</v>
      </c>
      <c r="H37" s="93">
        <v>270659.38184999995</v>
      </c>
      <c r="I37" s="93">
        <v>227663.78894999996</v>
      </c>
      <c r="J37" s="93">
        <v>193599.33401250001</v>
      </c>
      <c r="K37" s="93">
        <v>143549.25243750002</v>
      </c>
      <c r="L37" s="93">
        <v>153261.18405000001</v>
      </c>
      <c r="M37" s="93">
        <v>131609.72857499999</v>
      </c>
      <c r="N37" s="93">
        <v>185030.62841250002</v>
      </c>
      <c r="O37" s="93">
        <v>100751.0673</v>
      </c>
      <c r="P37" s="93">
        <v>130099.23614999997</v>
      </c>
      <c r="Q37" s="93">
        <v>232123.24346250005</v>
      </c>
      <c r="R37" s="35">
        <f t="shared" si="4"/>
        <v>2219902.8413250004</v>
      </c>
      <c r="S37" s="4"/>
      <c r="T37" s="4"/>
      <c r="U37" s="4"/>
      <c r="V37" s="4"/>
      <c r="W37" s="4"/>
    </row>
    <row r="38" spans="1:32" ht="14.25" customHeight="1">
      <c r="A38" s="27" t="s">
        <v>40</v>
      </c>
      <c r="B38" s="27" t="s">
        <v>31</v>
      </c>
      <c r="C38" s="27" t="s">
        <v>49</v>
      </c>
      <c r="D38" s="27" t="s">
        <v>52</v>
      </c>
      <c r="E38" s="40"/>
      <c r="F38" s="93">
        <v>623296.05943799997</v>
      </c>
      <c r="G38" s="93">
        <v>496562.81095199991</v>
      </c>
      <c r="H38" s="93">
        <v>671235.2669879999</v>
      </c>
      <c r="I38" s="93">
        <v>564606.19659599988</v>
      </c>
      <c r="J38" s="93">
        <v>480126.34835100005</v>
      </c>
      <c r="K38" s="93">
        <v>356002.146045</v>
      </c>
      <c r="L38" s="93">
        <v>380087.73644399998</v>
      </c>
      <c r="M38" s="93">
        <v>326392.12686599995</v>
      </c>
      <c r="N38" s="93">
        <v>458875.95846300002</v>
      </c>
      <c r="O38" s="93">
        <v>249862.64690399999</v>
      </c>
      <c r="P38" s="93">
        <v>322646.10565199988</v>
      </c>
      <c r="Q38" s="93">
        <v>575665.6437870001</v>
      </c>
      <c r="R38" s="35">
        <f t="shared" si="4"/>
        <v>5505359.0464859996</v>
      </c>
      <c r="S38" s="4"/>
      <c r="T38" s="4"/>
      <c r="U38" s="4"/>
      <c r="V38" s="4"/>
      <c r="W38" s="4"/>
    </row>
    <row r="39" spans="1:32" ht="14.25" customHeight="1">
      <c r="A39" s="27" t="s">
        <v>40</v>
      </c>
      <c r="B39" s="27" t="s">
        <v>31</v>
      </c>
      <c r="C39" s="27" t="s">
        <v>49</v>
      </c>
      <c r="D39" s="27" t="s">
        <v>53</v>
      </c>
      <c r="E39" s="40"/>
      <c r="F39" s="93">
        <v>211116.407229</v>
      </c>
      <c r="G39" s="93">
        <v>168190.62951599999</v>
      </c>
      <c r="H39" s="93">
        <v>227353.88075399998</v>
      </c>
      <c r="I39" s="93">
        <v>191237.58271799999</v>
      </c>
      <c r="J39" s="93">
        <v>162623.44057050001</v>
      </c>
      <c r="K39" s="93">
        <v>120581.37204750002</v>
      </c>
      <c r="L39" s="93">
        <v>128739.394602</v>
      </c>
      <c r="M39" s="93">
        <v>110552.17200299999</v>
      </c>
      <c r="N39" s="93">
        <v>155425.7278665</v>
      </c>
      <c r="O39" s="93">
        <v>84630.896531999999</v>
      </c>
      <c r="P39" s="93">
        <v>109283.35836599997</v>
      </c>
      <c r="Q39" s="93">
        <v>194983.52450850004</v>
      </c>
      <c r="R39" s="35">
        <f t="shared" si="4"/>
        <v>1864718.386713</v>
      </c>
      <c r="S39" s="4"/>
      <c r="T39" s="4"/>
      <c r="U39" s="4"/>
      <c r="V39" s="4"/>
      <c r="W39" s="4"/>
    </row>
    <row r="40" spans="1:32" ht="14.25" customHeight="1">
      <c r="A40" s="27" t="s">
        <v>40</v>
      </c>
      <c r="B40" s="27" t="s">
        <v>31</v>
      </c>
      <c r="C40" s="27" t="s">
        <v>54</v>
      </c>
      <c r="D40" s="27" t="s">
        <v>55</v>
      </c>
      <c r="E40" s="41"/>
      <c r="F40" s="93">
        <v>3015948.6746999999</v>
      </c>
      <c r="G40" s="93">
        <v>2402723.2787999995</v>
      </c>
      <c r="H40" s="93">
        <v>3247912.5821999996</v>
      </c>
      <c r="I40" s="93">
        <v>2731965.4673999995</v>
      </c>
      <c r="J40" s="93">
        <v>2323192.0081500001</v>
      </c>
      <c r="K40" s="93">
        <v>1722591.0292499999</v>
      </c>
      <c r="L40" s="93">
        <v>1839134.2085999998</v>
      </c>
      <c r="M40" s="93">
        <v>2579316.7429</v>
      </c>
      <c r="N40" s="93">
        <v>2220367.5409499998</v>
      </c>
      <c r="O40" s="93">
        <v>2209012.8075999999</v>
      </c>
      <c r="P40" s="93">
        <v>2561190.8338000001</v>
      </c>
      <c r="Q40" s="93">
        <v>2785478.9215500001</v>
      </c>
      <c r="R40" s="35">
        <f t="shared" si="4"/>
        <v>29638834.095899999</v>
      </c>
      <c r="S40" s="4"/>
      <c r="T40" s="4"/>
      <c r="U40" s="4"/>
      <c r="V40" s="4"/>
      <c r="W40" s="4"/>
    </row>
    <row r="41" spans="1:32" ht="14.25" customHeight="1">
      <c r="A41" s="45"/>
      <c r="B41" s="45"/>
      <c r="C41" s="45"/>
      <c r="D41" s="43" t="s">
        <v>38</v>
      </c>
      <c r="E41" s="45"/>
      <c r="F41" s="44">
        <f>SUM(F33:F40)</f>
        <v>8168998.5802924205</v>
      </c>
      <c r="G41" s="44">
        <f t="shared" ref="G41:R41" si="5">SUM(G33:G40)</f>
        <v>6508016.2729576789</v>
      </c>
      <c r="H41" s="44">
        <f t="shared" si="5"/>
        <v>8797296.0201469176</v>
      </c>
      <c r="I41" s="44">
        <f t="shared" si="5"/>
        <v>7399801.6649996387</v>
      </c>
      <c r="J41" s="44">
        <f t="shared" si="5"/>
        <v>6292597.87327509</v>
      </c>
      <c r="K41" s="44">
        <f t="shared" si="5"/>
        <v>5862551.4695474999</v>
      </c>
      <c r="L41" s="44">
        <f t="shared" si="5"/>
        <v>7198677.8148285002</v>
      </c>
      <c r="M41" s="44">
        <f t="shared" si="5"/>
        <v>7481708.9511677492</v>
      </c>
      <c r="N41" s="44">
        <f t="shared" si="5"/>
        <v>8690888.6165351253</v>
      </c>
      <c r="O41" s="44">
        <f t="shared" si="5"/>
        <v>6732277.631081</v>
      </c>
      <c r="P41" s="44">
        <f t="shared" si="5"/>
        <v>8110761.1219654996</v>
      </c>
      <c r="Q41" s="44">
        <f t="shared" si="5"/>
        <v>9479913.2630085014</v>
      </c>
      <c r="R41" s="44">
        <f t="shared" si="5"/>
        <v>90723489.279805601</v>
      </c>
      <c r="S41" s="45"/>
      <c r="T41" s="45"/>
      <c r="U41" s="45"/>
      <c r="V41" s="45"/>
      <c r="W41" s="45"/>
      <c r="X41" s="46"/>
      <c r="Y41" s="46"/>
      <c r="Z41" s="46"/>
      <c r="AA41" s="46"/>
      <c r="AB41" s="46"/>
      <c r="AC41" s="46"/>
      <c r="AD41" s="46"/>
      <c r="AE41" s="46"/>
      <c r="AF41" s="46"/>
    </row>
    <row r="42" spans="1:32" ht="62.25" customHeight="1">
      <c r="A42" s="176" t="s">
        <v>96</v>
      </c>
      <c r="B42" s="176"/>
      <c r="C42" s="176"/>
      <c r="D42" s="176"/>
      <c r="E42" s="176"/>
      <c r="F42" s="176"/>
      <c r="G42" s="176"/>
      <c r="H42" s="176"/>
      <c r="I42" s="176"/>
      <c r="J42" s="176"/>
      <c r="K42" s="176"/>
      <c r="L42" s="176"/>
      <c r="M42" s="176"/>
      <c r="N42" s="176"/>
      <c r="O42" s="176"/>
      <c r="P42" s="176"/>
      <c r="Q42" s="176"/>
      <c r="R42" s="176"/>
      <c r="S42" s="176"/>
      <c r="T42" s="176"/>
      <c r="U42" s="176"/>
      <c r="V42" s="176"/>
      <c r="W42" s="117"/>
      <c r="X42" s="87"/>
      <c r="Y42" s="87"/>
      <c r="Z42" s="87"/>
      <c r="AA42" s="87"/>
      <c r="AB42" s="87"/>
      <c r="AC42" s="87"/>
      <c r="AD42" s="87"/>
      <c r="AE42" s="87"/>
      <c r="AF42" s="87"/>
    </row>
    <row r="43" spans="1:32" ht="44.25" customHeight="1">
      <c r="A43" s="173" t="s">
        <v>97</v>
      </c>
      <c r="B43" s="173"/>
      <c r="C43" s="173"/>
      <c r="D43" s="173"/>
      <c r="E43" s="173"/>
      <c r="F43" s="173"/>
      <c r="G43" s="173"/>
      <c r="H43" s="173"/>
      <c r="I43" s="173"/>
      <c r="J43" s="173"/>
      <c r="K43" s="173"/>
      <c r="L43" s="173"/>
      <c r="M43" s="173"/>
      <c r="N43" s="173"/>
      <c r="O43" s="173"/>
      <c r="P43" s="173"/>
      <c r="Q43" s="173"/>
      <c r="R43" s="173"/>
      <c r="S43" s="173"/>
      <c r="T43" s="173"/>
      <c r="U43" s="173"/>
      <c r="V43" s="173"/>
      <c r="W43" s="173"/>
      <c r="X43" s="87"/>
      <c r="Y43" s="87"/>
      <c r="Z43" s="87"/>
      <c r="AA43" s="87"/>
      <c r="AB43" s="87"/>
      <c r="AC43" s="87"/>
      <c r="AD43" s="87"/>
      <c r="AE43" s="87"/>
      <c r="AF43" s="87"/>
    </row>
    <row r="44" spans="1:32" ht="14.25" customHeight="1">
      <c r="B44" s="95" t="s">
        <v>14</v>
      </c>
      <c r="C44" s="95" t="s">
        <v>12</v>
      </c>
      <c r="D44" s="95" t="s">
        <v>20</v>
      </c>
      <c r="E44" s="95" t="s">
        <v>22</v>
      </c>
      <c r="F44" s="97">
        <v>41456</v>
      </c>
      <c r="G44" s="97">
        <v>41487</v>
      </c>
      <c r="H44" s="97">
        <v>41518</v>
      </c>
      <c r="I44" s="97">
        <v>41548</v>
      </c>
      <c r="J44" s="97">
        <v>41579</v>
      </c>
      <c r="K44" s="97">
        <v>41609</v>
      </c>
      <c r="L44" s="97">
        <v>41640</v>
      </c>
      <c r="M44" s="97">
        <v>41671</v>
      </c>
      <c r="N44" s="97">
        <v>41699</v>
      </c>
      <c r="O44" s="97">
        <v>41730</v>
      </c>
      <c r="P44" s="97">
        <v>41760</v>
      </c>
      <c r="Q44" s="97">
        <v>41791</v>
      </c>
      <c r="R44" s="98"/>
      <c r="T44" s="45"/>
      <c r="U44" s="45"/>
      <c r="V44" s="45"/>
      <c r="W44" s="45"/>
      <c r="X44" s="46"/>
      <c r="Y44" s="46"/>
      <c r="Z44" s="46"/>
      <c r="AA44" s="46"/>
      <c r="AB44" s="46"/>
      <c r="AC44" s="46"/>
      <c r="AD44" s="46"/>
      <c r="AE44" s="46"/>
      <c r="AF44" s="46"/>
    </row>
    <row r="45" spans="1:32" ht="14.25" customHeight="1">
      <c r="B45" s="95"/>
      <c r="C45" s="95"/>
      <c r="D45" s="95"/>
      <c r="E45" s="96"/>
      <c r="F45" s="98"/>
      <c r="G45" s="98"/>
      <c r="H45" s="98"/>
      <c r="I45" s="98"/>
      <c r="J45" s="98"/>
      <c r="K45" s="98"/>
      <c r="L45" s="98"/>
      <c r="M45" s="98"/>
      <c r="N45" s="98"/>
      <c r="O45" s="98"/>
      <c r="P45" s="98"/>
      <c r="Q45" s="98"/>
      <c r="R45" s="99" t="s">
        <v>38</v>
      </c>
      <c r="T45" s="128"/>
      <c r="U45" s="128"/>
      <c r="V45" s="128"/>
      <c r="W45" s="128"/>
    </row>
    <row r="46" spans="1:32">
      <c r="B46" s="27" t="s">
        <v>98</v>
      </c>
      <c r="C46" s="27" t="s">
        <v>31</v>
      </c>
      <c r="D46" s="27" t="s">
        <v>44</v>
      </c>
      <c r="E46" s="27" t="s">
        <v>45</v>
      </c>
      <c r="F46" s="35">
        <f>SUM(F15,F24,F33)</f>
        <v>4752382.6895514736</v>
      </c>
      <c r="G46" s="35">
        <f>SUM(G15,G24,G33)</f>
        <v>5167035.0438473243</v>
      </c>
      <c r="H46" s="35">
        <f>SUM(H15,H24,H33)</f>
        <v>5477119.2220016234</v>
      </c>
      <c r="I46" s="35">
        <f>SUM(I15,I24,I33)</f>
        <v>6217372.1257881755</v>
      </c>
      <c r="J46" s="35">
        <f>SUM(J15,J24,J33)</f>
        <v>6351549.5562056992</v>
      </c>
      <c r="K46" s="35">
        <f>SUM(K15,K24,K33)</f>
        <v>5473893.9778650012</v>
      </c>
      <c r="L46" s="35">
        <f>SUM(L15,L24,L33)</f>
        <v>7073236.3159125</v>
      </c>
      <c r="M46" s="35">
        <f>SUM(M15,M24,M33)</f>
        <v>7645099.2339562494</v>
      </c>
      <c r="N46" s="35">
        <f>SUM(N15,N24,N33)</f>
        <v>7576081.9643531246</v>
      </c>
      <c r="O46" s="35">
        <f>SUM(O15,O24,O33)</f>
        <v>7870566.9194312505</v>
      </c>
      <c r="P46" s="35">
        <f>SUM(P15,P24,P33)</f>
        <v>9096355.030431252</v>
      </c>
      <c r="Q46" s="35">
        <f>SUM(Q15,Q24,Q33)</f>
        <v>5712658.1783212498</v>
      </c>
      <c r="R46" s="35">
        <f t="shared" ref="R46:R54" si="6">SUM(F46:Q46)</f>
        <v>78413350.257664919</v>
      </c>
      <c r="T46" s="88"/>
      <c r="U46" s="88"/>
      <c r="V46" s="88"/>
      <c r="W46" s="88"/>
      <c r="X46" s="87"/>
      <c r="Y46" s="87"/>
      <c r="Z46" s="87"/>
      <c r="AA46" s="87"/>
      <c r="AB46" s="87"/>
      <c r="AC46" s="87"/>
      <c r="AD46" s="87"/>
      <c r="AE46" s="87"/>
      <c r="AF46" s="87"/>
    </row>
    <row r="47" spans="1:32" ht="14.25" customHeight="1">
      <c r="B47" s="27" t="s">
        <v>98</v>
      </c>
      <c r="C47" s="27" t="s">
        <v>31</v>
      </c>
      <c r="D47" s="27" t="s">
        <v>46</v>
      </c>
      <c r="E47" s="27" t="s">
        <v>47</v>
      </c>
      <c r="F47" s="35">
        <f>SUM(F16,F25,F34)</f>
        <v>2439061.3979192991</v>
      </c>
      <c r="G47" s="35">
        <f>SUM(G16,G25,G34)</f>
        <v>2621863.5100085996</v>
      </c>
      <c r="H47" s="35">
        <f>SUM(H16,H25,H34)</f>
        <v>2806168.0509719998</v>
      </c>
      <c r="I47" s="35">
        <f>SUM(I16,I25,I34)</f>
        <v>3163209.5663784007</v>
      </c>
      <c r="J47" s="35">
        <f>SUM(J16,J25,J34)</f>
        <v>3218501.5770913498</v>
      </c>
      <c r="K47" s="35">
        <f>SUM(K16,K25,K34)</f>
        <v>2788369.1117025004</v>
      </c>
      <c r="L47" s="35">
        <f>SUM(L16,L25,L34)</f>
        <v>3593667.2656375002</v>
      </c>
      <c r="M47" s="35">
        <f>SUM(M16,M25,M34)</f>
        <v>3722191.4510812499</v>
      </c>
      <c r="N47" s="35">
        <f>SUM(N16,N25,N34)</f>
        <v>3871145.1659843749</v>
      </c>
      <c r="O47" s="35">
        <f>SUM(O16,O25,O34)</f>
        <v>3465642.2342250003</v>
      </c>
      <c r="P47" s="35">
        <f>SUM(P16,P25,P34)</f>
        <v>4094860.7397625004</v>
      </c>
      <c r="Q47" s="35">
        <f>SUM(Q16,Q25,Q34)</f>
        <v>2932911.3268075003</v>
      </c>
      <c r="R47" s="35">
        <f t="shared" si="6"/>
        <v>38717591.397570275</v>
      </c>
      <c r="T47" s="128"/>
      <c r="U47" s="128"/>
      <c r="V47" s="128"/>
      <c r="W47" s="128"/>
    </row>
    <row r="48" spans="1:32" ht="14.25" customHeight="1">
      <c r="B48" s="27" t="s">
        <v>98</v>
      </c>
      <c r="C48" s="27" t="s">
        <v>31</v>
      </c>
      <c r="D48" s="27" t="s">
        <v>46</v>
      </c>
      <c r="E48" s="27" t="s">
        <v>48</v>
      </c>
      <c r="F48" s="35">
        <f>SUM(F17,F26,F35)</f>
        <v>2300028.0101369992</v>
      </c>
      <c r="G48" s="35">
        <f>SUM(G17,G26,G35)</f>
        <v>2505939.5584575003</v>
      </c>
      <c r="H48" s="35">
        <f>SUM(H17,H26,H35)</f>
        <v>2627415.3951704986</v>
      </c>
      <c r="I48" s="35">
        <f>SUM(I17,I26,I35)</f>
        <v>2900613.3153855</v>
      </c>
      <c r="J48" s="35">
        <f>SUM(J17,J26,J35)</f>
        <v>2940556.1633002497</v>
      </c>
      <c r="K48" s="35">
        <f>SUM(K17,K26,K35)</f>
        <v>2582565.0096375002</v>
      </c>
      <c r="L48" s="35">
        <f>SUM(L17,L26,L35)</f>
        <v>3446732.8680624999</v>
      </c>
      <c r="M48" s="35">
        <f>SUM(M17,M26,M35)</f>
        <v>3483983.4045937499</v>
      </c>
      <c r="N48" s="35">
        <f>SUM(N17,N26,N35)</f>
        <v>3640816.4610781251</v>
      </c>
      <c r="O48" s="35">
        <f>SUM(O17,O26,O35)</f>
        <v>3250872.5897500003</v>
      </c>
      <c r="P48" s="35">
        <f>SUM(P17,P26,P35)</f>
        <v>3812121.7015625001</v>
      </c>
      <c r="Q48" s="35">
        <f>SUM(Q17,Q26,Q35)</f>
        <v>2923183.2132374998</v>
      </c>
      <c r="R48" s="35">
        <f t="shared" si="6"/>
        <v>36414827.690372624</v>
      </c>
      <c r="T48" s="128"/>
      <c r="U48" s="128"/>
      <c r="V48" s="128"/>
      <c r="W48" s="128"/>
    </row>
    <row r="49" spans="1:32" ht="14.25" customHeight="1">
      <c r="B49" s="27" t="s">
        <v>98</v>
      </c>
      <c r="C49" s="27" t="s">
        <v>31</v>
      </c>
      <c r="D49" s="27" t="s">
        <v>49</v>
      </c>
      <c r="E49" s="27" t="s">
        <v>50</v>
      </c>
      <c r="F49" s="35">
        <f>SUM(F18,F27,F36)</f>
        <v>2073604.724326327</v>
      </c>
      <c r="G49" s="35">
        <f>SUM(G18,G27,G36)</f>
        <v>2269539.7804914797</v>
      </c>
      <c r="H49" s="35">
        <f>SUM(H18,H27,H36)</f>
        <v>2374998.790312151</v>
      </c>
      <c r="I49" s="35">
        <f>SUM(I18,I27,I36)</f>
        <v>2645968.110327912</v>
      </c>
      <c r="J49" s="35">
        <f>SUM(J18,J27,J36)</f>
        <v>2691801.6955241356</v>
      </c>
      <c r="K49" s="35">
        <f>SUM(K18,K27,K36)</f>
        <v>2348808.3419548003</v>
      </c>
      <c r="L49" s="35">
        <f>SUM(L18,L27,L36)</f>
        <v>2879996.1652659997</v>
      </c>
      <c r="M49" s="35">
        <f>SUM(M18,M27,M36)</f>
        <v>2972957.9397390001</v>
      </c>
      <c r="N49" s="35">
        <f>SUM(N18,N27,N36)</f>
        <v>3094867.6019314998</v>
      </c>
      <c r="O49" s="35">
        <f>SUM(O18,O27,O36)</f>
        <v>2768358.2978389999</v>
      </c>
      <c r="P49" s="35">
        <f>SUM(P18,P27,P36)</f>
        <v>3268026.2100749998</v>
      </c>
      <c r="Q49" s="35">
        <f>SUM(Q18,Q27,Q36)</f>
        <v>2363869.6207261998</v>
      </c>
      <c r="R49" s="35">
        <f t="shared" si="6"/>
        <v>31752797.278513506</v>
      </c>
      <c r="T49" s="128"/>
      <c r="U49" s="128"/>
      <c r="V49" s="128"/>
      <c r="W49" s="128"/>
    </row>
    <row r="50" spans="1:32" ht="14.25" customHeight="1">
      <c r="B50" s="27" t="s">
        <v>98</v>
      </c>
      <c r="C50" s="27" t="s">
        <v>31</v>
      </c>
      <c r="D50" s="27" t="s">
        <v>49</v>
      </c>
      <c r="E50" s="27" t="s">
        <v>51</v>
      </c>
      <c r="F50" s="35">
        <f>SUM(F19,F28,F37)</f>
        <v>1347738.8706587995</v>
      </c>
      <c r="G50" s="35">
        <f>SUM(G19,G28,G37)</f>
        <v>1561170.3574350001</v>
      </c>
      <c r="H50" s="35">
        <f>SUM(H19,H28,H37)</f>
        <v>1574874.1415601994</v>
      </c>
      <c r="I50" s="35">
        <f>SUM(I19,I28,I37)</f>
        <v>1880373.5227742002</v>
      </c>
      <c r="J50" s="35">
        <f>SUM(J19,J28,J37)</f>
        <v>1968683.2157081</v>
      </c>
      <c r="K50" s="35">
        <f>SUM(K19,K28,K37)</f>
        <v>1158623.1401823002</v>
      </c>
      <c r="L50" s="35">
        <f>SUM(L19,L28,L37)</f>
        <v>1176136.1610068001</v>
      </c>
      <c r="M50" s="35">
        <f>SUM(M19,M28,M37)</f>
        <v>1239117.5758722001</v>
      </c>
      <c r="N50" s="35">
        <f>SUM(N19,N28,N37)</f>
        <v>1215602.9551357001</v>
      </c>
      <c r="O50" s="35">
        <f>SUM(O19,O28,O37)</f>
        <v>1190750.2535102002</v>
      </c>
      <c r="P50" s="35">
        <f>SUM(P19,P28,P37)</f>
        <v>1381387.0449670001</v>
      </c>
      <c r="Q50" s="35">
        <f>SUM(Q19,Q28,Q37)</f>
        <v>1040665.7581107001</v>
      </c>
      <c r="R50" s="35">
        <f t="shared" si="6"/>
        <v>16735122.996921198</v>
      </c>
      <c r="T50" s="128"/>
      <c r="U50" s="128"/>
      <c r="V50" s="128"/>
      <c r="W50" s="128"/>
    </row>
    <row r="51" spans="1:32" ht="14.25" customHeight="1">
      <c r="B51" s="27" t="s">
        <v>98</v>
      </c>
      <c r="C51" s="27" t="s">
        <v>31</v>
      </c>
      <c r="D51" s="27" t="s">
        <v>49</v>
      </c>
      <c r="E51" s="27" t="s">
        <v>52</v>
      </c>
      <c r="F51" s="35">
        <f>SUM(F20,F29,F38)</f>
        <v>1800236.6472906992</v>
      </c>
      <c r="G51" s="35">
        <f>SUM(G20,G29,G38)</f>
        <v>1959718.9384044998</v>
      </c>
      <c r="H51" s="35">
        <f>SUM(H20,H29,H38)</f>
        <v>2069515.5841112991</v>
      </c>
      <c r="I51" s="35">
        <f>SUM(I20,I29,I38)</f>
        <v>2330999.3359503001</v>
      </c>
      <c r="J51" s="35">
        <f>SUM(J20,J29,J38)</f>
        <v>2376535.9434183999</v>
      </c>
      <c r="K51" s="35">
        <f>SUM(K20,K29,K38)</f>
        <v>1447049.2500542002</v>
      </c>
      <c r="L51" s="35">
        <f>SUM(L20,L29,L38)</f>
        <v>1483562.2037511999</v>
      </c>
      <c r="M51" s="35">
        <f>SUM(M20,M29,M38)</f>
        <v>1516247.7055998</v>
      </c>
      <c r="N51" s="35">
        <f>SUM(N20,N29,N38)</f>
        <v>1567231.2198758</v>
      </c>
      <c r="O51" s="35">
        <f>SUM(O20,O29,O38)</f>
        <v>1421177.7427773001</v>
      </c>
      <c r="P51" s="35">
        <f>SUM(P20,P29,P38)</f>
        <v>1665801.7318074999</v>
      </c>
      <c r="Q51" s="35">
        <f>SUM(Q20,Q29,Q38)</f>
        <v>1452590.2533372999</v>
      </c>
      <c r="R51" s="35">
        <f t="shared" si="6"/>
        <v>21090666.556378298</v>
      </c>
      <c r="T51" s="4"/>
      <c r="U51" s="4"/>
      <c r="V51" s="4"/>
      <c r="W51" s="4"/>
    </row>
    <row r="52" spans="1:32" ht="14.25" customHeight="1">
      <c r="B52" s="27" t="s">
        <v>98</v>
      </c>
      <c r="C52" s="27" t="s">
        <v>31</v>
      </c>
      <c r="D52" s="27" t="s">
        <v>49</v>
      </c>
      <c r="E52" s="27" t="s">
        <v>53</v>
      </c>
      <c r="F52" s="35">
        <f>SUM(F21,F30,F39)</f>
        <v>886197.60176639946</v>
      </c>
      <c r="G52" s="35">
        <f>SUM(G21,G30,G39)</f>
        <v>1012646.749821</v>
      </c>
      <c r="H52" s="35">
        <f>SUM(H21,H30,H39)</f>
        <v>1025398.9493285995</v>
      </c>
      <c r="I52" s="35">
        <f>SUM(I21,I30,I39)</f>
        <v>1186610.9527146001</v>
      </c>
      <c r="J52" s="35">
        <f>SUM(J21,J30,J39)</f>
        <v>1229462.2582892999</v>
      </c>
      <c r="K52" s="35">
        <f>SUM(K21,K30,K39)</f>
        <v>749668.56593790022</v>
      </c>
      <c r="L52" s="35">
        <f>SUM(L21,L30,L39)</f>
        <v>774322.04976840003</v>
      </c>
      <c r="M52" s="35">
        <f>SUM(M21,M30,M39)</f>
        <v>795356.48947859998</v>
      </c>
      <c r="N52" s="35">
        <f>SUM(N21,N30,N39)</f>
        <v>795992.24834010005</v>
      </c>
      <c r="O52" s="35">
        <f>SUM(O21,O30,O39)</f>
        <v>759387.99960660015</v>
      </c>
      <c r="P52" s="35">
        <f>SUM(P21,P30,P39)</f>
        <v>879614.44655700005</v>
      </c>
      <c r="Q52" s="35">
        <f>SUM(Q21,Q30,Q39)</f>
        <v>718766.35225710005</v>
      </c>
      <c r="R52" s="35">
        <f t="shared" si="6"/>
        <v>10813424.6638656</v>
      </c>
      <c r="T52" s="4"/>
      <c r="U52" s="4"/>
      <c r="V52" s="4"/>
      <c r="W52" s="4"/>
    </row>
    <row r="53" spans="1:32" ht="14.25" customHeight="1">
      <c r="B53" s="27" t="s">
        <v>98</v>
      </c>
      <c r="C53" s="27" t="s">
        <v>31</v>
      </c>
      <c r="D53" s="27" t="s">
        <v>54</v>
      </c>
      <c r="E53" s="27" t="s">
        <v>55</v>
      </c>
      <c r="F53" s="35">
        <f>SUM(F22,F31,F40)</f>
        <v>7367588.6791624967</v>
      </c>
      <c r="G53" s="35">
        <f>SUM(G22,G31,G40)</f>
        <v>7849336.0209874995</v>
      </c>
      <c r="H53" s="35">
        <f>SUM(H22,H31,H40)</f>
        <v>8389760.6297374964</v>
      </c>
      <c r="I53" s="35">
        <f>SUM(I22,I31,I40)</f>
        <v>9137407.9125625007</v>
      </c>
      <c r="J53" s="35">
        <f>SUM(J22,J31,J40)</f>
        <v>9187415.9798249993</v>
      </c>
      <c r="K53" s="35">
        <f>SUM(K22,K31,K40)</f>
        <v>5779740.0739000011</v>
      </c>
      <c r="L53" s="35">
        <f>SUM(L22,L31,L40)</f>
        <v>6008311.4579999996</v>
      </c>
      <c r="M53" s="35">
        <f>SUM(M22,M31,M40)</f>
        <v>6995040.989875</v>
      </c>
      <c r="N53" s="35">
        <f>SUM(N22,N31,N40)</f>
        <v>6352457.05155</v>
      </c>
      <c r="O53" s="35">
        <f>SUM(O22,O31,O40)</f>
        <v>6560328.9663875001</v>
      </c>
      <c r="P53" s="35">
        <f>SUM(P22,P31,P40)</f>
        <v>7526766.7026125006</v>
      </c>
      <c r="Q53" s="35">
        <f>SUM(Q22,Q31,Q40)</f>
        <v>6174477.1062125005</v>
      </c>
      <c r="R53" s="35">
        <f t="shared" si="6"/>
        <v>87328631.570812494</v>
      </c>
      <c r="T53" s="4"/>
      <c r="U53" s="4"/>
      <c r="V53" s="4"/>
      <c r="W53" s="4"/>
    </row>
    <row r="54" spans="1:32" ht="14.25" customHeight="1">
      <c r="B54" s="43" t="s">
        <v>38</v>
      </c>
      <c r="C54" s="43" t="s">
        <v>38</v>
      </c>
      <c r="D54" s="43" t="s">
        <v>38</v>
      </c>
      <c r="E54" s="43" t="s">
        <v>38</v>
      </c>
      <c r="F54" s="44">
        <f t="shared" ref="F54:Q54" si="7">SUM(F46:F53)</f>
        <v>22966838.620812498</v>
      </c>
      <c r="G54" s="44">
        <f t="shared" si="7"/>
        <v>24947249.959452901</v>
      </c>
      <c r="H54" s="44">
        <f t="shared" si="7"/>
        <v>26345250.763193868</v>
      </c>
      <c r="I54" s="44">
        <f t="shared" si="7"/>
        <v>29462554.841881588</v>
      </c>
      <c r="J54" s="44">
        <f t="shared" si="7"/>
        <v>29964506.389362231</v>
      </c>
      <c r="K54" s="44">
        <f t="shared" si="7"/>
        <v>22328717.471234206</v>
      </c>
      <c r="L54" s="44">
        <f t="shared" si="7"/>
        <v>26435964.487404898</v>
      </c>
      <c r="M54" s="44">
        <f t="shared" si="7"/>
        <v>28369994.790195849</v>
      </c>
      <c r="N54" s="44">
        <f t="shared" si="7"/>
        <v>28114194.668248728</v>
      </c>
      <c r="O54" s="44">
        <f t="shared" si="7"/>
        <v>27287085.003526852</v>
      </c>
      <c r="P54" s="44">
        <f t="shared" si="7"/>
        <v>31724933.607775252</v>
      </c>
      <c r="Q54" s="44">
        <f t="shared" si="7"/>
        <v>23319121.809010051</v>
      </c>
      <c r="R54" s="44">
        <f t="shared" si="6"/>
        <v>321266412.41209894</v>
      </c>
      <c r="T54" s="4"/>
      <c r="U54" s="4"/>
      <c r="V54" s="4"/>
      <c r="W54" s="4"/>
    </row>
    <row r="55" spans="1:32" ht="14.25" customHeight="1">
      <c r="B55" s="4"/>
      <c r="C55" s="4"/>
      <c r="D55" s="4"/>
      <c r="E55" s="4"/>
      <c r="F55" s="5"/>
      <c r="G55" s="5"/>
      <c r="H55" s="5"/>
      <c r="I55" s="5"/>
      <c r="J55" s="5"/>
      <c r="K55" s="5"/>
      <c r="L55" s="5"/>
      <c r="M55" s="5"/>
      <c r="N55" s="5"/>
      <c r="O55" s="5"/>
      <c r="P55" s="5"/>
      <c r="Q55" s="5"/>
      <c r="R55" s="5"/>
      <c r="T55" s="4"/>
      <c r="U55" s="4"/>
      <c r="V55" s="4"/>
      <c r="W55" s="4"/>
    </row>
    <row r="56" spans="1:32" ht="14.25" customHeight="1">
      <c r="A56" s="168"/>
      <c r="B56" s="4"/>
      <c r="C56" s="4"/>
      <c r="D56" s="4"/>
      <c r="E56" s="4"/>
      <c r="F56" s="4"/>
      <c r="G56" s="5"/>
      <c r="H56" s="5"/>
      <c r="I56" s="5"/>
      <c r="J56" s="5"/>
      <c r="K56" s="5"/>
      <c r="L56" s="5"/>
      <c r="M56" s="5"/>
      <c r="N56" s="5"/>
      <c r="O56" s="5"/>
      <c r="P56" s="5"/>
      <c r="Q56" s="5"/>
      <c r="R56" s="5"/>
      <c r="S56" s="5"/>
      <c r="T56" s="4"/>
      <c r="U56" s="4"/>
      <c r="V56" s="4"/>
      <c r="W56" s="4"/>
    </row>
    <row r="57" spans="1:32" ht="14.25" customHeight="1">
      <c r="A57" s="169" t="s">
        <v>99</v>
      </c>
      <c r="B57" s="4"/>
      <c r="C57" s="4"/>
      <c r="D57" s="4"/>
      <c r="E57" s="4"/>
      <c r="F57" s="4"/>
      <c r="G57" s="5"/>
      <c r="H57" s="5"/>
      <c r="I57" s="5"/>
      <c r="J57" s="5"/>
      <c r="K57" s="5"/>
      <c r="L57" s="5"/>
      <c r="M57" s="5"/>
      <c r="N57" s="5"/>
      <c r="O57" s="5"/>
      <c r="P57" s="5"/>
      <c r="Q57" s="5"/>
      <c r="R57" s="5"/>
      <c r="S57" s="5"/>
      <c r="T57" s="4"/>
      <c r="U57" s="4"/>
      <c r="V57" s="4"/>
      <c r="W57" s="4"/>
    </row>
    <row r="58" spans="1:32" ht="14.25" customHeight="1">
      <c r="B58" s="4"/>
      <c r="C58" s="4"/>
      <c r="D58" s="4"/>
      <c r="E58" s="4"/>
      <c r="F58" s="4"/>
      <c r="G58" s="5"/>
      <c r="H58" s="5"/>
      <c r="I58" s="5"/>
      <c r="J58" s="5"/>
      <c r="K58" s="5"/>
      <c r="L58" s="5"/>
      <c r="M58" s="5"/>
      <c r="N58" s="5"/>
      <c r="O58" s="5"/>
      <c r="P58" s="5"/>
      <c r="Q58" s="5"/>
      <c r="R58" s="5"/>
      <c r="S58" s="5"/>
      <c r="T58" s="4"/>
      <c r="U58" s="4"/>
      <c r="V58" s="4"/>
      <c r="W58" s="4"/>
    </row>
    <row r="59" spans="1:32" ht="14.25" customHeight="1">
      <c r="A59" s="4"/>
      <c r="B59" s="4"/>
      <c r="C59" s="4"/>
      <c r="D59" s="4"/>
      <c r="E59" s="4"/>
      <c r="F59" s="5"/>
      <c r="G59" s="5"/>
      <c r="H59" s="5"/>
      <c r="I59" s="5"/>
      <c r="J59" s="5"/>
      <c r="K59" s="5"/>
      <c r="L59" s="5"/>
      <c r="M59" s="5"/>
      <c r="N59" s="5"/>
      <c r="O59" s="5"/>
      <c r="P59" s="5"/>
      <c r="Q59" s="5"/>
      <c r="R59" s="5"/>
      <c r="S59" s="4"/>
      <c r="T59" s="4"/>
      <c r="U59" s="4"/>
      <c r="V59" s="4"/>
      <c r="W59" s="4"/>
    </row>
    <row r="60" spans="1:32" ht="14.25" customHeight="1">
      <c r="A60" s="4"/>
      <c r="B60" s="4"/>
      <c r="C60" s="4"/>
      <c r="D60" s="4"/>
      <c r="E60" s="4"/>
      <c r="F60" s="5"/>
      <c r="G60" s="5"/>
      <c r="H60" s="5"/>
      <c r="I60" s="5"/>
      <c r="J60" s="5"/>
      <c r="K60" s="5"/>
      <c r="L60" s="5"/>
      <c r="M60" s="5"/>
      <c r="N60" s="5"/>
      <c r="O60" s="5"/>
      <c r="P60" s="5"/>
      <c r="Q60" s="5"/>
      <c r="R60" s="5"/>
      <c r="S60" s="4"/>
      <c r="T60" s="4"/>
      <c r="U60" s="4"/>
      <c r="V60" s="4"/>
      <c r="W60" s="4"/>
    </row>
    <row r="61" spans="1:32" ht="14.25" customHeight="1">
      <c r="A61" s="4"/>
      <c r="B61" s="4"/>
      <c r="C61" s="4"/>
      <c r="D61" s="4"/>
      <c r="E61" s="4"/>
      <c r="F61" s="5"/>
      <c r="G61" s="5"/>
      <c r="H61" s="5"/>
      <c r="I61" s="5"/>
      <c r="J61" s="5"/>
      <c r="K61" s="5"/>
      <c r="L61" s="5"/>
      <c r="M61" s="5"/>
      <c r="N61" s="5"/>
      <c r="O61" s="5"/>
      <c r="P61" s="5"/>
      <c r="Q61" s="5"/>
      <c r="R61" s="5"/>
      <c r="S61" s="4"/>
      <c r="T61" s="4"/>
      <c r="U61" s="4"/>
      <c r="V61" s="4"/>
      <c r="W61" s="4"/>
    </row>
    <row r="62" spans="1:32" ht="14.25" customHeight="1">
      <c r="A62" s="4"/>
      <c r="B62" s="4"/>
      <c r="C62" s="4"/>
      <c r="D62" s="4"/>
      <c r="E62" s="4"/>
      <c r="F62" s="5"/>
      <c r="G62" s="5"/>
      <c r="H62" s="5"/>
      <c r="I62" s="5"/>
      <c r="J62" s="5"/>
      <c r="K62" s="5"/>
      <c r="L62" s="5"/>
      <c r="M62" s="5"/>
      <c r="N62" s="5"/>
      <c r="O62" s="5"/>
      <c r="P62" s="5"/>
      <c r="Q62" s="5"/>
      <c r="R62" s="5"/>
      <c r="S62" s="4"/>
      <c r="T62" s="4"/>
      <c r="U62" s="4"/>
      <c r="V62" s="4"/>
      <c r="W62" s="4"/>
    </row>
    <row r="63" spans="1:32" ht="14.25" customHeight="1">
      <c r="A63" s="4"/>
      <c r="B63" s="4"/>
      <c r="C63" s="4"/>
      <c r="D63" s="4"/>
      <c r="E63" s="4"/>
      <c r="F63" s="5"/>
      <c r="G63" s="5"/>
      <c r="H63" s="5"/>
      <c r="I63" s="5"/>
      <c r="J63" s="5"/>
      <c r="K63" s="5"/>
      <c r="L63" s="5"/>
      <c r="M63" s="5"/>
      <c r="N63" s="5"/>
      <c r="O63" s="5"/>
      <c r="P63" s="5"/>
      <c r="Q63" s="5"/>
      <c r="R63" s="5"/>
      <c r="S63" s="4"/>
      <c r="T63" s="4"/>
      <c r="U63" s="4"/>
      <c r="V63" s="4"/>
      <c r="W63" s="4"/>
    </row>
    <row r="64" spans="1:32" ht="20.25" customHeight="1">
      <c r="A64" s="173" t="s">
        <v>100</v>
      </c>
      <c r="B64" s="196"/>
      <c r="C64" s="196"/>
      <c r="D64" s="196"/>
      <c r="E64" s="196"/>
      <c r="F64" s="196"/>
      <c r="G64" s="196"/>
      <c r="H64" s="196"/>
      <c r="I64" s="196"/>
      <c r="J64" s="196"/>
      <c r="K64" s="196"/>
      <c r="L64" s="196"/>
      <c r="M64" s="196"/>
      <c r="N64" s="196"/>
      <c r="O64" s="196"/>
      <c r="P64" s="196"/>
      <c r="Q64" s="196"/>
      <c r="R64" s="196"/>
      <c r="S64" s="196"/>
      <c r="T64" s="196"/>
      <c r="U64" s="196"/>
      <c r="V64" s="196"/>
      <c r="W64" s="117"/>
      <c r="X64" s="87"/>
      <c r="Y64" s="87"/>
      <c r="Z64" s="87"/>
      <c r="AA64" s="87"/>
      <c r="AB64" s="87"/>
      <c r="AC64" s="87"/>
      <c r="AD64" s="87"/>
      <c r="AE64" s="87"/>
      <c r="AF64" s="87"/>
    </row>
    <row r="65" spans="1:32" ht="20.25" customHeight="1">
      <c r="A65" s="173" t="s">
        <v>101</v>
      </c>
      <c r="B65" s="196"/>
      <c r="C65" s="196"/>
      <c r="D65" s="196"/>
      <c r="E65" s="196"/>
      <c r="F65" s="196"/>
      <c r="G65" s="196"/>
      <c r="H65" s="196"/>
      <c r="I65" s="196"/>
      <c r="J65" s="196"/>
      <c r="K65" s="196"/>
      <c r="L65" s="196"/>
      <c r="M65" s="196"/>
      <c r="N65" s="196"/>
      <c r="O65" s="196"/>
      <c r="P65" s="196"/>
      <c r="Q65" s="196"/>
      <c r="R65" s="196"/>
      <c r="S65" s="196"/>
      <c r="T65" s="196"/>
      <c r="U65" s="196"/>
      <c r="V65" s="196"/>
      <c r="W65" s="117"/>
      <c r="X65" s="87"/>
      <c r="Y65" s="87"/>
      <c r="Z65" s="87"/>
      <c r="AA65" s="87"/>
      <c r="AB65" s="87"/>
      <c r="AC65" s="87"/>
      <c r="AD65" s="87"/>
      <c r="AE65" s="87"/>
      <c r="AF65" s="87"/>
    </row>
    <row r="66" spans="1:32" ht="20.25" customHeight="1">
      <c r="A66" s="173" t="s">
        <v>102</v>
      </c>
      <c r="B66" s="196"/>
      <c r="C66" s="196"/>
      <c r="D66" s="196"/>
      <c r="E66" s="196"/>
      <c r="F66" s="196"/>
      <c r="G66" s="196"/>
      <c r="H66" s="196"/>
      <c r="I66" s="196"/>
      <c r="J66" s="196"/>
      <c r="K66" s="196"/>
      <c r="L66" s="196"/>
      <c r="M66" s="196"/>
      <c r="N66" s="196"/>
      <c r="O66" s="196"/>
      <c r="P66" s="196"/>
      <c r="Q66" s="196"/>
      <c r="R66" s="196"/>
      <c r="S66" s="196"/>
      <c r="T66" s="196"/>
      <c r="U66" s="129"/>
      <c r="V66" s="129"/>
      <c r="W66" s="117"/>
      <c r="X66" s="87"/>
      <c r="Y66" s="87"/>
      <c r="Z66" s="87"/>
      <c r="AA66" s="87"/>
      <c r="AB66" s="87"/>
      <c r="AC66" s="87"/>
      <c r="AD66" s="87"/>
      <c r="AE66" s="87"/>
      <c r="AF66" s="87"/>
    </row>
    <row r="67" spans="1:32" ht="20.25" customHeight="1">
      <c r="A67" s="173" t="s">
        <v>103</v>
      </c>
      <c r="B67" s="196"/>
      <c r="C67" s="196"/>
      <c r="D67" s="196"/>
      <c r="E67" s="196"/>
      <c r="F67" s="196"/>
      <c r="G67" s="196"/>
      <c r="H67" s="196"/>
      <c r="I67" s="196"/>
      <c r="J67" s="196"/>
      <c r="K67" s="196"/>
      <c r="L67" s="196"/>
      <c r="M67" s="196"/>
      <c r="N67" s="196"/>
      <c r="O67" s="196"/>
      <c r="P67" s="196"/>
      <c r="Q67" s="196"/>
      <c r="R67" s="196"/>
      <c r="S67" s="196"/>
      <c r="T67" s="196"/>
      <c r="U67" s="196"/>
      <c r="V67" s="196"/>
      <c r="W67" s="196"/>
      <c r="X67" s="87"/>
      <c r="Y67" s="87"/>
      <c r="Z67" s="87"/>
      <c r="AA67" s="87"/>
      <c r="AB67" s="87"/>
      <c r="AC67" s="87"/>
      <c r="AD67" s="87"/>
      <c r="AE67" s="87"/>
      <c r="AF67" s="87"/>
    </row>
    <row r="68" spans="1:32" ht="31.5" customHeight="1">
      <c r="A68" s="173" t="s">
        <v>104</v>
      </c>
      <c r="B68" s="196"/>
      <c r="C68" s="196"/>
      <c r="D68" s="196"/>
      <c r="E68" s="196"/>
      <c r="F68" s="196"/>
      <c r="G68" s="196"/>
      <c r="H68" s="196"/>
      <c r="I68" s="196"/>
      <c r="J68" s="196"/>
      <c r="K68" s="196"/>
      <c r="L68" s="196"/>
      <c r="M68" s="196"/>
      <c r="N68" s="196"/>
      <c r="O68" s="196"/>
      <c r="P68" s="196"/>
      <c r="Q68" s="196"/>
      <c r="R68" s="196"/>
      <c r="S68" s="196"/>
      <c r="T68" s="196"/>
      <c r="U68" s="196"/>
      <c r="V68" s="196"/>
      <c r="W68" s="196"/>
      <c r="X68" s="87"/>
      <c r="Y68" s="87"/>
      <c r="Z68" s="87"/>
      <c r="AA68" s="87"/>
      <c r="AB68" s="87"/>
      <c r="AC68" s="87"/>
      <c r="AD68" s="87"/>
      <c r="AE68" s="87"/>
      <c r="AF68" s="87"/>
    </row>
    <row r="69" spans="1:32" ht="14.25" customHeight="1">
      <c r="U69" s="4"/>
      <c r="V69" s="4"/>
      <c r="W69" s="4"/>
    </row>
    <row r="70" spans="1:32" ht="14.25" customHeight="1">
      <c r="D70" s="110" t="s">
        <v>14</v>
      </c>
      <c r="E70" s="110" t="s">
        <v>12</v>
      </c>
      <c r="F70" s="124">
        <v>41456</v>
      </c>
      <c r="G70" s="124">
        <v>41487</v>
      </c>
      <c r="H70" s="124">
        <v>41518</v>
      </c>
      <c r="I70" s="124">
        <v>41548</v>
      </c>
      <c r="J70" s="124">
        <v>41579</v>
      </c>
      <c r="K70" s="124">
        <v>41609</v>
      </c>
      <c r="L70" s="124">
        <v>41640</v>
      </c>
      <c r="M70" s="124">
        <v>41671</v>
      </c>
      <c r="N70" s="124">
        <v>41699</v>
      </c>
      <c r="O70" s="124">
        <v>41730</v>
      </c>
      <c r="P70" s="124">
        <v>41760</v>
      </c>
      <c r="Q70" s="124">
        <v>41791</v>
      </c>
      <c r="R70" s="125" t="s">
        <v>38</v>
      </c>
      <c r="S70" s="5"/>
      <c r="U70" s="4"/>
      <c r="V70" s="4"/>
      <c r="W70" s="4"/>
    </row>
    <row r="71" spans="1:32" ht="14.25" customHeight="1">
      <c r="D71" s="42" t="s">
        <v>34</v>
      </c>
      <c r="E71" s="42" t="s">
        <v>31</v>
      </c>
      <c r="F71" s="44">
        <f>SUM(F15:F22)</f>
        <v>3458288.8701338647</v>
      </c>
      <c r="G71" s="44">
        <f>SUM(G15:G22)</f>
        <v>4778353.3521016249</v>
      </c>
      <c r="H71" s="44">
        <f>SUM(H15:H22)</f>
        <v>3741007.0627661142</v>
      </c>
      <c r="I71" s="44">
        <f>SUM(I15:I22)</f>
        <v>3550828.7945508747</v>
      </c>
      <c r="J71" s="44">
        <f>SUM(J15:J22)</f>
        <v>3646543.42684625</v>
      </c>
      <c r="K71" s="44">
        <f>SUM(K15:K22)</f>
        <v>3507223.3581475001</v>
      </c>
      <c r="L71" s="44">
        <f>SUM(L15:L22)</f>
        <v>5249820.3494999986</v>
      </c>
      <c r="M71" s="44">
        <f>SUM(M15:M22)</f>
        <v>4419792.6823125007</v>
      </c>
      <c r="N71" s="44">
        <f>SUM(N15:N22)</f>
        <v>4409725.4715</v>
      </c>
      <c r="O71" s="44">
        <f>SUM(O15:O22)</f>
        <v>4419304.3184062503</v>
      </c>
      <c r="P71" s="44">
        <f>SUM(P15:P22)</f>
        <v>4692799.18359375</v>
      </c>
      <c r="Q71" s="44">
        <f>SUM(Q15:Q22)</f>
        <v>5350137.2224687496</v>
      </c>
      <c r="R71" s="44">
        <v>51223824.092327476</v>
      </c>
      <c r="U71" s="4"/>
      <c r="V71" s="4"/>
      <c r="W71" s="4"/>
    </row>
    <row r="72" spans="1:32" ht="14.25" customHeight="1">
      <c r="D72" s="42" t="s">
        <v>39</v>
      </c>
      <c r="E72" s="42" t="s">
        <v>31</v>
      </c>
      <c r="F72" s="44">
        <f>SUM(F24:F31)</f>
        <v>11339551.170386208</v>
      </c>
      <c r="G72" s="44">
        <f>SUM(G24:G31)</f>
        <v>13660880.3343936</v>
      </c>
      <c r="H72" s="44">
        <f>SUM(H24:H31)</f>
        <v>13806947.680280834</v>
      </c>
      <c r="I72" s="44">
        <f>SUM(I24:I31)</f>
        <v>18511924.382331077</v>
      </c>
      <c r="J72" s="44">
        <f>SUM(J24:J31)</f>
        <v>20025365.089240894</v>
      </c>
      <c r="K72" s="44">
        <f>SUM(K24:K31)</f>
        <v>12958942.643539203</v>
      </c>
      <c r="L72" s="44">
        <f>SUM(L24:L31)</f>
        <v>13987466.323076401</v>
      </c>
      <c r="M72" s="44">
        <f>SUM(M24:M31)</f>
        <v>16468493.156715602</v>
      </c>
      <c r="N72" s="44">
        <f>SUM(N24:N31)</f>
        <v>15013580.580213603</v>
      </c>
      <c r="O72" s="44">
        <f>SUM(O24:O31)</f>
        <v>16135503.054039603</v>
      </c>
      <c r="P72" s="44">
        <f>SUM(P24:P31)</f>
        <v>18921373.302216005</v>
      </c>
      <c r="Q72" s="44">
        <f>SUM(Q24:Q31)</f>
        <v>8489071.3235327993</v>
      </c>
      <c r="R72" s="44">
        <v>179319099.03996587</v>
      </c>
      <c r="U72" s="4"/>
      <c r="V72" s="4"/>
      <c r="W72" s="4"/>
    </row>
    <row r="73" spans="1:32" ht="14.25" customHeight="1">
      <c r="D73" s="42" t="s">
        <v>40</v>
      </c>
      <c r="E73" s="42" t="s">
        <v>31</v>
      </c>
      <c r="F73" s="44">
        <f>SUM(F33:F40)</f>
        <v>8168998.5802924205</v>
      </c>
      <c r="G73" s="44">
        <f>SUM(G33:G40)</f>
        <v>6508016.2729576789</v>
      </c>
      <c r="H73" s="44">
        <f>SUM(H33:H40)</f>
        <v>8797296.0201469176</v>
      </c>
      <c r="I73" s="44">
        <f>SUM(I33:I40)</f>
        <v>7399801.6649996387</v>
      </c>
      <c r="J73" s="44">
        <f>SUM(J33:J40)</f>
        <v>6292597.87327509</v>
      </c>
      <c r="K73" s="44">
        <f>SUM(K33:K40)</f>
        <v>5862551.4695474999</v>
      </c>
      <c r="L73" s="44">
        <f>SUM(L33:L40)</f>
        <v>7198677.8148285002</v>
      </c>
      <c r="M73" s="44">
        <f>SUM(M33:M40)</f>
        <v>7481708.9511677492</v>
      </c>
      <c r="N73" s="44">
        <f>SUM(N33:N40)</f>
        <v>8690888.6165351253</v>
      </c>
      <c r="O73" s="44">
        <f>SUM(O33:O40)</f>
        <v>6732277.631081</v>
      </c>
      <c r="P73" s="44">
        <f>SUM(P33:P40)</f>
        <v>8110761.1219654996</v>
      </c>
      <c r="Q73" s="44">
        <f>SUM(Q33:Q40)</f>
        <v>9479913.2630085014</v>
      </c>
      <c r="R73" s="44">
        <v>90723489.279805601</v>
      </c>
      <c r="U73" s="4"/>
      <c r="V73" s="4"/>
      <c r="W73" s="4"/>
    </row>
    <row r="74" spans="1:32" ht="14.25" customHeight="1">
      <c r="D74" s="42" t="s">
        <v>105</v>
      </c>
      <c r="E74" s="42" t="s">
        <v>31</v>
      </c>
      <c r="F74" s="44">
        <f>SUM(F23,F32,F41)</f>
        <v>22966838.620812491</v>
      </c>
      <c r="G74" s="44">
        <f>SUM(G23,G32,G41)</f>
        <v>24947249.959452905</v>
      </c>
      <c r="H74" s="44">
        <f>SUM(H23,H32,H41)</f>
        <v>26345250.763193864</v>
      </c>
      <c r="I74" s="44">
        <f>SUM(I23,I32,I41)</f>
        <v>29462554.841881588</v>
      </c>
      <c r="J74" s="44">
        <f>SUM(J23,J32,J41)</f>
        <v>29964506.389362235</v>
      </c>
      <c r="K74" s="44">
        <f>SUM(K23,K32,K41)</f>
        <v>22328717.471234202</v>
      </c>
      <c r="L74" s="44">
        <f>SUM(L23,L32,L41)</f>
        <v>26435964.487404898</v>
      </c>
      <c r="M74" s="44">
        <f>SUM(M23,M32,M41)</f>
        <v>28369994.790195853</v>
      </c>
      <c r="N74" s="44">
        <f>SUM(N23,N32,N41)</f>
        <v>28114194.668248728</v>
      </c>
      <c r="O74" s="44">
        <f>SUM(O23,O32,O41)</f>
        <v>27287085.003526852</v>
      </c>
      <c r="P74" s="44">
        <f>SUM(P23,P32,P41)</f>
        <v>31724933.607775256</v>
      </c>
      <c r="Q74" s="44">
        <f>SUM(Q23,Q76,Q41)</f>
        <v>14830050.48547725</v>
      </c>
      <c r="R74" s="44">
        <v>321266412.41209894</v>
      </c>
      <c r="U74" s="4"/>
      <c r="V74" s="4"/>
      <c r="W74" s="4"/>
    </row>
    <row r="75" spans="1:32" ht="14.25" customHeight="1">
      <c r="U75" s="4"/>
      <c r="V75" s="4"/>
      <c r="W75" s="4"/>
    </row>
    <row r="76" spans="1:32" ht="14.25" customHeight="1">
      <c r="D76" s="4"/>
      <c r="E76" s="4"/>
      <c r="F76" s="4"/>
      <c r="G76" s="4"/>
      <c r="H76" s="4"/>
      <c r="I76" s="5"/>
      <c r="J76" s="5"/>
      <c r="K76" s="5"/>
      <c r="L76" s="5"/>
      <c r="M76" s="5"/>
      <c r="N76" s="5"/>
      <c r="O76" s="5"/>
      <c r="P76" s="5"/>
      <c r="Q76" s="5"/>
      <c r="R76" s="5"/>
      <c r="S76" s="5"/>
      <c r="U76" s="4"/>
      <c r="V76" s="4"/>
      <c r="W76" s="4"/>
    </row>
    <row r="77" spans="1:32" ht="14.25" customHeight="1">
      <c r="A77" s="4"/>
      <c r="B77" s="4"/>
      <c r="C77" s="4"/>
      <c r="D77" s="4"/>
      <c r="E77" s="4"/>
      <c r="F77" s="4"/>
      <c r="G77" s="4"/>
      <c r="H77" s="4"/>
      <c r="I77" s="5"/>
      <c r="J77" s="5"/>
      <c r="K77" s="5"/>
      <c r="L77" s="5"/>
      <c r="M77" s="5"/>
      <c r="N77" s="5"/>
      <c r="O77" s="5"/>
      <c r="P77" s="5"/>
      <c r="Q77" s="5"/>
      <c r="R77" s="5"/>
      <c r="S77" s="5"/>
      <c r="T77" s="4"/>
      <c r="U77" s="4"/>
      <c r="V77" s="4"/>
      <c r="W77" s="4"/>
    </row>
    <row r="78" spans="1:32" ht="14.25" customHeight="1">
      <c r="A78" s="4"/>
      <c r="B78" s="4"/>
      <c r="C78" s="4"/>
      <c r="D78" s="4"/>
      <c r="E78" s="4"/>
      <c r="F78" s="5"/>
      <c r="G78" s="5"/>
      <c r="H78" s="5"/>
      <c r="I78" s="5"/>
      <c r="J78" s="5"/>
      <c r="K78" s="5"/>
      <c r="L78" s="5"/>
      <c r="M78" s="5"/>
      <c r="N78" s="5"/>
      <c r="O78" s="5"/>
      <c r="P78" s="5"/>
      <c r="Q78" s="5"/>
      <c r="R78" s="5"/>
      <c r="S78" s="4"/>
      <c r="T78" s="4"/>
      <c r="U78" s="4"/>
      <c r="V78" s="4"/>
      <c r="W78" s="4"/>
    </row>
    <row r="79" spans="1:32" ht="14.25" customHeight="1">
      <c r="A79" s="4"/>
      <c r="B79" s="4"/>
      <c r="C79" s="4"/>
      <c r="D79" s="4"/>
      <c r="E79" s="4"/>
      <c r="F79" s="5"/>
      <c r="G79" s="5"/>
      <c r="H79" s="5"/>
      <c r="I79" s="5"/>
      <c r="J79" s="5"/>
      <c r="K79" s="5"/>
      <c r="L79" s="5"/>
      <c r="M79" s="5"/>
      <c r="N79" s="5"/>
      <c r="O79" s="5"/>
      <c r="P79" s="5"/>
      <c r="Q79" s="5"/>
      <c r="R79" s="5"/>
      <c r="S79" s="4"/>
      <c r="T79" s="4"/>
      <c r="U79" s="4"/>
      <c r="V79" s="4"/>
      <c r="W79" s="4"/>
    </row>
    <row r="80" spans="1:32" ht="14.25" customHeight="1">
      <c r="A80" s="4"/>
      <c r="B80" s="4"/>
      <c r="C80" s="4"/>
      <c r="D80" s="4"/>
      <c r="E80" s="4"/>
      <c r="F80" s="5"/>
      <c r="G80" s="5"/>
      <c r="H80" s="5"/>
      <c r="I80" s="5"/>
      <c r="J80" s="5"/>
      <c r="K80" s="5"/>
      <c r="L80" s="5"/>
      <c r="M80" s="5"/>
      <c r="N80" s="5"/>
      <c r="O80" s="5"/>
      <c r="P80" s="5"/>
      <c r="Q80" s="5"/>
      <c r="R80" s="5"/>
      <c r="S80" s="4"/>
      <c r="T80" s="4"/>
      <c r="U80" s="4"/>
      <c r="V80" s="4"/>
      <c r="W80" s="4"/>
    </row>
    <row r="81" spans="1:32" ht="14.25" customHeight="1">
      <c r="A81" s="4"/>
      <c r="B81" s="4"/>
      <c r="C81" s="4"/>
      <c r="D81" s="4"/>
      <c r="E81" s="4"/>
      <c r="F81" s="5"/>
      <c r="G81" s="5"/>
      <c r="H81" s="5"/>
      <c r="I81" s="5"/>
      <c r="J81" s="5"/>
      <c r="K81" s="5"/>
      <c r="L81" s="5"/>
      <c r="M81" s="5"/>
      <c r="N81" s="5"/>
      <c r="O81" s="5"/>
      <c r="P81" s="5"/>
      <c r="Q81" s="5"/>
      <c r="R81" s="5"/>
      <c r="S81" s="4"/>
      <c r="T81" s="4"/>
      <c r="U81" s="4"/>
      <c r="V81" s="4"/>
      <c r="W81" s="4"/>
    </row>
    <row r="82" spans="1:32" ht="14.25" customHeight="1">
      <c r="A82" s="4"/>
      <c r="B82" s="4"/>
      <c r="C82" s="4"/>
      <c r="D82" s="4"/>
      <c r="E82" s="4"/>
      <c r="F82" s="5"/>
      <c r="G82" s="5"/>
      <c r="H82" s="5"/>
      <c r="I82" s="5"/>
      <c r="J82" s="5"/>
      <c r="K82" s="5"/>
      <c r="L82" s="5"/>
      <c r="M82" s="5"/>
      <c r="N82" s="5"/>
      <c r="O82" s="5"/>
      <c r="P82" s="5"/>
      <c r="Q82" s="5"/>
      <c r="R82" s="5"/>
      <c r="S82" s="4"/>
      <c r="T82" s="4"/>
      <c r="U82" s="4"/>
      <c r="V82" s="4"/>
      <c r="W82" s="4"/>
    </row>
    <row r="83" spans="1:32" ht="14.25" customHeight="1">
      <c r="A83" s="4"/>
      <c r="B83" s="4"/>
      <c r="C83" s="4"/>
      <c r="D83" s="4"/>
      <c r="E83" s="4"/>
      <c r="F83" s="5"/>
      <c r="G83" s="5"/>
      <c r="H83" s="5"/>
      <c r="I83" s="5"/>
      <c r="J83" s="5"/>
      <c r="K83" s="5"/>
      <c r="L83" s="5"/>
      <c r="M83" s="5"/>
      <c r="N83" s="5"/>
      <c r="O83" s="5"/>
      <c r="P83" s="5"/>
      <c r="Q83" s="5"/>
      <c r="R83" s="5"/>
      <c r="S83" s="4"/>
      <c r="T83" s="4"/>
      <c r="U83" s="4"/>
      <c r="V83" s="4"/>
      <c r="W83" s="4"/>
    </row>
    <row r="84" spans="1:32" ht="14.25" customHeight="1">
      <c r="A84" s="4"/>
      <c r="B84" s="4"/>
      <c r="C84" s="4"/>
      <c r="D84" s="4"/>
      <c r="E84" s="4"/>
      <c r="F84" s="5"/>
      <c r="G84" s="5"/>
      <c r="H84" s="5"/>
      <c r="I84" s="5"/>
      <c r="J84" s="5"/>
      <c r="K84" s="5"/>
      <c r="L84" s="5"/>
      <c r="M84" s="5"/>
      <c r="N84" s="5"/>
      <c r="O84" s="5"/>
      <c r="P84" s="5"/>
      <c r="Q84" s="5"/>
      <c r="R84" s="5"/>
      <c r="S84" s="4"/>
      <c r="T84" s="4"/>
      <c r="U84" s="4"/>
      <c r="V84" s="4"/>
      <c r="W84" s="4"/>
    </row>
    <row r="85" spans="1:32" ht="14.25" customHeight="1">
      <c r="A85" s="4"/>
      <c r="B85" s="4"/>
      <c r="C85" s="4"/>
      <c r="D85" s="4"/>
      <c r="E85" s="4"/>
      <c r="F85" s="5"/>
      <c r="G85" s="5"/>
      <c r="H85" s="5"/>
      <c r="I85" s="5"/>
      <c r="J85" s="5"/>
      <c r="K85" s="5"/>
      <c r="L85" s="5"/>
      <c r="M85" s="5"/>
      <c r="N85" s="5"/>
      <c r="O85" s="5"/>
      <c r="P85" s="5"/>
      <c r="Q85" s="5"/>
      <c r="R85" s="5"/>
      <c r="S85" s="4"/>
      <c r="T85" s="4"/>
      <c r="U85" s="4"/>
      <c r="V85" s="4"/>
      <c r="W85" s="4"/>
    </row>
    <row r="86" spans="1:32" ht="14.25" customHeight="1">
      <c r="A86" s="4"/>
      <c r="B86" s="4"/>
      <c r="C86" s="4"/>
      <c r="D86" s="4"/>
      <c r="E86" s="4"/>
      <c r="F86" s="5"/>
      <c r="G86" s="5"/>
      <c r="H86" s="5"/>
      <c r="I86" s="5"/>
      <c r="J86" s="5"/>
      <c r="K86" s="5"/>
      <c r="L86" s="5"/>
      <c r="M86" s="5"/>
      <c r="N86" s="5"/>
      <c r="O86" s="5"/>
      <c r="P86" s="5"/>
      <c r="Q86" s="5"/>
      <c r="R86" s="5"/>
      <c r="S86" s="4"/>
      <c r="T86" s="4"/>
      <c r="U86" s="4"/>
      <c r="V86" s="4"/>
      <c r="W86" s="4"/>
    </row>
    <row r="87" spans="1:32" ht="14.25" customHeight="1">
      <c r="A87" s="4"/>
      <c r="B87" s="4"/>
      <c r="C87" s="4"/>
      <c r="D87" s="4"/>
      <c r="E87" s="4"/>
      <c r="F87" s="5"/>
      <c r="G87" s="5"/>
      <c r="H87" s="5"/>
      <c r="I87" s="5"/>
      <c r="J87" s="5"/>
      <c r="K87" s="5"/>
      <c r="L87" s="5"/>
      <c r="M87" s="5"/>
      <c r="N87" s="5"/>
      <c r="O87" s="5"/>
      <c r="P87" s="5"/>
      <c r="Q87" s="5"/>
      <c r="R87" s="5"/>
      <c r="S87" s="4"/>
      <c r="T87" s="4"/>
      <c r="U87" s="4"/>
      <c r="V87" s="4"/>
      <c r="W87" s="4"/>
    </row>
    <row r="88" spans="1:32" ht="14.25" customHeight="1">
      <c r="A88" s="4"/>
      <c r="B88" s="4"/>
      <c r="C88" s="4"/>
      <c r="D88" s="4"/>
      <c r="E88" s="4"/>
      <c r="F88" s="5"/>
      <c r="G88" s="5"/>
      <c r="H88" s="5"/>
      <c r="I88" s="5"/>
      <c r="J88" s="5"/>
      <c r="K88" s="5"/>
      <c r="L88" s="5"/>
      <c r="M88" s="5"/>
      <c r="N88" s="5"/>
      <c r="O88" s="5"/>
      <c r="P88" s="5"/>
      <c r="Q88" s="5"/>
      <c r="R88" s="5"/>
      <c r="S88" s="4"/>
      <c r="T88" s="4"/>
      <c r="U88" s="4"/>
      <c r="V88" s="4"/>
      <c r="W88" s="4"/>
    </row>
    <row r="89" spans="1:32" ht="14.25" customHeight="1">
      <c r="A89" s="4"/>
      <c r="B89" s="4"/>
      <c r="C89" s="4"/>
      <c r="D89" s="4"/>
      <c r="E89" s="4"/>
      <c r="F89" s="5"/>
      <c r="G89" s="5"/>
      <c r="H89" s="5"/>
      <c r="I89" s="5"/>
      <c r="J89" s="5"/>
      <c r="K89" s="5"/>
      <c r="L89" s="5"/>
      <c r="M89" s="5"/>
      <c r="N89" s="5"/>
      <c r="O89" s="5"/>
      <c r="P89" s="5"/>
      <c r="Q89" s="5"/>
      <c r="R89" s="5"/>
      <c r="S89" s="4"/>
      <c r="T89" s="4"/>
      <c r="U89" s="4"/>
      <c r="V89" s="4"/>
      <c r="W89" s="4"/>
    </row>
    <row r="90" spans="1:32" ht="14.25" customHeight="1">
      <c r="A90" s="4"/>
      <c r="B90" s="4"/>
      <c r="C90" s="4"/>
      <c r="D90" s="4"/>
      <c r="E90" s="4"/>
      <c r="F90" s="5"/>
      <c r="G90" s="5"/>
      <c r="H90" s="5"/>
      <c r="I90" s="5"/>
      <c r="J90" s="5"/>
      <c r="K90" s="5"/>
      <c r="L90" s="5"/>
      <c r="M90" s="5"/>
      <c r="N90" s="5"/>
      <c r="O90" s="5"/>
      <c r="P90" s="5"/>
      <c r="Q90" s="5"/>
      <c r="R90" s="5"/>
      <c r="S90" s="4"/>
      <c r="T90" s="4"/>
      <c r="U90" s="4"/>
      <c r="V90" s="4"/>
      <c r="W90" s="4"/>
    </row>
    <row r="91" spans="1:32" ht="14.25" customHeight="1">
      <c r="A91" s="4"/>
      <c r="B91" s="4"/>
      <c r="C91" s="4"/>
      <c r="D91" s="4"/>
      <c r="E91" s="4"/>
      <c r="F91" s="5"/>
      <c r="G91" s="5"/>
      <c r="H91" s="5"/>
      <c r="I91" s="5"/>
      <c r="J91" s="5"/>
      <c r="K91" s="5"/>
      <c r="L91" s="5"/>
      <c r="M91" s="5"/>
      <c r="N91" s="5"/>
      <c r="O91" s="5"/>
      <c r="P91" s="5"/>
      <c r="Q91" s="5"/>
      <c r="R91" s="5"/>
      <c r="S91" s="4"/>
      <c r="T91" s="4"/>
      <c r="U91" s="4"/>
      <c r="V91" s="4"/>
      <c r="W91" s="4"/>
    </row>
    <row r="92" spans="1:32" ht="14.25" customHeight="1">
      <c r="A92" s="4"/>
      <c r="B92" s="4"/>
      <c r="C92" s="4"/>
      <c r="D92" s="4"/>
      <c r="E92" s="4"/>
      <c r="F92" s="5"/>
      <c r="G92" s="5"/>
      <c r="H92" s="5"/>
      <c r="I92" s="5"/>
      <c r="J92" s="5"/>
      <c r="K92" s="5"/>
      <c r="L92" s="5"/>
      <c r="M92" s="5"/>
      <c r="N92" s="5"/>
      <c r="O92" s="5"/>
      <c r="P92" s="5"/>
      <c r="Q92" s="5"/>
      <c r="R92" s="5"/>
      <c r="S92" s="4"/>
      <c r="T92" s="4"/>
      <c r="U92" s="4"/>
      <c r="V92" s="4"/>
      <c r="W92" s="4"/>
    </row>
    <row r="93" spans="1:32" ht="14.25" customHeight="1">
      <c r="A93" s="4"/>
      <c r="B93" s="4"/>
      <c r="C93" s="4"/>
      <c r="D93" s="4"/>
      <c r="E93" s="4"/>
      <c r="F93" s="5"/>
      <c r="G93" s="5"/>
      <c r="H93" s="5"/>
      <c r="I93" s="5"/>
      <c r="J93" s="5"/>
      <c r="K93" s="5"/>
      <c r="L93" s="5"/>
      <c r="M93" s="5"/>
      <c r="N93" s="5"/>
      <c r="O93" s="5"/>
      <c r="P93" s="5"/>
      <c r="Q93" s="5"/>
      <c r="R93" s="5"/>
      <c r="S93" s="4"/>
      <c r="T93" s="4"/>
      <c r="U93" s="4"/>
      <c r="V93" s="4"/>
      <c r="W93" s="4"/>
    </row>
    <row r="94" spans="1:32" ht="48" customHeight="1">
      <c r="A94" s="173" t="s">
        <v>106</v>
      </c>
      <c r="B94" s="173"/>
      <c r="C94" s="173"/>
      <c r="D94" s="173"/>
      <c r="E94" s="173"/>
      <c r="F94" s="173"/>
      <c r="G94" s="173"/>
      <c r="H94" s="173"/>
      <c r="I94" s="173"/>
      <c r="J94" s="173"/>
      <c r="K94" s="173"/>
      <c r="L94" s="173"/>
      <c r="M94" s="173"/>
      <c r="N94" s="173"/>
      <c r="O94" s="173"/>
      <c r="P94" s="173"/>
      <c r="Q94" s="173"/>
      <c r="R94" s="173"/>
      <c r="S94" s="173"/>
      <c r="T94" s="173"/>
      <c r="U94" s="173"/>
      <c r="V94" s="173"/>
      <c r="W94" s="117"/>
      <c r="X94" s="87"/>
      <c r="Y94" s="87"/>
      <c r="Z94" s="87"/>
      <c r="AA94" s="87"/>
      <c r="AB94" s="87"/>
      <c r="AC94" s="87"/>
      <c r="AD94" s="87"/>
      <c r="AE94" s="87"/>
      <c r="AF94" s="87"/>
    </row>
    <row r="95" spans="1:32" ht="66.75" customHeight="1">
      <c r="A95" s="173" t="s">
        <v>107</v>
      </c>
      <c r="B95" s="173"/>
      <c r="C95" s="173"/>
      <c r="D95" s="173"/>
      <c r="E95" s="173"/>
      <c r="F95" s="173"/>
      <c r="G95" s="173"/>
      <c r="H95" s="173"/>
      <c r="I95" s="173"/>
      <c r="J95" s="173"/>
      <c r="K95" s="173"/>
      <c r="L95" s="173"/>
      <c r="M95" s="173"/>
      <c r="N95" s="173"/>
      <c r="O95" s="173"/>
      <c r="P95" s="173"/>
      <c r="Q95" s="173"/>
      <c r="R95" s="173"/>
      <c r="S95" s="173"/>
      <c r="T95" s="173"/>
      <c r="U95" s="173"/>
      <c r="V95" s="173"/>
      <c r="W95" s="173"/>
      <c r="X95" s="173"/>
      <c r="Y95" s="173"/>
      <c r="Z95" s="173"/>
      <c r="AA95" s="173"/>
      <c r="AB95" s="173"/>
      <c r="AC95" s="173"/>
      <c r="AD95" s="173"/>
      <c r="AE95" s="173"/>
      <c r="AF95" s="173"/>
    </row>
    <row r="96" spans="1:32" ht="14.25" customHeight="1">
      <c r="A96" s="4"/>
      <c r="B96" s="4"/>
      <c r="C96" s="4"/>
      <c r="D96" s="4"/>
      <c r="E96" s="4"/>
      <c r="F96" s="5"/>
      <c r="G96" s="5"/>
      <c r="H96" s="5"/>
      <c r="I96" s="5"/>
      <c r="J96" s="5"/>
      <c r="K96" s="5"/>
      <c r="L96" s="5"/>
      <c r="M96" s="5"/>
      <c r="N96" s="5"/>
      <c r="O96" s="5"/>
      <c r="P96" s="5"/>
      <c r="Q96" s="5"/>
      <c r="R96" s="5"/>
      <c r="S96" s="4"/>
      <c r="T96" s="4"/>
      <c r="U96" s="4"/>
      <c r="V96" s="4"/>
      <c r="W96" s="4"/>
    </row>
    <row r="97" spans="1:23" ht="14.25" customHeight="1">
      <c r="A97" s="4"/>
      <c r="B97" s="4"/>
      <c r="C97" s="4"/>
      <c r="D97" s="4"/>
      <c r="E97" s="4"/>
      <c r="F97" s="5"/>
      <c r="G97" s="5"/>
      <c r="H97" s="5"/>
      <c r="I97" s="5"/>
      <c r="J97" s="5"/>
      <c r="K97" s="5"/>
      <c r="L97" s="5"/>
      <c r="M97" s="5"/>
      <c r="N97" s="5"/>
      <c r="O97" s="5"/>
      <c r="P97" s="5"/>
      <c r="Q97" s="5"/>
      <c r="R97" s="5"/>
      <c r="S97" s="4"/>
      <c r="T97" s="4"/>
      <c r="U97" s="4"/>
      <c r="V97" s="4"/>
      <c r="W97" s="4"/>
    </row>
    <row r="98" spans="1:23" ht="14.25" customHeight="1">
      <c r="A98" s="4"/>
      <c r="B98" s="4"/>
      <c r="C98" s="4"/>
      <c r="D98" s="4"/>
      <c r="E98" s="4"/>
      <c r="F98" s="5"/>
      <c r="G98" s="5"/>
      <c r="H98" s="5"/>
      <c r="I98" s="5"/>
      <c r="J98" s="5"/>
      <c r="K98" s="5"/>
      <c r="L98" s="5"/>
      <c r="M98" s="5"/>
      <c r="N98" s="5"/>
      <c r="O98" s="5"/>
      <c r="P98" s="5"/>
      <c r="Q98" s="5"/>
      <c r="R98" s="5"/>
      <c r="S98" s="4"/>
      <c r="T98" s="4"/>
      <c r="U98" s="4"/>
      <c r="V98" s="4"/>
      <c r="W98" s="4"/>
    </row>
    <row r="99" spans="1:23" ht="14.25" customHeight="1">
      <c r="A99" s="4"/>
      <c r="B99" s="4"/>
      <c r="C99" s="4"/>
      <c r="D99" s="4"/>
      <c r="E99" s="4"/>
      <c r="F99" s="5"/>
      <c r="G99" s="5"/>
      <c r="H99" s="5"/>
      <c r="I99" s="5"/>
      <c r="J99" s="5"/>
      <c r="K99" s="5"/>
      <c r="L99" s="5"/>
      <c r="M99" s="5"/>
      <c r="N99" s="5"/>
      <c r="O99" s="5"/>
      <c r="P99" s="5"/>
      <c r="Q99" s="5"/>
      <c r="R99" s="5"/>
      <c r="S99" s="4"/>
      <c r="T99" s="4"/>
      <c r="U99" s="4"/>
      <c r="V99" s="4"/>
      <c r="W99" s="4"/>
    </row>
    <row r="100" spans="1:23" ht="14.25" customHeight="1">
      <c r="A100" s="4"/>
      <c r="B100" s="4"/>
      <c r="C100" s="4"/>
      <c r="D100" s="4"/>
      <c r="E100" s="4"/>
      <c r="F100" s="5"/>
      <c r="G100" s="5"/>
      <c r="H100" s="5"/>
      <c r="I100" s="5"/>
      <c r="J100" s="5"/>
      <c r="K100" s="5"/>
      <c r="L100" s="5"/>
      <c r="M100" s="5"/>
      <c r="N100" s="5"/>
      <c r="O100" s="5"/>
      <c r="P100" s="5"/>
      <c r="Q100" s="5"/>
      <c r="R100" s="5"/>
      <c r="S100" s="4"/>
      <c r="T100" s="4"/>
      <c r="U100" s="4"/>
      <c r="V100" s="4"/>
      <c r="W100" s="4"/>
    </row>
    <row r="101" spans="1:23" ht="14.25" customHeight="1">
      <c r="A101" s="4"/>
      <c r="B101" s="4"/>
      <c r="C101" s="4"/>
      <c r="D101" s="4"/>
      <c r="E101" s="4"/>
      <c r="F101" s="5"/>
      <c r="G101" s="5"/>
      <c r="H101" s="5"/>
      <c r="I101" s="5"/>
      <c r="J101" s="5"/>
      <c r="K101" s="5"/>
      <c r="L101" s="5"/>
      <c r="M101" s="5"/>
      <c r="N101" s="5"/>
      <c r="O101" s="5"/>
      <c r="P101" s="5"/>
      <c r="Q101" s="5"/>
      <c r="R101" s="5"/>
      <c r="S101" s="4"/>
      <c r="T101" s="4"/>
      <c r="U101" s="4"/>
      <c r="V101" s="4"/>
      <c r="W101" s="4"/>
    </row>
    <row r="102" spans="1:23" ht="14.25" customHeight="1">
      <c r="A102" s="4"/>
      <c r="B102" s="4"/>
      <c r="C102" s="4"/>
      <c r="D102" s="4"/>
      <c r="E102" s="4"/>
      <c r="F102" s="5"/>
      <c r="G102" s="5"/>
      <c r="H102" s="5"/>
      <c r="I102" s="5"/>
      <c r="J102" s="5"/>
      <c r="K102" s="5"/>
      <c r="L102" s="5"/>
      <c r="M102" s="5"/>
      <c r="N102" s="5"/>
      <c r="O102" s="5"/>
      <c r="P102" s="5"/>
      <c r="Q102" s="5"/>
      <c r="R102" s="5"/>
      <c r="S102" s="4"/>
      <c r="T102" s="4"/>
      <c r="U102" s="4"/>
      <c r="V102" s="4"/>
      <c r="W102" s="4"/>
    </row>
    <row r="103" spans="1:23" ht="14.25" customHeight="1">
      <c r="A103" s="4"/>
      <c r="B103" s="4"/>
      <c r="C103" s="4"/>
      <c r="D103" s="4"/>
      <c r="E103" s="4"/>
      <c r="F103" s="5"/>
      <c r="G103" s="5"/>
      <c r="H103" s="5"/>
      <c r="I103" s="5"/>
      <c r="J103" s="5"/>
      <c r="K103" s="5"/>
      <c r="L103" s="5"/>
      <c r="M103" s="5"/>
      <c r="N103" s="5"/>
      <c r="O103" s="5"/>
      <c r="P103" s="5"/>
      <c r="Q103" s="5"/>
      <c r="R103" s="5"/>
      <c r="S103" s="4"/>
      <c r="T103" s="4"/>
      <c r="U103" s="4"/>
      <c r="V103" s="4"/>
      <c r="W103" s="4"/>
    </row>
    <row r="104" spans="1:23" ht="14.25" customHeight="1">
      <c r="A104" s="4"/>
      <c r="B104" s="4"/>
      <c r="C104" s="4"/>
      <c r="D104" s="4"/>
      <c r="E104" s="4"/>
      <c r="F104" s="5"/>
      <c r="G104" s="5"/>
      <c r="H104" s="5"/>
      <c r="I104" s="5"/>
      <c r="J104" s="5"/>
      <c r="K104" s="5"/>
      <c r="L104" s="5"/>
      <c r="M104" s="5"/>
      <c r="N104" s="5"/>
      <c r="O104" s="5"/>
      <c r="P104" s="5"/>
      <c r="Q104" s="5"/>
      <c r="R104" s="5"/>
      <c r="S104" s="4"/>
      <c r="T104" s="4"/>
      <c r="U104" s="4"/>
      <c r="V104" s="4"/>
      <c r="W104" s="4"/>
    </row>
    <row r="105" spans="1:23" ht="14.25" customHeight="1">
      <c r="A105" s="4"/>
      <c r="B105" s="4"/>
      <c r="C105" s="4"/>
      <c r="D105" s="4"/>
      <c r="E105" s="4"/>
      <c r="F105" s="5"/>
      <c r="G105" s="5"/>
      <c r="H105" s="5"/>
      <c r="I105" s="5"/>
      <c r="J105" s="5"/>
      <c r="K105" s="5"/>
      <c r="L105" s="5"/>
      <c r="M105" s="5"/>
      <c r="N105" s="5"/>
      <c r="O105" s="5"/>
      <c r="P105" s="5"/>
      <c r="Q105" s="5"/>
      <c r="R105" s="5"/>
      <c r="S105" s="4"/>
      <c r="T105" s="4"/>
      <c r="U105" s="4"/>
      <c r="V105" s="4"/>
      <c r="W105" s="4"/>
    </row>
    <row r="106" spans="1:23" ht="14.25" customHeight="1">
      <c r="A106" s="4"/>
      <c r="B106" s="4"/>
      <c r="C106" s="4"/>
      <c r="D106" s="4"/>
      <c r="E106" s="4"/>
      <c r="F106" s="5"/>
      <c r="G106" s="5"/>
      <c r="H106" s="5"/>
      <c r="I106" s="5"/>
      <c r="J106" s="5"/>
      <c r="K106" s="5"/>
      <c r="L106" s="5"/>
      <c r="M106" s="5"/>
      <c r="N106" s="5"/>
      <c r="O106" s="5"/>
      <c r="P106" s="5"/>
      <c r="Q106" s="5"/>
      <c r="R106" s="5"/>
      <c r="S106" s="4"/>
      <c r="T106" s="4"/>
      <c r="U106" s="4"/>
      <c r="V106" s="4"/>
      <c r="W106" s="4"/>
    </row>
    <row r="107" spans="1:23" ht="14.25" customHeight="1">
      <c r="A107" s="4"/>
      <c r="B107" s="4"/>
      <c r="C107" s="4"/>
      <c r="D107" s="4"/>
      <c r="E107" s="4"/>
      <c r="F107" s="5"/>
      <c r="G107" s="5"/>
      <c r="H107" s="5"/>
      <c r="I107" s="5"/>
      <c r="J107" s="5"/>
      <c r="K107" s="5"/>
      <c r="L107" s="5"/>
      <c r="M107" s="5"/>
      <c r="N107" s="5"/>
      <c r="O107" s="5"/>
      <c r="P107" s="5"/>
      <c r="Q107" s="5"/>
      <c r="R107" s="5"/>
      <c r="S107" s="4"/>
      <c r="T107" s="4"/>
      <c r="U107" s="4"/>
      <c r="V107" s="4"/>
      <c r="W107" s="4"/>
    </row>
    <row r="108" spans="1:23" ht="14.25" customHeight="1">
      <c r="A108" s="4"/>
      <c r="B108" s="4"/>
      <c r="C108" s="4"/>
      <c r="D108" s="4"/>
      <c r="E108" s="4"/>
      <c r="F108" s="5"/>
      <c r="G108" s="5"/>
      <c r="H108" s="5"/>
      <c r="I108" s="5"/>
      <c r="J108" s="5"/>
      <c r="K108" s="5"/>
      <c r="L108" s="5"/>
      <c r="M108" s="5"/>
      <c r="N108" s="5"/>
      <c r="O108" s="5"/>
      <c r="P108" s="5"/>
      <c r="Q108" s="5"/>
      <c r="R108" s="5"/>
      <c r="S108" s="4"/>
      <c r="T108" s="4"/>
      <c r="U108" s="4"/>
      <c r="V108" s="4"/>
      <c r="W108" s="4"/>
    </row>
    <row r="109" spans="1:23" ht="14.25" customHeight="1">
      <c r="A109" s="4"/>
      <c r="B109" s="4"/>
      <c r="C109" s="4"/>
      <c r="D109" s="4"/>
      <c r="E109" s="4"/>
      <c r="F109" s="5"/>
      <c r="G109" s="5"/>
      <c r="H109" s="5"/>
      <c r="I109" s="5"/>
      <c r="J109" s="5"/>
      <c r="K109" s="5"/>
      <c r="L109" s="5"/>
      <c r="M109" s="5"/>
      <c r="N109" s="5"/>
      <c r="O109" s="5"/>
      <c r="P109" s="5"/>
      <c r="Q109" s="5"/>
      <c r="R109" s="5"/>
      <c r="S109" s="4"/>
      <c r="T109" s="4"/>
      <c r="U109" s="4"/>
      <c r="V109" s="4"/>
      <c r="W109" s="4"/>
    </row>
    <row r="110" spans="1:23" ht="14.25" customHeight="1">
      <c r="A110" s="4"/>
      <c r="B110" s="4"/>
      <c r="C110" s="4"/>
      <c r="D110" s="4"/>
      <c r="E110" s="4"/>
      <c r="F110" s="5"/>
      <c r="G110" s="5"/>
      <c r="H110" s="5"/>
      <c r="I110" s="5"/>
      <c r="J110" s="5"/>
      <c r="K110" s="5"/>
      <c r="L110" s="5"/>
      <c r="M110" s="5"/>
      <c r="N110" s="5"/>
      <c r="O110" s="5"/>
      <c r="P110" s="5"/>
      <c r="Q110" s="5"/>
      <c r="R110" s="5"/>
      <c r="S110" s="4"/>
      <c r="T110" s="4"/>
      <c r="U110" s="4"/>
      <c r="V110" s="4"/>
      <c r="W110" s="4"/>
    </row>
    <row r="111" spans="1:23" ht="14.25" customHeight="1">
      <c r="A111" s="4"/>
      <c r="B111" s="4"/>
      <c r="C111" s="4"/>
      <c r="D111" s="4"/>
      <c r="E111" s="4"/>
      <c r="F111" s="5"/>
      <c r="G111" s="5"/>
      <c r="H111" s="5"/>
      <c r="I111" s="5"/>
      <c r="J111" s="5"/>
      <c r="K111" s="5"/>
      <c r="L111" s="5"/>
      <c r="M111" s="5"/>
      <c r="N111" s="5"/>
      <c r="O111" s="5"/>
      <c r="P111" s="5"/>
      <c r="Q111" s="5"/>
      <c r="R111" s="5"/>
      <c r="S111" s="4"/>
      <c r="T111" s="4"/>
      <c r="U111" s="4"/>
      <c r="V111" s="4"/>
      <c r="W111" s="4"/>
    </row>
    <row r="112" spans="1:23" ht="14.25" customHeight="1">
      <c r="A112" s="4"/>
      <c r="B112" s="4"/>
      <c r="C112" s="4"/>
      <c r="D112" s="4"/>
      <c r="E112" s="4"/>
      <c r="F112" s="5"/>
      <c r="G112" s="5"/>
      <c r="H112" s="5"/>
      <c r="I112" s="5"/>
      <c r="J112" s="5"/>
      <c r="K112" s="5"/>
      <c r="L112" s="5"/>
      <c r="M112" s="5"/>
      <c r="N112" s="5"/>
      <c r="O112" s="5"/>
      <c r="P112" s="5"/>
      <c r="Q112" s="5"/>
      <c r="R112" s="5"/>
      <c r="S112" s="4"/>
      <c r="T112" s="4"/>
      <c r="U112" s="4"/>
      <c r="V112" s="4"/>
      <c r="W112" s="4"/>
    </row>
    <row r="113" spans="1:32" ht="26.25" customHeight="1"/>
    <row r="114" spans="1:32" ht="15.75" customHeight="1"/>
    <row r="115" spans="1:32" ht="16.5" customHeight="1"/>
    <row r="116" spans="1:32" ht="16.5" customHeight="1"/>
    <row r="117" spans="1:32" ht="18" customHeight="1"/>
    <row r="118" spans="1:32" ht="18" customHeight="1"/>
    <row r="119" spans="1:32" ht="68.25" customHeight="1"/>
    <row r="120" spans="1:32" ht="14.25" customHeight="1">
      <c r="A120" s="173" t="s">
        <v>108</v>
      </c>
      <c r="B120" s="173"/>
      <c r="C120" s="173"/>
      <c r="D120" s="173"/>
      <c r="E120" s="173"/>
      <c r="F120" s="173"/>
      <c r="G120" s="173"/>
      <c r="H120" s="173"/>
      <c r="I120" s="173"/>
      <c r="J120" s="173"/>
      <c r="K120" s="173"/>
      <c r="L120" s="173"/>
      <c r="M120" s="173"/>
      <c r="N120" s="173"/>
      <c r="O120" s="173"/>
      <c r="P120" s="173"/>
      <c r="Q120" s="173"/>
      <c r="R120" s="173"/>
      <c r="S120" s="173"/>
      <c r="T120" s="173"/>
      <c r="U120" s="173"/>
      <c r="V120" s="173"/>
      <c r="W120" s="117"/>
      <c r="X120" s="87"/>
      <c r="Y120" s="87"/>
      <c r="Z120" s="87"/>
      <c r="AA120" s="87"/>
      <c r="AB120" s="87"/>
      <c r="AC120" s="87"/>
      <c r="AD120" s="87"/>
      <c r="AE120" s="87"/>
      <c r="AF120" s="87"/>
    </row>
    <row r="121" spans="1:32" ht="14.25" customHeight="1">
      <c r="A121" s="173" t="s">
        <v>109</v>
      </c>
      <c r="B121" s="173"/>
      <c r="C121" s="173"/>
      <c r="D121" s="173"/>
      <c r="E121" s="173"/>
      <c r="F121" s="173"/>
      <c r="G121" s="173"/>
      <c r="H121" s="173"/>
      <c r="I121" s="173"/>
      <c r="J121" s="173"/>
      <c r="K121" s="173"/>
      <c r="L121" s="173"/>
      <c r="M121" s="173"/>
      <c r="N121" s="173"/>
      <c r="O121" s="173"/>
      <c r="P121" s="173"/>
      <c r="Q121" s="173"/>
      <c r="R121" s="173"/>
      <c r="S121" s="173"/>
      <c r="T121" s="173"/>
      <c r="U121" s="173"/>
      <c r="V121" s="173"/>
      <c r="W121" s="117"/>
      <c r="X121" s="87"/>
      <c r="Y121" s="87"/>
      <c r="Z121" s="87"/>
      <c r="AA121" s="87"/>
      <c r="AB121" s="87"/>
      <c r="AC121" s="87"/>
      <c r="AD121" s="87"/>
      <c r="AE121" s="87"/>
      <c r="AF121" s="87"/>
    </row>
    <row r="122" spans="1:32" ht="14.25" customHeight="1">
      <c r="A122" s="173" t="s">
        <v>110</v>
      </c>
      <c r="B122" s="173"/>
      <c r="C122" s="173"/>
      <c r="D122" s="173"/>
      <c r="E122" s="173"/>
      <c r="F122" s="173"/>
      <c r="G122" s="173"/>
      <c r="H122" s="173"/>
      <c r="I122" s="173"/>
      <c r="J122" s="173"/>
      <c r="K122" s="173"/>
      <c r="L122" s="173"/>
      <c r="M122" s="173"/>
      <c r="N122" s="173"/>
      <c r="O122" s="173"/>
      <c r="P122" s="173"/>
      <c r="Q122" s="173"/>
      <c r="R122" s="173"/>
      <c r="S122" s="173"/>
      <c r="T122" s="173"/>
      <c r="U122" s="173"/>
      <c r="V122" s="173"/>
      <c r="W122" s="117"/>
      <c r="X122" s="87"/>
      <c r="Y122" s="87"/>
      <c r="Z122" s="87"/>
      <c r="AA122" s="87"/>
      <c r="AB122" s="87"/>
      <c r="AC122" s="87"/>
      <c r="AD122" s="87"/>
      <c r="AE122" s="87"/>
      <c r="AF122" s="87"/>
    </row>
    <row r="123" spans="1:32" ht="14.25" customHeight="1">
      <c r="A123" s="173" t="s">
        <v>111</v>
      </c>
      <c r="B123" s="173"/>
      <c r="C123" s="173"/>
      <c r="D123" s="173"/>
      <c r="E123" s="173"/>
      <c r="F123" s="173"/>
      <c r="G123" s="173"/>
      <c r="H123" s="173"/>
      <c r="I123" s="173"/>
      <c r="J123" s="173"/>
      <c r="K123" s="173"/>
      <c r="L123" s="173"/>
      <c r="M123" s="173"/>
      <c r="N123" s="173"/>
      <c r="O123" s="173"/>
      <c r="P123" s="173"/>
      <c r="Q123" s="173"/>
      <c r="R123" s="173"/>
      <c r="S123" s="173"/>
      <c r="T123" s="173"/>
      <c r="U123" s="173"/>
      <c r="V123" s="173"/>
      <c r="W123" s="117"/>
      <c r="X123" s="87"/>
      <c r="Y123" s="87"/>
      <c r="Z123" s="87"/>
      <c r="AA123" s="87"/>
      <c r="AB123" s="87"/>
      <c r="AC123" s="87"/>
      <c r="AD123" s="87"/>
      <c r="AE123" s="87"/>
      <c r="AF123" s="87"/>
    </row>
    <row r="124" spans="1:32" ht="14.25" customHeight="1">
      <c r="A124" s="173" t="s">
        <v>112</v>
      </c>
      <c r="B124" s="173"/>
      <c r="C124" s="173"/>
      <c r="D124" s="173"/>
      <c r="E124" s="173"/>
      <c r="F124" s="173"/>
      <c r="G124" s="173"/>
      <c r="H124" s="173"/>
      <c r="I124" s="173"/>
      <c r="J124" s="173"/>
      <c r="K124" s="173"/>
      <c r="L124" s="173"/>
      <c r="M124" s="173"/>
      <c r="N124" s="173"/>
      <c r="O124" s="173"/>
      <c r="P124" s="173"/>
      <c r="Q124" s="173"/>
      <c r="R124" s="173"/>
      <c r="S124" s="173"/>
      <c r="T124" s="173"/>
      <c r="U124" s="173"/>
      <c r="V124" s="173"/>
      <c r="W124" s="117"/>
      <c r="X124" s="87"/>
      <c r="Y124" s="87"/>
      <c r="Z124" s="87"/>
      <c r="AA124" s="87"/>
      <c r="AB124" s="87"/>
      <c r="AC124" s="87"/>
      <c r="AD124" s="87"/>
      <c r="AE124" s="87"/>
      <c r="AF124" s="87"/>
    </row>
    <row r="125" spans="1:32" ht="14.2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7"/>
      <c r="Z125" s="87"/>
      <c r="AA125" s="87"/>
      <c r="AB125" s="87"/>
      <c r="AC125" s="87"/>
      <c r="AD125" s="87"/>
      <c r="AE125" s="87"/>
      <c r="AF125" s="87"/>
    </row>
    <row r="126" spans="1:32" ht="14.25" customHeight="1">
      <c r="A126" s="173" t="s">
        <v>113</v>
      </c>
      <c r="B126" s="173"/>
      <c r="C126" s="173"/>
      <c r="D126" s="173"/>
      <c r="E126" s="173"/>
      <c r="F126" s="173"/>
      <c r="G126" s="173"/>
      <c r="H126" s="173"/>
      <c r="I126" s="173"/>
      <c r="J126" s="173"/>
      <c r="K126" s="173"/>
      <c r="L126" s="173"/>
      <c r="M126" s="173"/>
      <c r="N126" s="173"/>
      <c r="O126" s="173"/>
      <c r="P126" s="117"/>
      <c r="Q126" s="117"/>
      <c r="R126" s="117"/>
      <c r="S126" s="130"/>
      <c r="T126" s="130"/>
      <c r="U126" s="130"/>
      <c r="V126" s="130"/>
      <c r="W126" s="130"/>
      <c r="X126" s="130"/>
      <c r="Y126" s="130"/>
      <c r="Z126" s="130"/>
      <c r="AA126" s="130"/>
      <c r="AB126" s="130"/>
      <c r="AC126" s="130"/>
      <c r="AD126" s="130"/>
      <c r="AE126" s="130"/>
      <c r="AF126" s="130"/>
    </row>
    <row r="127" spans="1:32" ht="14.25" customHeight="1">
      <c r="A127" s="5"/>
      <c r="B127" s="5"/>
      <c r="C127" s="5"/>
      <c r="D127" s="5"/>
      <c r="E127" s="5"/>
      <c r="F127" s="5"/>
      <c r="G127" s="5"/>
      <c r="H127" s="5"/>
      <c r="I127" s="5"/>
      <c r="J127" s="5"/>
      <c r="K127" s="5"/>
      <c r="L127" s="5"/>
      <c r="M127" s="5"/>
      <c r="N127" s="5"/>
      <c r="O127" s="5"/>
      <c r="P127" s="5"/>
      <c r="Q127" s="5"/>
      <c r="R127" s="5"/>
    </row>
    <row r="128" spans="1:32" ht="14.25" customHeight="1">
      <c r="A128" s="110" t="s">
        <v>12</v>
      </c>
      <c r="B128" s="110" t="s">
        <v>14</v>
      </c>
      <c r="C128" s="110" t="s">
        <v>20</v>
      </c>
      <c r="D128" s="110" t="s">
        <v>22</v>
      </c>
      <c r="E128" s="124">
        <v>41456</v>
      </c>
      <c r="F128" s="124">
        <v>41487</v>
      </c>
      <c r="G128" s="124">
        <v>41518</v>
      </c>
      <c r="H128" s="124">
        <v>41548</v>
      </c>
      <c r="I128" s="124">
        <v>41579</v>
      </c>
      <c r="J128" s="124">
        <v>41609</v>
      </c>
      <c r="K128" s="124">
        <v>41640</v>
      </c>
      <c r="L128" s="124">
        <v>41671</v>
      </c>
      <c r="M128" s="124">
        <v>41699</v>
      </c>
      <c r="N128" s="124">
        <v>41730</v>
      </c>
      <c r="O128" s="124">
        <v>41760</v>
      </c>
      <c r="P128" s="124">
        <v>41791</v>
      </c>
      <c r="R128" s="131"/>
      <c r="S128" s="127"/>
      <c r="T128" s="127"/>
      <c r="U128" s="127"/>
      <c r="V128" s="127"/>
      <c r="W128" s="127"/>
      <c r="X128" s="127"/>
      <c r="Y128" s="127"/>
      <c r="Z128" s="127"/>
      <c r="AA128" s="127"/>
      <c r="AB128" s="127"/>
      <c r="AC128" s="127"/>
      <c r="AD128" s="127"/>
      <c r="AE128" s="127"/>
      <c r="AF128" s="127"/>
    </row>
    <row r="129" spans="1:19" ht="14.25" customHeight="1">
      <c r="A129" s="27" t="s">
        <v>31</v>
      </c>
      <c r="B129" s="27" t="s">
        <v>34</v>
      </c>
      <c r="C129" s="27" t="s">
        <v>44</v>
      </c>
      <c r="D129" s="27" t="s">
        <v>45</v>
      </c>
      <c r="E129" s="93">
        <v>593751.84077137313</v>
      </c>
      <c r="F129" s="93">
        <v>820393.03401412489</v>
      </c>
      <c r="G129" s="93">
        <v>642291.58212862327</v>
      </c>
      <c r="H129" s="93">
        <v>609639.97288837493</v>
      </c>
      <c r="I129" s="93">
        <v>626073.16897124995</v>
      </c>
      <c r="J129" s="93">
        <v>602153.37789750006</v>
      </c>
      <c r="K129" s="93">
        <v>1146143.9846999997</v>
      </c>
      <c r="L129" s="93">
        <v>964931.83751249989</v>
      </c>
      <c r="M129" s="93">
        <v>962733.95790000004</v>
      </c>
      <c r="N129" s="93">
        <v>964825.21760624985</v>
      </c>
      <c r="O129" s="93">
        <v>1024534.78359375</v>
      </c>
      <c r="P129" s="93">
        <v>1168045.22566875</v>
      </c>
      <c r="R129" s="5"/>
    </row>
    <row r="130" spans="1:19" ht="14.25" customHeight="1">
      <c r="A130" s="27" t="s">
        <v>56</v>
      </c>
      <c r="B130" s="27" t="s">
        <v>34</v>
      </c>
      <c r="C130" s="27" t="s">
        <v>57</v>
      </c>
      <c r="D130" s="27" t="s">
        <v>57</v>
      </c>
      <c r="E130" s="93">
        <v>181.933291</v>
      </c>
      <c r="F130" s="93">
        <v>187.44394299999999</v>
      </c>
      <c r="G130" s="93">
        <v>184.77365699999999</v>
      </c>
      <c r="H130" s="93">
        <v>191.54109299999999</v>
      </c>
      <c r="I130" s="93">
        <v>98.096062000000003</v>
      </c>
      <c r="J130" s="93">
        <v>185.30685299999999</v>
      </c>
      <c r="K130" s="93">
        <v>186.90143900000001</v>
      </c>
      <c r="L130" s="93">
        <v>158.58676500000001</v>
      </c>
      <c r="M130" s="93">
        <v>191.40367599999999</v>
      </c>
      <c r="N130" s="93">
        <v>171.057864</v>
      </c>
      <c r="O130" s="93">
        <v>169.28699900000001</v>
      </c>
      <c r="P130" s="93">
        <v>142.50871699999999</v>
      </c>
      <c r="R130" s="5"/>
    </row>
    <row r="131" spans="1:19" ht="14.25" customHeight="1">
      <c r="A131" s="27" t="s">
        <v>31</v>
      </c>
      <c r="B131" s="27" t="s">
        <v>39</v>
      </c>
      <c r="C131" s="27" t="s">
        <v>44</v>
      </c>
      <c r="D131" s="27" t="s">
        <v>45</v>
      </c>
      <c r="E131" s="93">
        <v>2533034.5131168002</v>
      </c>
      <c r="F131" s="93">
        <v>3051574.1625600001</v>
      </c>
      <c r="G131" s="93">
        <v>3084202.7580672004</v>
      </c>
      <c r="H131" s="93">
        <v>4135202.765971201</v>
      </c>
      <c r="I131" s="93">
        <v>4473275.8948415993</v>
      </c>
      <c r="J131" s="93">
        <v>3464957.9260800011</v>
      </c>
      <c r="K131" s="93">
        <v>4049642.8266000003</v>
      </c>
      <c r="L131" s="93">
        <v>4767948.2214000002</v>
      </c>
      <c r="M131" s="93">
        <v>4346722.8083999995</v>
      </c>
      <c r="N131" s="93">
        <v>4671541.1274000006</v>
      </c>
      <c r="O131" s="93">
        <v>5478104.6040000012</v>
      </c>
      <c r="P131" s="93">
        <v>2269805.1667200001</v>
      </c>
      <c r="R131" s="5"/>
    </row>
    <row r="132" spans="1:19" ht="14.25" customHeight="1">
      <c r="A132" s="27" t="s">
        <v>56</v>
      </c>
      <c r="B132" s="27" t="s">
        <v>39</v>
      </c>
      <c r="C132" s="27" t="s">
        <v>57</v>
      </c>
      <c r="D132" s="27" t="s">
        <v>57</v>
      </c>
      <c r="E132" s="93">
        <v>214.968999</v>
      </c>
      <c r="F132" s="93">
        <v>228.199051</v>
      </c>
      <c r="G132" s="93">
        <v>216.53646700000002</v>
      </c>
      <c r="H132" s="93">
        <v>236.760276</v>
      </c>
      <c r="I132" s="93">
        <v>232.052864</v>
      </c>
      <c r="J132" s="93">
        <v>240.21016</v>
      </c>
      <c r="K132" s="93">
        <v>288.160549</v>
      </c>
      <c r="L132" s="93">
        <v>306.884524</v>
      </c>
      <c r="M132" s="93">
        <v>367.65100600000005</v>
      </c>
      <c r="N132" s="93">
        <v>351.99016599999999</v>
      </c>
      <c r="O132" s="93">
        <v>362.822</v>
      </c>
      <c r="P132" s="93">
        <v>260.31229999999999</v>
      </c>
      <c r="R132" s="5"/>
    </row>
    <row r="133" spans="1:19" ht="14.25" customHeight="1">
      <c r="A133" s="27" t="s">
        <v>31</v>
      </c>
      <c r="B133" s="27" t="s">
        <v>40</v>
      </c>
      <c r="C133" s="27" t="s">
        <v>44</v>
      </c>
      <c r="D133" s="27" t="s">
        <v>45</v>
      </c>
      <c r="E133" s="93">
        <v>1625596.3356633</v>
      </c>
      <c r="F133" s="93">
        <v>1295067.8472731998</v>
      </c>
      <c r="G133" s="93">
        <v>1750624.8818057997</v>
      </c>
      <c r="H133" s="93">
        <v>1472529.3869285996</v>
      </c>
      <c r="I133" s="93">
        <v>1252200.4923928501</v>
      </c>
      <c r="J133" s="93">
        <v>1406782.6738875001</v>
      </c>
      <c r="K133" s="93">
        <v>1877449.5046125001</v>
      </c>
      <c r="L133" s="93">
        <v>1912219.1750437501</v>
      </c>
      <c r="M133" s="93">
        <v>2266625.1980531253</v>
      </c>
      <c r="N133" s="93">
        <v>2234200.5744250002</v>
      </c>
      <c r="O133" s="93">
        <v>2593715.6428375002</v>
      </c>
      <c r="P133" s="93">
        <v>2274807.7859325004</v>
      </c>
      <c r="R133" s="5"/>
    </row>
    <row r="134" spans="1:19" ht="14.25" customHeight="1">
      <c r="A134" s="27" t="s">
        <v>56</v>
      </c>
      <c r="B134" s="27" t="s">
        <v>40</v>
      </c>
      <c r="C134" s="27" t="s">
        <v>57</v>
      </c>
      <c r="D134" s="27" t="s">
        <v>57</v>
      </c>
      <c r="E134" s="93">
        <v>250.24199099999998</v>
      </c>
      <c r="F134" s="93">
        <v>206.740703</v>
      </c>
      <c r="G134" s="93">
        <v>201.23546099999996</v>
      </c>
      <c r="H134" s="93">
        <v>174.36956599999999</v>
      </c>
      <c r="I134" s="93">
        <v>204.09105</v>
      </c>
      <c r="J134" s="93">
        <v>146.35666599999999</v>
      </c>
      <c r="K134" s="93">
        <v>204.20249700000002</v>
      </c>
      <c r="L134" s="93">
        <v>217.43019900000002</v>
      </c>
      <c r="M134" s="93">
        <v>230.98220000000001</v>
      </c>
      <c r="N134" s="93">
        <v>236.441136</v>
      </c>
      <c r="O134" s="93">
        <v>241.40736899999999</v>
      </c>
      <c r="P134" s="93">
        <v>220.380334</v>
      </c>
      <c r="R134" s="5"/>
    </row>
    <row r="135" spans="1:19" ht="14.25" customHeight="1">
      <c r="A135" s="27"/>
      <c r="B135" s="27"/>
      <c r="C135" s="27"/>
      <c r="D135" s="27"/>
      <c r="E135" s="27"/>
      <c r="F135" s="47"/>
      <c r="G135" s="47"/>
      <c r="H135" s="47"/>
      <c r="I135" s="47"/>
      <c r="J135" s="47"/>
      <c r="K135" s="47"/>
      <c r="L135" s="47"/>
      <c r="M135" s="47"/>
      <c r="N135" s="47"/>
      <c r="O135" s="47"/>
      <c r="P135" s="47"/>
      <c r="Q135" s="47"/>
      <c r="R135" s="5"/>
    </row>
    <row r="136" spans="1:19" ht="14.25" customHeight="1">
      <c r="A136" s="27"/>
      <c r="B136" s="27"/>
      <c r="C136" s="27"/>
      <c r="D136" s="27"/>
      <c r="E136" s="27"/>
      <c r="F136" s="47"/>
      <c r="G136" s="47"/>
      <c r="H136" s="47"/>
      <c r="I136" s="47"/>
      <c r="J136" s="47"/>
      <c r="K136" s="47"/>
      <c r="L136" s="47"/>
      <c r="M136" s="47"/>
      <c r="N136" s="47"/>
      <c r="O136" s="47"/>
      <c r="P136" s="47"/>
      <c r="Q136" s="47"/>
      <c r="R136" s="5"/>
    </row>
    <row r="137" spans="1:19" ht="14.25" customHeight="1">
      <c r="A137" s="27"/>
      <c r="B137" s="48"/>
      <c r="C137" s="49"/>
      <c r="D137" s="27"/>
      <c r="E137" s="27"/>
      <c r="F137" s="165" t="s">
        <v>114</v>
      </c>
      <c r="G137" s="165"/>
      <c r="H137" s="165"/>
      <c r="I137" s="165"/>
      <c r="J137" s="50"/>
      <c r="K137" s="165" t="s">
        <v>115</v>
      </c>
      <c r="L137" s="165"/>
      <c r="M137" s="165"/>
      <c r="N137" s="165"/>
      <c r="O137" s="50"/>
      <c r="P137" s="165" t="s">
        <v>116</v>
      </c>
      <c r="Q137" s="165"/>
      <c r="R137" s="165"/>
      <c r="S137" s="165"/>
    </row>
    <row r="138" spans="1:19" ht="14.25" customHeight="1">
      <c r="A138" s="27"/>
      <c r="B138" s="27"/>
      <c r="C138" s="27"/>
      <c r="D138" s="27"/>
      <c r="E138" s="27"/>
      <c r="F138" s="112"/>
      <c r="G138" s="112"/>
      <c r="H138" s="112"/>
      <c r="I138" s="112"/>
      <c r="J138" s="47"/>
      <c r="K138" s="112"/>
      <c r="L138" s="112"/>
      <c r="M138" s="112"/>
      <c r="N138" s="112"/>
      <c r="O138" s="47"/>
      <c r="P138" s="112"/>
      <c r="Q138" s="112"/>
      <c r="R138" s="112"/>
      <c r="S138" s="112"/>
    </row>
    <row r="139" spans="1:19" ht="14.25" customHeight="1">
      <c r="A139" s="27"/>
      <c r="B139" s="27"/>
      <c r="C139" s="27"/>
      <c r="D139" s="27"/>
      <c r="E139" s="27"/>
      <c r="F139" s="112"/>
      <c r="G139" s="112"/>
      <c r="H139" s="112"/>
      <c r="I139" s="112"/>
      <c r="J139" s="47"/>
      <c r="K139" s="112"/>
      <c r="L139" s="112"/>
      <c r="M139" s="112"/>
      <c r="N139" s="112"/>
      <c r="O139" s="47"/>
      <c r="P139" s="112"/>
      <c r="Q139" s="112"/>
      <c r="R139" s="112"/>
      <c r="S139" s="112"/>
    </row>
    <row r="140" spans="1:19" ht="14.25" customHeight="1">
      <c r="A140" s="27"/>
      <c r="B140" s="27"/>
      <c r="C140" s="27"/>
      <c r="D140" s="27"/>
      <c r="E140" s="27"/>
      <c r="F140" s="112"/>
      <c r="G140" s="112"/>
      <c r="H140" s="112"/>
      <c r="I140" s="112"/>
      <c r="J140" s="47"/>
      <c r="K140" s="112"/>
      <c r="L140" s="112"/>
      <c r="M140" s="112"/>
      <c r="N140" s="112"/>
      <c r="O140" s="47"/>
      <c r="P140" s="112"/>
      <c r="Q140" s="112"/>
      <c r="R140" s="112"/>
      <c r="S140" s="112"/>
    </row>
    <row r="141" spans="1:19" ht="14.25" customHeight="1">
      <c r="A141" s="27"/>
      <c r="B141" s="27"/>
      <c r="C141" s="27"/>
      <c r="D141" s="27"/>
      <c r="E141" s="27"/>
      <c r="F141" s="112"/>
      <c r="G141" s="112"/>
      <c r="H141" s="112"/>
      <c r="I141" s="112"/>
      <c r="J141" s="47"/>
      <c r="K141" s="112"/>
      <c r="L141" s="112"/>
      <c r="M141" s="112"/>
      <c r="N141" s="112"/>
      <c r="O141" s="47"/>
      <c r="P141" s="112"/>
      <c r="Q141" s="112"/>
      <c r="R141" s="112"/>
      <c r="S141" s="112"/>
    </row>
    <row r="142" spans="1:19" ht="14.25" customHeight="1">
      <c r="A142" s="27"/>
      <c r="B142" s="27"/>
      <c r="C142" s="27"/>
      <c r="D142" s="27"/>
      <c r="E142" s="27"/>
      <c r="F142" s="112"/>
      <c r="G142" s="112"/>
      <c r="H142" s="112"/>
      <c r="I142" s="112"/>
      <c r="J142" s="47"/>
      <c r="K142" s="112"/>
      <c r="L142" s="112"/>
      <c r="M142" s="112"/>
      <c r="N142" s="112"/>
      <c r="O142" s="47"/>
      <c r="P142" s="112"/>
      <c r="Q142" s="112"/>
      <c r="R142" s="112"/>
      <c r="S142" s="112"/>
    </row>
    <row r="143" spans="1:19" ht="14.25" customHeight="1">
      <c r="A143" s="27"/>
      <c r="B143" s="27"/>
      <c r="C143" s="27"/>
      <c r="D143" s="27"/>
      <c r="E143" s="27"/>
      <c r="F143" s="112"/>
      <c r="G143" s="112"/>
      <c r="H143" s="112"/>
      <c r="I143" s="112"/>
      <c r="J143" s="47"/>
      <c r="K143" s="112"/>
      <c r="L143" s="112"/>
      <c r="M143" s="112"/>
      <c r="N143" s="112"/>
      <c r="O143" s="47"/>
      <c r="P143" s="112"/>
      <c r="Q143" s="112"/>
      <c r="R143" s="112"/>
      <c r="S143" s="112"/>
    </row>
    <row r="144" spans="1:19" ht="14.25" customHeight="1">
      <c r="A144" s="27"/>
      <c r="B144" s="27"/>
      <c r="C144" s="27"/>
      <c r="D144" s="27"/>
      <c r="E144" s="27"/>
      <c r="F144" s="112"/>
      <c r="G144" s="112"/>
      <c r="H144" s="112"/>
      <c r="I144" s="112"/>
      <c r="J144" s="47"/>
      <c r="K144" s="112"/>
      <c r="L144" s="112"/>
      <c r="M144" s="112"/>
      <c r="N144" s="112"/>
      <c r="O144" s="47"/>
      <c r="P144" s="112"/>
      <c r="Q144" s="112"/>
      <c r="R144" s="112"/>
      <c r="S144" s="112"/>
    </row>
    <row r="145" spans="1:19" ht="14.25" customHeight="1">
      <c r="A145" s="27"/>
      <c r="B145" s="27"/>
      <c r="C145" s="27"/>
      <c r="D145" s="27"/>
      <c r="E145" s="27"/>
      <c r="F145" s="112"/>
      <c r="G145" s="112"/>
      <c r="H145" s="112"/>
      <c r="I145" s="112"/>
      <c r="J145" s="47"/>
      <c r="K145" s="112"/>
      <c r="L145" s="112"/>
      <c r="M145" s="112"/>
      <c r="N145" s="112"/>
      <c r="O145" s="47"/>
      <c r="P145" s="112"/>
      <c r="Q145" s="112"/>
      <c r="R145" s="112"/>
      <c r="S145" s="112"/>
    </row>
    <row r="146" spans="1:19" ht="14.25" customHeight="1">
      <c r="A146" s="27"/>
      <c r="B146" s="27"/>
      <c r="C146" s="27"/>
      <c r="D146" s="27"/>
      <c r="E146" s="27"/>
      <c r="F146" s="112"/>
      <c r="G146" s="112"/>
      <c r="H146" s="112"/>
      <c r="I146" s="112"/>
      <c r="J146" s="47"/>
      <c r="K146" s="112"/>
      <c r="L146" s="112"/>
      <c r="M146" s="112"/>
      <c r="N146" s="112"/>
      <c r="O146" s="47"/>
      <c r="P146" s="112"/>
      <c r="Q146" s="112"/>
      <c r="R146" s="112"/>
      <c r="S146" s="112"/>
    </row>
    <row r="147" spans="1:19" ht="14.25" customHeight="1">
      <c r="A147" s="27"/>
      <c r="B147" s="27"/>
      <c r="C147" s="27"/>
      <c r="D147" s="27"/>
      <c r="E147" s="27"/>
      <c r="F147" s="112"/>
      <c r="G147" s="112"/>
      <c r="H147" s="112"/>
      <c r="I147" s="112"/>
      <c r="J147" s="47"/>
      <c r="K147" s="112"/>
      <c r="L147" s="112"/>
      <c r="M147" s="112"/>
      <c r="N147" s="112"/>
      <c r="O147" s="47"/>
      <c r="P147" s="112"/>
      <c r="Q147" s="112"/>
      <c r="R147" s="112"/>
      <c r="S147" s="112"/>
    </row>
    <row r="148" spans="1:19" ht="14.25" customHeight="1">
      <c r="A148" s="27"/>
      <c r="B148" s="27"/>
      <c r="C148" s="27"/>
      <c r="D148" s="27"/>
      <c r="E148" s="27"/>
      <c r="F148" s="112"/>
      <c r="G148" s="112"/>
      <c r="H148" s="112"/>
      <c r="I148" s="112"/>
      <c r="J148" s="47"/>
      <c r="K148" s="112"/>
      <c r="L148" s="112"/>
      <c r="M148" s="112"/>
      <c r="N148" s="112"/>
      <c r="O148" s="47"/>
      <c r="P148" s="112"/>
      <c r="Q148" s="112"/>
      <c r="R148" s="112"/>
      <c r="S148" s="112"/>
    </row>
    <row r="149" spans="1:19" ht="14.25" customHeight="1">
      <c r="A149" s="27"/>
      <c r="B149" s="27"/>
      <c r="C149" s="27"/>
      <c r="D149" s="27"/>
      <c r="E149" s="27"/>
      <c r="F149" s="112"/>
      <c r="G149" s="112"/>
      <c r="H149" s="112"/>
      <c r="I149" s="112"/>
      <c r="J149" s="47"/>
      <c r="K149" s="112"/>
      <c r="L149" s="112"/>
      <c r="M149" s="112"/>
      <c r="N149" s="112"/>
      <c r="O149" s="47"/>
      <c r="P149" s="112"/>
      <c r="Q149" s="112"/>
      <c r="R149" s="112"/>
      <c r="S149" s="112"/>
    </row>
    <row r="150" spans="1:19" ht="14.25" customHeight="1">
      <c r="A150" s="27"/>
      <c r="B150" s="27"/>
      <c r="C150" s="27"/>
      <c r="D150" s="27"/>
      <c r="E150" s="27"/>
      <c r="F150" s="112"/>
      <c r="G150" s="112"/>
      <c r="H150" s="112"/>
      <c r="I150" s="112"/>
      <c r="J150" s="47"/>
      <c r="K150" s="112"/>
      <c r="L150" s="112"/>
      <c r="M150" s="112"/>
      <c r="N150" s="112"/>
      <c r="O150" s="47"/>
      <c r="P150" s="112"/>
      <c r="Q150" s="112"/>
      <c r="R150" s="112"/>
      <c r="S150" s="112"/>
    </row>
    <row r="151" spans="1:19" ht="14.25" customHeight="1">
      <c r="A151" s="27"/>
      <c r="B151" s="27"/>
      <c r="C151" s="27"/>
      <c r="D151" s="27"/>
      <c r="E151" s="27"/>
      <c r="F151" s="112"/>
      <c r="G151" s="112"/>
      <c r="H151" s="112"/>
      <c r="I151" s="112"/>
      <c r="J151" s="47"/>
      <c r="K151" s="112"/>
      <c r="L151" s="112"/>
      <c r="M151" s="112"/>
      <c r="N151" s="112"/>
      <c r="O151" s="47"/>
      <c r="P151" s="112"/>
      <c r="Q151" s="112"/>
      <c r="R151" s="112"/>
      <c r="S151" s="112"/>
    </row>
    <row r="152" spans="1:19" ht="14.25" customHeight="1">
      <c r="A152" s="27"/>
      <c r="B152" s="27"/>
      <c r="C152" s="27"/>
      <c r="D152" s="27"/>
      <c r="E152" s="27"/>
      <c r="F152" s="112"/>
      <c r="G152" s="112"/>
      <c r="H152" s="112"/>
      <c r="I152" s="112"/>
      <c r="J152" s="47"/>
      <c r="K152" s="112"/>
      <c r="L152" s="112"/>
      <c r="M152" s="112"/>
      <c r="N152" s="112"/>
      <c r="O152" s="47"/>
      <c r="P152" s="112"/>
      <c r="Q152" s="112"/>
      <c r="R152" s="112"/>
      <c r="S152" s="112"/>
    </row>
    <row r="153" spans="1:19" ht="14.25" customHeight="1">
      <c r="A153" s="27"/>
      <c r="B153" s="27"/>
      <c r="C153" s="27"/>
      <c r="D153" s="27"/>
      <c r="E153" s="27"/>
      <c r="F153" s="112"/>
      <c r="G153" s="112"/>
      <c r="H153" s="112"/>
      <c r="I153" s="112"/>
      <c r="J153" s="47"/>
      <c r="K153" s="112"/>
      <c r="L153" s="112"/>
      <c r="M153" s="112"/>
      <c r="N153" s="112"/>
      <c r="O153" s="47"/>
      <c r="P153" s="112"/>
      <c r="Q153" s="112"/>
      <c r="R153" s="112"/>
      <c r="S153" s="112"/>
    </row>
    <row r="154" spans="1:19" ht="14.25" customHeight="1">
      <c r="A154" s="27"/>
      <c r="B154" s="27"/>
      <c r="C154" s="27"/>
      <c r="D154" s="27"/>
      <c r="E154" s="27"/>
      <c r="F154" s="112"/>
      <c r="G154" s="112"/>
      <c r="H154" s="112"/>
      <c r="I154" s="112"/>
      <c r="J154" s="47"/>
      <c r="K154" s="112"/>
      <c r="L154" s="112"/>
      <c r="M154" s="112"/>
      <c r="N154" s="112"/>
      <c r="O154" s="47"/>
      <c r="P154" s="112"/>
      <c r="Q154" s="112"/>
      <c r="R154" s="112"/>
      <c r="S154" s="112"/>
    </row>
    <row r="155" spans="1:19" ht="14.25" customHeight="1">
      <c r="F155" s="127"/>
      <c r="G155" s="127"/>
      <c r="H155" s="127"/>
      <c r="I155" s="127"/>
      <c r="J155" s="5"/>
      <c r="K155" s="127"/>
      <c r="L155" s="127"/>
      <c r="M155" s="127"/>
      <c r="N155" s="127"/>
      <c r="O155" s="5"/>
      <c r="P155" s="127"/>
      <c r="Q155" s="127"/>
      <c r="R155" s="127"/>
      <c r="S155" s="127"/>
    </row>
    <row r="156" spans="1:19" ht="14.25" customHeight="1">
      <c r="F156" s="127"/>
      <c r="G156" s="127"/>
      <c r="H156" s="127"/>
      <c r="I156" s="127"/>
      <c r="J156" s="5"/>
      <c r="K156" s="127"/>
      <c r="L156" s="127"/>
      <c r="M156" s="127"/>
      <c r="N156" s="127"/>
      <c r="O156" s="5"/>
      <c r="P156" s="127"/>
      <c r="Q156" s="127"/>
      <c r="R156" s="127"/>
      <c r="S156" s="127"/>
    </row>
    <row r="157" spans="1:19" ht="14.25" customHeight="1">
      <c r="A157" s="27"/>
      <c r="B157" s="48"/>
      <c r="C157" s="49"/>
      <c r="D157" s="27"/>
      <c r="F157" s="165" t="s">
        <v>117</v>
      </c>
      <c r="G157" s="165"/>
      <c r="H157" s="165"/>
      <c r="I157" s="165"/>
      <c r="J157" s="51"/>
      <c r="K157" s="165" t="s">
        <v>118</v>
      </c>
      <c r="L157" s="165"/>
      <c r="M157" s="165"/>
      <c r="N157" s="165"/>
      <c r="O157" s="51"/>
      <c r="P157" s="165" t="s">
        <v>119</v>
      </c>
      <c r="Q157" s="165"/>
      <c r="R157" s="165"/>
      <c r="S157" s="165"/>
    </row>
    <row r="158" spans="1:19" ht="14.25" customHeight="1">
      <c r="A158" s="27"/>
      <c r="B158" s="27"/>
      <c r="C158" s="27"/>
      <c r="D158" s="27"/>
      <c r="F158" s="112"/>
      <c r="G158" s="112"/>
      <c r="H158" s="112"/>
      <c r="I158" s="112"/>
      <c r="J158" s="5"/>
      <c r="K158" s="112"/>
      <c r="L158" s="112"/>
      <c r="M158" s="112"/>
      <c r="N158" s="112"/>
      <c r="O158" s="5"/>
      <c r="P158" s="112"/>
      <c r="Q158" s="112"/>
      <c r="R158" s="112"/>
      <c r="S158" s="112"/>
    </row>
    <row r="159" spans="1:19" ht="14.25" customHeight="1">
      <c r="A159" s="27"/>
      <c r="B159" s="27"/>
      <c r="C159" s="27"/>
      <c r="D159" s="27"/>
      <c r="F159" s="112"/>
      <c r="G159" s="112"/>
      <c r="H159" s="112"/>
      <c r="I159" s="112"/>
      <c r="J159" s="5"/>
      <c r="K159" s="112"/>
      <c r="L159" s="112"/>
      <c r="M159" s="112"/>
      <c r="N159" s="112"/>
      <c r="O159" s="5"/>
      <c r="P159" s="112"/>
      <c r="Q159" s="112"/>
      <c r="R159" s="112"/>
      <c r="S159" s="112"/>
    </row>
    <row r="160" spans="1:19" ht="14.25" customHeight="1">
      <c r="A160" s="27"/>
      <c r="B160" s="27"/>
      <c r="C160" s="27"/>
      <c r="D160" s="27"/>
      <c r="F160" s="112"/>
      <c r="G160" s="112"/>
      <c r="H160" s="112"/>
      <c r="I160" s="112"/>
      <c r="J160" s="5"/>
      <c r="K160" s="112"/>
      <c r="L160" s="112"/>
      <c r="M160" s="112"/>
      <c r="N160" s="112"/>
      <c r="O160" s="5"/>
      <c r="P160" s="112"/>
      <c r="Q160" s="112"/>
      <c r="R160" s="112"/>
      <c r="S160" s="112"/>
    </row>
    <row r="161" spans="1:19" ht="14.25" customHeight="1">
      <c r="A161" s="27"/>
      <c r="B161" s="27"/>
      <c r="C161" s="27"/>
      <c r="D161" s="27"/>
      <c r="F161" s="112"/>
      <c r="G161" s="112"/>
      <c r="H161" s="112"/>
      <c r="I161" s="112"/>
      <c r="J161" s="5"/>
      <c r="K161" s="112"/>
      <c r="L161" s="112"/>
      <c r="M161" s="112"/>
      <c r="N161" s="112"/>
      <c r="O161" s="5"/>
      <c r="P161" s="112"/>
      <c r="Q161" s="112"/>
      <c r="R161" s="112"/>
      <c r="S161" s="112"/>
    </row>
    <row r="162" spans="1:19" ht="14.25" customHeight="1">
      <c r="A162" s="27"/>
      <c r="B162" s="27"/>
      <c r="C162" s="27"/>
      <c r="D162" s="27"/>
      <c r="F162" s="112"/>
      <c r="G162" s="112"/>
      <c r="H162" s="112"/>
      <c r="I162" s="112"/>
      <c r="J162" s="5"/>
      <c r="K162" s="112"/>
      <c r="L162" s="112"/>
      <c r="M162" s="112"/>
      <c r="N162" s="112"/>
      <c r="O162" s="5"/>
      <c r="P162" s="112"/>
      <c r="Q162" s="112"/>
      <c r="R162" s="112"/>
      <c r="S162" s="112"/>
    </row>
    <row r="163" spans="1:19" ht="14.25" customHeight="1">
      <c r="A163" s="27"/>
      <c r="B163" s="27"/>
      <c r="C163" s="27"/>
      <c r="D163" s="27"/>
      <c r="F163" s="112"/>
      <c r="G163" s="112"/>
      <c r="H163" s="112"/>
      <c r="I163" s="112"/>
      <c r="J163" s="5"/>
      <c r="K163" s="112"/>
      <c r="L163" s="112"/>
      <c r="M163" s="112"/>
      <c r="N163" s="112"/>
      <c r="O163" s="5"/>
      <c r="P163" s="112"/>
      <c r="Q163" s="112"/>
      <c r="R163" s="112"/>
      <c r="S163" s="112"/>
    </row>
    <row r="164" spans="1:19" ht="14.25" customHeight="1">
      <c r="A164" s="27"/>
      <c r="B164" s="27"/>
      <c r="C164" s="27"/>
      <c r="D164" s="27"/>
      <c r="F164" s="112"/>
      <c r="G164" s="112"/>
      <c r="H164" s="112"/>
      <c r="I164" s="112"/>
      <c r="J164" s="5"/>
      <c r="K164" s="112"/>
      <c r="L164" s="112"/>
      <c r="M164" s="112"/>
      <c r="N164" s="112"/>
      <c r="O164" s="5"/>
      <c r="P164" s="112"/>
      <c r="Q164" s="112"/>
      <c r="R164" s="112"/>
      <c r="S164" s="112"/>
    </row>
    <row r="165" spans="1:19" ht="14.25" customHeight="1">
      <c r="A165" s="27"/>
      <c r="B165" s="27"/>
      <c r="C165" s="27"/>
      <c r="D165" s="27"/>
      <c r="F165" s="112"/>
      <c r="G165" s="112"/>
      <c r="H165" s="112"/>
      <c r="I165" s="112"/>
      <c r="J165" s="5"/>
      <c r="K165" s="112"/>
      <c r="L165" s="112"/>
      <c r="M165" s="112"/>
      <c r="N165" s="112"/>
      <c r="O165" s="5"/>
      <c r="P165" s="112"/>
      <c r="Q165" s="112"/>
      <c r="R165" s="112"/>
      <c r="S165" s="112"/>
    </row>
    <row r="166" spans="1:19" ht="14.25" customHeight="1">
      <c r="A166" s="27"/>
      <c r="B166" s="27"/>
      <c r="C166" s="27"/>
      <c r="D166" s="27"/>
      <c r="F166" s="112"/>
      <c r="G166" s="112"/>
      <c r="H166" s="112"/>
      <c r="I166" s="112"/>
      <c r="J166" s="5"/>
      <c r="K166" s="112"/>
      <c r="L166" s="112"/>
      <c r="M166" s="112"/>
      <c r="N166" s="112"/>
      <c r="O166" s="5"/>
      <c r="P166" s="112"/>
      <c r="Q166" s="112"/>
      <c r="R166" s="112"/>
      <c r="S166" s="112"/>
    </row>
    <row r="167" spans="1:19" ht="14.25" customHeight="1">
      <c r="A167" s="27"/>
      <c r="B167" s="27"/>
      <c r="C167" s="27"/>
      <c r="D167" s="27"/>
      <c r="F167" s="112"/>
      <c r="G167" s="112"/>
      <c r="H167" s="112"/>
      <c r="I167" s="112"/>
      <c r="J167" s="5"/>
      <c r="K167" s="112"/>
      <c r="L167" s="112"/>
      <c r="M167" s="112"/>
      <c r="N167" s="112"/>
      <c r="O167" s="5"/>
      <c r="P167" s="112"/>
      <c r="Q167" s="112"/>
      <c r="R167" s="112"/>
      <c r="S167" s="112"/>
    </row>
    <row r="168" spans="1:19" ht="14.25" customHeight="1">
      <c r="A168" s="27"/>
      <c r="B168" s="27"/>
      <c r="C168" s="27"/>
      <c r="D168" s="27"/>
      <c r="F168" s="112"/>
      <c r="G168" s="112"/>
      <c r="H168" s="112"/>
      <c r="I168" s="112"/>
      <c r="J168" s="5"/>
      <c r="K168" s="112"/>
      <c r="L168" s="112"/>
      <c r="M168" s="112"/>
      <c r="N168" s="112"/>
      <c r="O168" s="5"/>
      <c r="P168" s="112"/>
      <c r="Q168" s="112"/>
      <c r="R168" s="112"/>
      <c r="S168" s="112"/>
    </row>
    <row r="169" spans="1:19" ht="14.25" customHeight="1">
      <c r="A169" s="27"/>
      <c r="B169" s="27"/>
      <c r="C169" s="27"/>
      <c r="D169" s="27"/>
      <c r="F169" s="112"/>
      <c r="G169" s="112"/>
      <c r="H169" s="112"/>
      <c r="I169" s="112"/>
      <c r="J169" s="5"/>
      <c r="K169" s="112"/>
      <c r="L169" s="112"/>
      <c r="M169" s="112"/>
      <c r="N169" s="112"/>
      <c r="O169" s="5"/>
      <c r="P169" s="112"/>
      <c r="Q169" s="112"/>
      <c r="R169" s="112"/>
      <c r="S169" s="112"/>
    </row>
    <row r="170" spans="1:19" ht="14.25" customHeight="1">
      <c r="A170" s="27"/>
      <c r="B170" s="27"/>
      <c r="C170" s="27"/>
      <c r="D170" s="27"/>
      <c r="F170" s="112"/>
      <c r="G170" s="112"/>
      <c r="H170" s="112"/>
      <c r="I170" s="112"/>
      <c r="J170" s="5"/>
      <c r="K170" s="112"/>
      <c r="L170" s="112"/>
      <c r="M170" s="112"/>
      <c r="N170" s="112"/>
      <c r="O170" s="5"/>
      <c r="P170" s="112"/>
      <c r="Q170" s="112"/>
      <c r="R170" s="112"/>
      <c r="S170" s="112"/>
    </row>
    <row r="171" spans="1:19" ht="14.25" customHeight="1">
      <c r="A171" s="27"/>
      <c r="B171" s="27"/>
      <c r="C171" s="27"/>
      <c r="D171" s="27"/>
      <c r="F171" s="112"/>
      <c r="G171" s="112"/>
      <c r="H171" s="112"/>
      <c r="I171" s="112"/>
      <c r="J171" s="5"/>
      <c r="K171" s="112"/>
      <c r="L171" s="112"/>
      <c r="M171" s="112"/>
      <c r="N171" s="112"/>
      <c r="O171" s="5"/>
      <c r="P171" s="112"/>
      <c r="Q171" s="112"/>
      <c r="R171" s="112"/>
      <c r="S171" s="112"/>
    </row>
    <row r="172" spans="1:19" ht="14.25" customHeight="1">
      <c r="A172" s="27"/>
      <c r="B172" s="27"/>
      <c r="C172" s="27"/>
      <c r="D172" s="27"/>
      <c r="F172" s="112"/>
      <c r="G172" s="112"/>
      <c r="H172" s="112"/>
      <c r="I172" s="112"/>
      <c r="J172" s="5"/>
      <c r="K172" s="112"/>
      <c r="L172" s="112"/>
      <c r="M172" s="112"/>
      <c r="N172" s="112"/>
      <c r="O172" s="5"/>
      <c r="P172" s="112"/>
      <c r="Q172" s="112"/>
      <c r="R172" s="112"/>
      <c r="S172" s="112"/>
    </row>
    <row r="173" spans="1:19" ht="14.25" customHeight="1">
      <c r="A173" s="27"/>
      <c r="B173" s="27"/>
      <c r="C173" s="27"/>
      <c r="D173" s="27"/>
      <c r="F173" s="112"/>
      <c r="G173" s="112"/>
      <c r="H173" s="112"/>
      <c r="I173" s="112"/>
      <c r="J173" s="5"/>
      <c r="K173" s="112"/>
      <c r="L173" s="112"/>
      <c r="M173" s="112"/>
      <c r="N173" s="112"/>
      <c r="O173" s="5"/>
      <c r="P173" s="112"/>
      <c r="Q173" s="112"/>
      <c r="R173" s="112"/>
      <c r="S173" s="112"/>
    </row>
    <row r="174" spans="1:19" ht="14.25" customHeight="1">
      <c r="A174" s="27"/>
      <c r="B174" s="27"/>
      <c r="C174" s="27"/>
      <c r="D174" s="27"/>
      <c r="F174" s="112"/>
      <c r="G174" s="112"/>
      <c r="H174" s="112"/>
      <c r="I174" s="112"/>
      <c r="J174" s="5"/>
      <c r="K174" s="112"/>
      <c r="L174" s="112"/>
      <c r="M174" s="112"/>
      <c r="N174" s="112"/>
      <c r="O174" s="5"/>
      <c r="P174" s="112"/>
      <c r="Q174" s="112"/>
      <c r="R174" s="112"/>
      <c r="S174" s="112"/>
    </row>
    <row r="175" spans="1:19" ht="14.25" customHeight="1">
      <c r="F175" s="127"/>
      <c r="G175" s="127"/>
      <c r="H175" s="127"/>
      <c r="I175" s="127"/>
      <c r="J175" s="5"/>
      <c r="K175" s="127"/>
      <c r="L175" s="127"/>
      <c r="M175" s="127"/>
      <c r="N175" s="127"/>
      <c r="O175" s="5"/>
      <c r="P175" s="127"/>
      <c r="Q175" s="127"/>
      <c r="R175" s="127"/>
      <c r="S175" s="127"/>
    </row>
    <row r="176" spans="1:19" ht="14.25" customHeight="1">
      <c r="F176" s="127"/>
      <c r="G176" s="127"/>
      <c r="H176" s="127"/>
      <c r="I176" s="127"/>
      <c r="J176" s="5"/>
      <c r="K176" s="127"/>
      <c r="L176" s="127"/>
      <c r="M176" s="127"/>
      <c r="N176" s="127"/>
      <c r="O176" s="5"/>
      <c r="P176" s="127"/>
      <c r="Q176" s="127"/>
      <c r="R176" s="127"/>
      <c r="S176" s="127"/>
    </row>
    <row r="177" spans="6:18" ht="14.25" customHeight="1">
      <c r="F177" s="5"/>
      <c r="G177" s="5"/>
      <c r="H177" s="5"/>
      <c r="I177" s="5"/>
      <c r="J177" s="5"/>
      <c r="K177" s="5"/>
      <c r="L177" s="5"/>
      <c r="M177" s="5"/>
      <c r="N177" s="5"/>
      <c r="O177" s="5"/>
      <c r="P177" s="5"/>
      <c r="Q177" s="5"/>
      <c r="R177" s="5"/>
    </row>
    <row r="178" spans="6:18" ht="14.25" customHeight="1">
      <c r="F178" s="5"/>
      <c r="G178" s="5"/>
      <c r="H178" s="5"/>
      <c r="I178" s="5"/>
      <c r="J178" s="5"/>
      <c r="K178" s="5"/>
      <c r="L178" s="5"/>
      <c r="M178" s="5"/>
      <c r="N178" s="5"/>
      <c r="O178" s="5"/>
      <c r="P178" s="5"/>
      <c r="Q178" s="5"/>
      <c r="R178" s="5"/>
    </row>
    <row r="179" spans="6:18" ht="14.25" customHeight="1">
      <c r="F179" s="5"/>
      <c r="G179" s="5"/>
      <c r="H179" s="5"/>
      <c r="I179" s="5"/>
      <c r="J179" s="5"/>
      <c r="K179" s="5"/>
      <c r="L179" s="5"/>
      <c r="M179" s="5"/>
      <c r="N179" s="5"/>
      <c r="O179" s="5"/>
      <c r="P179" s="5"/>
      <c r="Q179" s="5"/>
      <c r="R179" s="5"/>
    </row>
    <row r="180" spans="6:18" ht="14.25" customHeight="1">
      <c r="F180" s="5"/>
      <c r="G180" s="5"/>
      <c r="H180" s="5"/>
      <c r="I180" s="5"/>
      <c r="J180" s="5"/>
      <c r="K180" s="5"/>
      <c r="L180" s="5"/>
      <c r="M180" s="5"/>
      <c r="N180" s="5"/>
      <c r="O180" s="5"/>
      <c r="P180" s="5"/>
      <c r="Q180" s="5"/>
      <c r="R180" s="5"/>
    </row>
    <row r="181" spans="6:18" ht="14.25" customHeight="1">
      <c r="F181" s="5"/>
      <c r="G181" s="5"/>
      <c r="H181" s="5"/>
      <c r="I181" s="5"/>
      <c r="J181" s="5"/>
      <c r="K181" s="5"/>
      <c r="L181" s="5"/>
      <c r="M181" s="5"/>
      <c r="N181" s="5"/>
      <c r="O181" s="5"/>
      <c r="P181" s="5"/>
      <c r="Q181" s="5"/>
      <c r="R181" s="5"/>
    </row>
    <row r="182" spans="6:18" ht="14.25" customHeight="1">
      <c r="F182" s="5"/>
      <c r="G182" s="5"/>
      <c r="H182" s="5"/>
      <c r="I182" s="5"/>
      <c r="J182" s="5"/>
      <c r="K182" s="5"/>
      <c r="L182" s="5"/>
      <c r="M182" s="5"/>
      <c r="N182" s="5"/>
      <c r="O182" s="5"/>
      <c r="P182" s="5"/>
      <c r="Q182" s="5"/>
      <c r="R182" s="5"/>
    </row>
    <row r="183" spans="6:18" ht="14.25" customHeight="1">
      <c r="F183" s="5"/>
      <c r="G183" s="5"/>
      <c r="H183" s="5"/>
      <c r="I183" s="5"/>
      <c r="J183" s="5"/>
      <c r="K183" s="5"/>
      <c r="L183" s="5"/>
      <c r="M183" s="5"/>
      <c r="N183" s="5"/>
      <c r="O183" s="5"/>
      <c r="P183" s="5"/>
      <c r="Q183" s="5"/>
      <c r="R183" s="5"/>
    </row>
    <row r="184" spans="6:18" ht="14.25" customHeight="1">
      <c r="F184" s="5"/>
      <c r="G184" s="5"/>
      <c r="H184" s="5"/>
      <c r="I184" s="5"/>
      <c r="J184" s="5"/>
      <c r="K184" s="5"/>
      <c r="L184" s="5"/>
      <c r="M184" s="5"/>
      <c r="N184" s="5"/>
      <c r="O184" s="5"/>
      <c r="P184" s="5"/>
      <c r="Q184" s="5"/>
      <c r="R184" s="5"/>
    </row>
    <row r="185" spans="6:18" ht="14.25" customHeight="1">
      <c r="F185" s="5"/>
      <c r="G185" s="5"/>
      <c r="H185" s="5"/>
      <c r="I185" s="5"/>
      <c r="J185" s="5"/>
      <c r="K185" s="5"/>
      <c r="L185" s="5"/>
      <c r="M185" s="5"/>
      <c r="N185" s="5"/>
      <c r="O185" s="5"/>
      <c r="P185" s="5"/>
      <c r="Q185" s="5"/>
      <c r="R185" s="5"/>
    </row>
    <row r="186" spans="6:18" ht="14.25" customHeight="1">
      <c r="F186" s="5"/>
      <c r="G186" s="5"/>
      <c r="H186" s="5"/>
      <c r="I186" s="5"/>
      <c r="J186" s="5"/>
      <c r="K186" s="5"/>
      <c r="L186" s="5"/>
      <c r="M186" s="5"/>
      <c r="N186" s="5"/>
      <c r="O186" s="5"/>
      <c r="P186" s="5"/>
      <c r="Q186" s="5"/>
      <c r="R186" s="5"/>
    </row>
    <row r="187" spans="6:18" ht="14.25" customHeight="1">
      <c r="F187" s="5"/>
      <c r="G187" s="5"/>
      <c r="H187" s="5"/>
      <c r="I187" s="5"/>
      <c r="J187" s="5"/>
      <c r="K187" s="5"/>
      <c r="L187" s="5"/>
      <c r="M187" s="5"/>
      <c r="N187" s="5"/>
      <c r="O187" s="5"/>
      <c r="P187" s="5"/>
      <c r="Q187" s="5"/>
      <c r="R187" s="5"/>
    </row>
    <row r="188" spans="6:18" ht="14.25" customHeight="1">
      <c r="F188" s="5"/>
      <c r="G188" s="5"/>
      <c r="H188" s="5"/>
      <c r="I188" s="5"/>
      <c r="J188" s="5"/>
      <c r="K188" s="5"/>
      <c r="L188" s="5"/>
      <c r="M188" s="5"/>
      <c r="N188" s="5"/>
      <c r="O188" s="5"/>
      <c r="P188" s="5"/>
      <c r="Q188" s="5"/>
      <c r="R188" s="5"/>
    </row>
    <row r="189" spans="6:18" ht="14.25" customHeight="1">
      <c r="F189" s="5"/>
      <c r="G189" s="5"/>
      <c r="H189" s="5"/>
      <c r="I189" s="5"/>
      <c r="J189" s="5"/>
      <c r="K189" s="5"/>
      <c r="L189" s="5"/>
      <c r="M189" s="5"/>
      <c r="N189" s="5"/>
      <c r="O189" s="5"/>
      <c r="P189" s="5"/>
      <c r="Q189" s="5"/>
      <c r="R189" s="5"/>
    </row>
    <row r="190" spans="6:18" ht="14.25" customHeight="1">
      <c r="F190" s="5"/>
      <c r="G190" s="5"/>
      <c r="H190" s="5"/>
      <c r="I190" s="5"/>
      <c r="J190" s="5"/>
      <c r="K190" s="5"/>
      <c r="L190" s="5"/>
      <c r="M190" s="5"/>
      <c r="N190" s="5"/>
      <c r="O190" s="5"/>
      <c r="P190" s="5"/>
      <c r="Q190" s="5"/>
      <c r="R190" s="5"/>
    </row>
    <row r="191" spans="6:18" ht="14.25" customHeight="1">
      <c r="F191" s="5"/>
      <c r="G191" s="5"/>
      <c r="H191" s="5"/>
      <c r="I191" s="5"/>
      <c r="J191" s="5"/>
      <c r="K191" s="5"/>
      <c r="L191" s="5"/>
      <c r="M191" s="5"/>
      <c r="N191" s="5"/>
      <c r="O191" s="5"/>
      <c r="P191" s="5"/>
      <c r="Q191" s="5"/>
      <c r="R191" s="5"/>
    </row>
    <row r="192" spans="6:18" ht="14.25" customHeight="1">
      <c r="F192" s="5"/>
      <c r="G192" s="5"/>
      <c r="H192" s="5"/>
      <c r="I192" s="5"/>
      <c r="J192" s="5"/>
      <c r="K192" s="5"/>
      <c r="L192" s="5"/>
      <c r="M192" s="5"/>
      <c r="N192" s="5"/>
      <c r="O192" s="5"/>
      <c r="P192" s="5"/>
      <c r="Q192" s="5"/>
      <c r="R192" s="5"/>
    </row>
    <row r="193" spans="6:18" ht="14.25" customHeight="1">
      <c r="F193" s="5"/>
      <c r="G193" s="5"/>
      <c r="H193" s="5"/>
      <c r="I193" s="5"/>
      <c r="J193" s="5"/>
      <c r="K193" s="5"/>
      <c r="L193" s="5"/>
      <c r="M193" s="5"/>
      <c r="N193" s="5"/>
      <c r="O193" s="5"/>
      <c r="P193" s="5"/>
      <c r="Q193" s="5"/>
      <c r="R193" s="5"/>
    </row>
    <row r="194" spans="6:18" ht="14.25" customHeight="1">
      <c r="F194" s="5"/>
      <c r="G194" s="5"/>
      <c r="H194" s="5"/>
      <c r="I194" s="5"/>
      <c r="J194" s="5"/>
      <c r="K194" s="5"/>
      <c r="L194" s="5"/>
      <c r="M194" s="5"/>
      <c r="N194" s="5"/>
      <c r="O194" s="5"/>
      <c r="P194" s="5"/>
      <c r="Q194" s="5"/>
      <c r="R194" s="5"/>
    </row>
    <row r="195" spans="6:18" ht="14.25" customHeight="1">
      <c r="F195" s="5"/>
      <c r="G195" s="5"/>
      <c r="H195" s="5"/>
      <c r="I195" s="5"/>
      <c r="J195" s="5"/>
      <c r="K195" s="5"/>
      <c r="L195" s="5"/>
      <c r="M195" s="5"/>
      <c r="N195" s="5"/>
      <c r="O195" s="5"/>
      <c r="P195" s="5"/>
      <c r="Q195" s="5"/>
      <c r="R195" s="5"/>
    </row>
    <row r="196" spans="6:18" ht="14.25" customHeight="1">
      <c r="F196" s="5"/>
      <c r="G196" s="5"/>
      <c r="H196" s="5"/>
      <c r="I196" s="5"/>
      <c r="J196" s="5"/>
      <c r="K196" s="5"/>
      <c r="L196" s="5"/>
      <c r="M196" s="5"/>
      <c r="N196" s="5"/>
      <c r="O196" s="5"/>
      <c r="P196" s="5"/>
      <c r="Q196" s="5"/>
      <c r="R196" s="5"/>
    </row>
    <row r="197" spans="6:18" ht="14.25" customHeight="1">
      <c r="F197" s="5"/>
      <c r="G197" s="5"/>
      <c r="H197" s="5"/>
      <c r="I197" s="5"/>
      <c r="J197" s="5"/>
      <c r="K197" s="5"/>
      <c r="L197" s="5"/>
      <c r="M197" s="5"/>
      <c r="N197" s="5"/>
      <c r="O197" s="5"/>
      <c r="P197" s="5"/>
      <c r="Q197" s="5"/>
      <c r="R197" s="5"/>
    </row>
    <row r="198" spans="6:18" ht="14.25" customHeight="1">
      <c r="F198" s="5"/>
      <c r="G198" s="5"/>
      <c r="H198" s="5"/>
      <c r="I198" s="5"/>
      <c r="J198" s="5"/>
      <c r="K198" s="5"/>
      <c r="L198" s="5"/>
      <c r="M198" s="5"/>
      <c r="N198" s="5"/>
      <c r="O198" s="5"/>
      <c r="P198" s="5"/>
      <c r="Q198" s="5"/>
      <c r="R198" s="5"/>
    </row>
    <row r="199" spans="6:18" ht="14.25" customHeight="1">
      <c r="F199" s="5"/>
      <c r="G199" s="5"/>
      <c r="H199" s="5"/>
      <c r="I199" s="5"/>
      <c r="J199" s="5"/>
      <c r="K199" s="5"/>
      <c r="L199" s="5"/>
      <c r="M199" s="5"/>
      <c r="N199" s="5"/>
      <c r="O199" s="5"/>
      <c r="P199" s="5"/>
      <c r="Q199" s="5"/>
      <c r="R199" s="5"/>
    </row>
    <row r="200" spans="6:18" ht="14.25" customHeight="1">
      <c r="F200" s="5"/>
      <c r="G200" s="5"/>
      <c r="H200" s="5"/>
      <c r="I200" s="5"/>
      <c r="J200" s="5"/>
      <c r="K200" s="5"/>
      <c r="L200" s="5"/>
      <c r="M200" s="5"/>
      <c r="N200" s="5"/>
      <c r="O200" s="5"/>
      <c r="P200" s="5"/>
      <c r="Q200" s="5"/>
      <c r="R200" s="5"/>
    </row>
    <row r="201" spans="6:18" ht="14.25" customHeight="1">
      <c r="F201" s="5"/>
      <c r="G201" s="5"/>
      <c r="H201" s="5"/>
      <c r="I201" s="5"/>
      <c r="J201" s="5"/>
      <c r="K201" s="5"/>
      <c r="L201" s="5"/>
      <c r="M201" s="5"/>
      <c r="N201" s="5"/>
      <c r="O201" s="5"/>
      <c r="P201" s="5"/>
      <c r="Q201" s="5"/>
      <c r="R201" s="5"/>
    </row>
    <row r="202" spans="6:18" ht="14.25" customHeight="1">
      <c r="F202" s="5"/>
      <c r="G202" s="5"/>
      <c r="H202" s="5"/>
      <c r="I202" s="5"/>
      <c r="J202" s="5"/>
      <c r="K202" s="5"/>
      <c r="L202" s="5"/>
      <c r="M202" s="5"/>
      <c r="N202" s="5"/>
      <c r="O202" s="5"/>
      <c r="P202" s="5"/>
      <c r="Q202" s="5"/>
      <c r="R202" s="5"/>
    </row>
    <row r="203" spans="6:18" ht="14.25" customHeight="1">
      <c r="F203" s="5"/>
      <c r="G203" s="5"/>
      <c r="H203" s="5"/>
      <c r="I203" s="5"/>
      <c r="J203" s="5"/>
      <c r="K203" s="5"/>
      <c r="L203" s="5"/>
      <c r="M203" s="5"/>
      <c r="N203" s="5"/>
      <c r="O203" s="5"/>
      <c r="P203" s="5"/>
      <c r="Q203" s="5"/>
      <c r="R203" s="5"/>
    </row>
    <row r="204" spans="6:18" ht="14.25" customHeight="1">
      <c r="F204" s="5"/>
      <c r="G204" s="5"/>
      <c r="H204" s="5"/>
      <c r="I204" s="5"/>
      <c r="J204" s="5"/>
      <c r="K204" s="5"/>
      <c r="L204" s="5"/>
      <c r="M204" s="5"/>
      <c r="N204" s="5"/>
      <c r="O204" s="5"/>
      <c r="P204" s="5"/>
      <c r="Q204" s="5"/>
      <c r="R204" s="5"/>
    </row>
    <row r="205" spans="6:18" ht="14.25" customHeight="1">
      <c r="F205" s="5"/>
      <c r="G205" s="5"/>
      <c r="H205" s="5"/>
      <c r="I205" s="5"/>
      <c r="J205" s="5"/>
      <c r="K205" s="5"/>
      <c r="L205" s="5"/>
      <c r="M205" s="5"/>
      <c r="N205" s="5"/>
      <c r="O205" s="5"/>
      <c r="P205" s="5"/>
      <c r="Q205" s="5"/>
      <c r="R205" s="5"/>
    </row>
    <row r="206" spans="6:18" ht="14.25" customHeight="1">
      <c r="F206" s="5"/>
      <c r="G206" s="5"/>
      <c r="H206" s="5"/>
      <c r="I206" s="5"/>
      <c r="J206" s="5"/>
      <c r="K206" s="5"/>
      <c r="L206" s="5"/>
      <c r="M206" s="5"/>
      <c r="N206" s="5"/>
      <c r="O206" s="5"/>
      <c r="P206" s="5"/>
      <c r="Q206" s="5"/>
      <c r="R206" s="5"/>
    </row>
    <row r="207" spans="6:18" ht="14.25" customHeight="1">
      <c r="F207" s="5"/>
      <c r="G207" s="5"/>
      <c r="H207" s="5"/>
      <c r="I207" s="5"/>
      <c r="J207" s="5"/>
      <c r="K207" s="5"/>
      <c r="L207" s="5"/>
      <c r="M207" s="5"/>
      <c r="N207" s="5"/>
      <c r="O207" s="5"/>
      <c r="P207" s="5"/>
      <c r="Q207" s="5"/>
      <c r="R207" s="5"/>
    </row>
    <row r="208" spans="6:18" ht="14.25" customHeight="1">
      <c r="F208" s="5"/>
      <c r="G208" s="5"/>
      <c r="H208" s="5"/>
      <c r="I208" s="5"/>
      <c r="J208" s="5"/>
      <c r="K208" s="5"/>
      <c r="L208" s="5"/>
      <c r="M208" s="5"/>
      <c r="N208" s="5"/>
      <c r="O208" s="5"/>
      <c r="P208" s="5"/>
      <c r="Q208" s="5"/>
      <c r="R208" s="5"/>
    </row>
    <row r="209" spans="6:18" ht="14.25" customHeight="1">
      <c r="F209" s="5"/>
      <c r="G209" s="5"/>
      <c r="H209" s="5"/>
      <c r="I209" s="5"/>
      <c r="J209" s="5"/>
      <c r="K209" s="5"/>
      <c r="L209" s="5"/>
      <c r="M209" s="5"/>
      <c r="N209" s="5"/>
      <c r="O209" s="5"/>
      <c r="P209" s="5"/>
      <c r="Q209" s="5"/>
      <c r="R209" s="5"/>
    </row>
    <row r="210" spans="6:18" ht="14.25" customHeight="1">
      <c r="F210" s="5"/>
      <c r="G210" s="5"/>
      <c r="H210" s="5"/>
      <c r="I210" s="5"/>
      <c r="J210" s="5"/>
      <c r="K210" s="5"/>
      <c r="L210" s="5"/>
      <c r="M210" s="5"/>
      <c r="N210" s="5"/>
      <c r="O210" s="5"/>
      <c r="P210" s="5"/>
      <c r="Q210" s="5"/>
      <c r="R210" s="5"/>
    </row>
    <row r="211" spans="6:18" ht="14.25" customHeight="1">
      <c r="F211" s="5"/>
      <c r="G211" s="5"/>
      <c r="H211" s="5"/>
      <c r="I211" s="5"/>
      <c r="J211" s="5"/>
      <c r="K211" s="5"/>
      <c r="L211" s="5"/>
      <c r="M211" s="5"/>
      <c r="N211" s="5"/>
      <c r="O211" s="5"/>
      <c r="P211" s="5"/>
      <c r="Q211" s="5"/>
      <c r="R211" s="5"/>
    </row>
    <row r="212" spans="6:18" ht="14.25" customHeight="1">
      <c r="F212" s="5"/>
      <c r="G212" s="5"/>
      <c r="H212" s="5"/>
      <c r="I212" s="5"/>
      <c r="J212" s="5"/>
      <c r="K212" s="5"/>
      <c r="L212" s="5"/>
      <c r="M212" s="5"/>
      <c r="N212" s="5"/>
      <c r="O212" s="5"/>
      <c r="P212" s="5"/>
      <c r="Q212" s="5"/>
      <c r="R212" s="5"/>
    </row>
    <row r="213" spans="6:18" ht="14.25" customHeight="1">
      <c r="F213" s="5"/>
      <c r="G213" s="5"/>
      <c r="H213" s="5"/>
      <c r="I213" s="5"/>
      <c r="J213" s="5"/>
      <c r="K213" s="5"/>
      <c r="L213" s="5"/>
      <c r="M213" s="5"/>
      <c r="N213" s="5"/>
      <c r="O213" s="5"/>
      <c r="P213" s="5"/>
      <c r="Q213" s="5"/>
      <c r="R213" s="5"/>
    </row>
    <row r="214" spans="6:18" ht="14.25" customHeight="1">
      <c r="F214" s="5"/>
      <c r="G214" s="5"/>
      <c r="H214" s="5"/>
      <c r="I214" s="5"/>
      <c r="J214" s="5"/>
      <c r="K214" s="5"/>
      <c r="L214" s="5"/>
      <c r="M214" s="5"/>
      <c r="N214" s="5"/>
      <c r="O214" s="5"/>
      <c r="P214" s="5"/>
      <c r="Q214" s="5"/>
      <c r="R214" s="5"/>
    </row>
    <row r="215" spans="6:18" ht="14.25" customHeight="1">
      <c r="F215" s="5"/>
      <c r="G215" s="5"/>
      <c r="H215" s="5"/>
      <c r="I215" s="5"/>
      <c r="J215" s="5"/>
      <c r="K215" s="5"/>
      <c r="L215" s="5"/>
      <c r="M215" s="5"/>
      <c r="N215" s="5"/>
      <c r="O215" s="5"/>
      <c r="P215" s="5"/>
      <c r="Q215" s="5"/>
      <c r="R215" s="5"/>
    </row>
    <row r="216" spans="6:18" ht="14.25" customHeight="1">
      <c r="F216" s="5"/>
      <c r="G216" s="5"/>
      <c r="H216" s="5"/>
      <c r="I216" s="5"/>
      <c r="J216" s="5"/>
      <c r="K216" s="5"/>
      <c r="L216" s="5"/>
      <c r="M216" s="5"/>
      <c r="N216" s="5"/>
      <c r="O216" s="5"/>
      <c r="P216" s="5"/>
      <c r="Q216" s="5"/>
      <c r="R216" s="5"/>
    </row>
    <row r="217" spans="6:18" ht="14.25" customHeight="1">
      <c r="F217" s="5"/>
      <c r="G217" s="5"/>
      <c r="H217" s="5"/>
      <c r="I217" s="5"/>
      <c r="J217" s="5"/>
      <c r="K217" s="5"/>
      <c r="L217" s="5"/>
      <c r="M217" s="5"/>
      <c r="N217" s="5"/>
      <c r="O217" s="5"/>
      <c r="P217" s="5"/>
      <c r="Q217" s="5"/>
      <c r="R217" s="5"/>
    </row>
    <row r="218" spans="6:18" ht="14.25" customHeight="1">
      <c r="F218" s="5"/>
      <c r="G218" s="5"/>
      <c r="H218" s="5"/>
      <c r="I218" s="5"/>
      <c r="J218" s="5"/>
      <c r="K218" s="5"/>
      <c r="L218" s="5"/>
      <c r="M218" s="5"/>
      <c r="N218" s="5"/>
      <c r="O218" s="5"/>
      <c r="P218" s="5"/>
      <c r="Q218" s="5"/>
      <c r="R218" s="5"/>
    </row>
    <row r="219" spans="6:18" ht="14.25" customHeight="1">
      <c r="F219" s="5"/>
      <c r="G219" s="5"/>
      <c r="H219" s="5"/>
      <c r="I219" s="5"/>
      <c r="J219" s="5"/>
      <c r="K219" s="5"/>
      <c r="L219" s="5"/>
      <c r="M219" s="5"/>
      <c r="N219" s="5"/>
      <c r="O219" s="5"/>
      <c r="P219" s="5"/>
      <c r="Q219" s="5"/>
      <c r="R219" s="5"/>
    </row>
    <row r="220" spans="6:18" ht="14.25" customHeight="1">
      <c r="F220" s="5"/>
      <c r="G220" s="5"/>
      <c r="H220" s="5"/>
      <c r="I220" s="5"/>
      <c r="J220" s="5"/>
      <c r="K220" s="5"/>
      <c r="L220" s="5"/>
      <c r="M220" s="5"/>
      <c r="N220" s="5"/>
      <c r="O220" s="5"/>
      <c r="P220" s="5"/>
      <c r="Q220" s="5"/>
      <c r="R220" s="5"/>
    </row>
    <row r="221" spans="6:18" ht="14.25" customHeight="1">
      <c r="F221" s="5"/>
      <c r="G221" s="5"/>
      <c r="H221" s="5"/>
      <c r="I221" s="5"/>
      <c r="J221" s="5"/>
      <c r="K221" s="5"/>
      <c r="L221" s="5"/>
      <c r="M221" s="5"/>
      <c r="N221" s="5"/>
      <c r="O221" s="5"/>
      <c r="P221" s="5"/>
      <c r="Q221" s="5"/>
      <c r="R221" s="5"/>
    </row>
    <row r="222" spans="6:18" ht="14.25" customHeight="1">
      <c r="F222" s="5"/>
      <c r="G222" s="5"/>
      <c r="H222" s="5"/>
      <c r="I222" s="5"/>
      <c r="J222" s="5"/>
      <c r="K222" s="5"/>
      <c r="L222" s="5"/>
      <c r="M222" s="5"/>
      <c r="N222" s="5"/>
      <c r="O222" s="5"/>
      <c r="P222" s="5"/>
      <c r="Q222" s="5"/>
      <c r="R222" s="5"/>
    </row>
    <row r="223" spans="6:18" ht="14.25" customHeight="1">
      <c r="F223" s="5"/>
      <c r="G223" s="5"/>
      <c r="H223" s="5"/>
      <c r="I223" s="5"/>
      <c r="J223" s="5"/>
      <c r="K223" s="5"/>
      <c r="L223" s="5"/>
      <c r="M223" s="5"/>
      <c r="N223" s="5"/>
      <c r="O223" s="5"/>
      <c r="P223" s="5"/>
      <c r="Q223" s="5"/>
      <c r="R223" s="5"/>
    </row>
    <row r="224" spans="6:18" ht="14.25" customHeight="1">
      <c r="F224" s="5"/>
      <c r="G224" s="5"/>
      <c r="H224" s="5"/>
      <c r="I224" s="5"/>
      <c r="J224" s="5"/>
      <c r="K224" s="5"/>
      <c r="L224" s="5"/>
      <c r="M224" s="5"/>
      <c r="N224" s="5"/>
      <c r="O224" s="5"/>
      <c r="P224" s="5"/>
      <c r="Q224" s="5"/>
      <c r="R224" s="5"/>
    </row>
    <row r="225" spans="6:18" ht="14.25" customHeight="1">
      <c r="F225" s="5"/>
      <c r="G225" s="5"/>
      <c r="H225" s="5"/>
      <c r="I225" s="5"/>
      <c r="J225" s="5"/>
      <c r="K225" s="5"/>
      <c r="L225" s="5"/>
      <c r="M225" s="5"/>
      <c r="N225" s="5"/>
      <c r="O225" s="5"/>
      <c r="P225" s="5"/>
      <c r="Q225" s="5"/>
      <c r="R225" s="5"/>
    </row>
    <row r="226" spans="6:18" ht="14.25" customHeight="1">
      <c r="F226" s="5"/>
      <c r="G226" s="5"/>
      <c r="H226" s="5"/>
      <c r="I226" s="5"/>
      <c r="J226" s="5"/>
      <c r="K226" s="5"/>
      <c r="L226" s="5"/>
      <c r="M226" s="5"/>
      <c r="N226" s="5"/>
      <c r="O226" s="5"/>
      <c r="P226" s="5"/>
      <c r="Q226" s="5"/>
      <c r="R226" s="5"/>
    </row>
    <row r="227" spans="6:18" ht="14.25" customHeight="1">
      <c r="F227" s="5"/>
      <c r="G227" s="5"/>
      <c r="H227" s="5"/>
      <c r="I227" s="5"/>
      <c r="J227" s="5"/>
      <c r="K227" s="5"/>
      <c r="L227" s="5"/>
      <c r="M227" s="5"/>
      <c r="N227" s="5"/>
      <c r="O227" s="5"/>
      <c r="P227" s="5"/>
      <c r="Q227" s="5"/>
      <c r="R227" s="5"/>
    </row>
    <row r="228" spans="6:18" ht="14.25" customHeight="1">
      <c r="F228" s="5"/>
      <c r="G228" s="5"/>
      <c r="H228" s="5"/>
      <c r="I228" s="5"/>
      <c r="J228" s="5"/>
      <c r="K228" s="5"/>
      <c r="L228" s="5"/>
      <c r="M228" s="5"/>
      <c r="N228" s="5"/>
      <c r="O228" s="5"/>
      <c r="P228" s="5"/>
      <c r="Q228" s="5"/>
      <c r="R228" s="5"/>
    </row>
    <row r="229" spans="6:18" ht="14.25" customHeight="1">
      <c r="F229" s="5"/>
      <c r="G229" s="5"/>
      <c r="H229" s="5"/>
      <c r="I229" s="5"/>
      <c r="J229" s="5"/>
      <c r="K229" s="5"/>
      <c r="L229" s="5"/>
      <c r="M229" s="5"/>
      <c r="N229" s="5"/>
      <c r="O229" s="5"/>
      <c r="P229" s="5"/>
      <c r="Q229" s="5"/>
      <c r="R229" s="5"/>
    </row>
    <row r="230" spans="6:18" ht="14.25" customHeight="1">
      <c r="F230" s="5"/>
      <c r="G230" s="5"/>
      <c r="H230" s="5"/>
      <c r="I230" s="5"/>
      <c r="J230" s="5"/>
      <c r="K230" s="5"/>
      <c r="L230" s="5"/>
      <c r="M230" s="5"/>
      <c r="N230" s="5"/>
      <c r="O230" s="5"/>
      <c r="P230" s="5"/>
      <c r="Q230" s="5"/>
      <c r="R230" s="5"/>
    </row>
    <row r="231" spans="6:18" ht="14.25" customHeight="1">
      <c r="F231" s="5"/>
      <c r="G231" s="5"/>
      <c r="H231" s="5"/>
      <c r="I231" s="5"/>
      <c r="J231" s="5"/>
      <c r="K231" s="5"/>
      <c r="L231" s="5"/>
      <c r="M231" s="5"/>
      <c r="N231" s="5"/>
      <c r="O231" s="5"/>
      <c r="P231" s="5"/>
      <c r="Q231" s="5"/>
      <c r="R231" s="5"/>
    </row>
    <row r="232" spans="6:18" ht="14.25" customHeight="1">
      <c r="F232" s="5"/>
      <c r="G232" s="5"/>
      <c r="H232" s="5"/>
      <c r="I232" s="5"/>
      <c r="J232" s="5"/>
      <c r="K232" s="5"/>
      <c r="L232" s="5"/>
      <c r="M232" s="5"/>
      <c r="N232" s="5"/>
      <c r="O232" s="5"/>
      <c r="P232" s="5"/>
      <c r="Q232" s="5"/>
      <c r="R232" s="5"/>
    </row>
    <row r="233" spans="6:18" ht="14.25" customHeight="1">
      <c r="F233" s="5"/>
      <c r="G233" s="5"/>
      <c r="H233" s="5"/>
      <c r="I233" s="5"/>
      <c r="J233" s="5"/>
      <c r="K233" s="5"/>
      <c r="L233" s="5"/>
      <c r="M233" s="5"/>
      <c r="N233" s="5"/>
      <c r="O233" s="5"/>
      <c r="P233" s="5"/>
      <c r="Q233" s="5"/>
      <c r="R233" s="5"/>
    </row>
    <row r="234" spans="6:18" ht="14.25" customHeight="1">
      <c r="F234" s="5"/>
      <c r="G234" s="5"/>
      <c r="H234" s="5"/>
      <c r="I234" s="5"/>
      <c r="J234" s="5"/>
      <c r="K234" s="5"/>
      <c r="L234" s="5"/>
      <c r="M234" s="5"/>
      <c r="N234" s="5"/>
      <c r="O234" s="5"/>
      <c r="P234" s="5"/>
      <c r="Q234" s="5"/>
      <c r="R234" s="5"/>
    </row>
    <row r="235" spans="6:18" ht="14.25" customHeight="1">
      <c r="F235" s="5"/>
      <c r="G235" s="5"/>
      <c r="H235" s="5"/>
      <c r="I235" s="5"/>
      <c r="J235" s="5"/>
      <c r="K235" s="5"/>
      <c r="L235" s="5"/>
      <c r="M235" s="5"/>
      <c r="N235" s="5"/>
      <c r="O235" s="5"/>
      <c r="P235" s="5"/>
      <c r="Q235" s="5"/>
      <c r="R235" s="5"/>
    </row>
    <row r="236" spans="6:18" ht="14.25" customHeight="1">
      <c r="F236" s="5"/>
      <c r="G236" s="5"/>
      <c r="H236" s="5"/>
      <c r="I236" s="5"/>
      <c r="J236" s="5"/>
      <c r="K236" s="5"/>
      <c r="L236" s="5"/>
      <c r="M236" s="5"/>
      <c r="N236" s="5"/>
      <c r="O236" s="5"/>
      <c r="P236" s="5"/>
      <c r="Q236" s="5"/>
      <c r="R236" s="5"/>
    </row>
    <row r="237" spans="6:18" ht="14.25" customHeight="1">
      <c r="F237" s="5"/>
      <c r="G237" s="5"/>
      <c r="H237" s="5"/>
      <c r="I237" s="5"/>
      <c r="J237" s="5"/>
      <c r="K237" s="5"/>
      <c r="L237" s="5"/>
      <c r="M237" s="5"/>
      <c r="N237" s="5"/>
      <c r="O237" s="5"/>
      <c r="P237" s="5"/>
      <c r="Q237" s="5"/>
      <c r="R237" s="5"/>
    </row>
    <row r="238" spans="6:18" ht="14.25" customHeight="1">
      <c r="F238" s="5"/>
      <c r="G238" s="5"/>
      <c r="H238" s="5"/>
      <c r="I238" s="5"/>
      <c r="J238" s="5"/>
      <c r="K238" s="5"/>
      <c r="L238" s="5"/>
      <c r="M238" s="5"/>
      <c r="N238" s="5"/>
      <c r="O238" s="5"/>
      <c r="P238" s="5"/>
      <c r="Q238" s="5"/>
      <c r="R238" s="5"/>
    </row>
    <row r="239" spans="6:18" ht="14.25" customHeight="1">
      <c r="F239" s="5"/>
      <c r="G239" s="5"/>
      <c r="H239" s="5"/>
      <c r="I239" s="5"/>
      <c r="J239" s="5"/>
      <c r="K239" s="5"/>
      <c r="L239" s="5"/>
      <c r="M239" s="5"/>
      <c r="N239" s="5"/>
      <c r="O239" s="5"/>
      <c r="P239" s="5"/>
      <c r="Q239" s="5"/>
      <c r="R239" s="5"/>
    </row>
    <row r="240" spans="6:18" ht="14.25" customHeight="1">
      <c r="F240" s="5"/>
      <c r="G240" s="5"/>
      <c r="H240" s="5"/>
      <c r="I240" s="5"/>
      <c r="J240" s="5"/>
      <c r="K240" s="5"/>
      <c r="L240" s="5"/>
      <c r="M240" s="5"/>
      <c r="N240" s="5"/>
      <c r="O240" s="5"/>
      <c r="P240" s="5"/>
      <c r="Q240" s="5"/>
      <c r="R240" s="5"/>
    </row>
    <row r="241" spans="6:18" ht="14.25" customHeight="1">
      <c r="F241" s="5"/>
      <c r="G241" s="5"/>
      <c r="H241" s="5"/>
      <c r="I241" s="5"/>
      <c r="J241" s="5"/>
      <c r="K241" s="5"/>
      <c r="L241" s="5"/>
      <c r="M241" s="5"/>
      <c r="N241" s="5"/>
      <c r="O241" s="5"/>
      <c r="P241" s="5"/>
      <c r="Q241" s="5"/>
      <c r="R241" s="5"/>
    </row>
    <row r="242" spans="6:18" ht="14.25" customHeight="1">
      <c r="F242" s="5"/>
      <c r="G242" s="5"/>
      <c r="H242" s="5"/>
      <c r="I242" s="5"/>
      <c r="J242" s="5"/>
      <c r="K242" s="5"/>
      <c r="L242" s="5"/>
      <c r="M242" s="5"/>
      <c r="N242" s="5"/>
      <c r="O242" s="5"/>
      <c r="P242" s="5"/>
      <c r="Q242" s="5"/>
      <c r="R242" s="5"/>
    </row>
    <row r="243" spans="6:18" ht="14.25" customHeight="1">
      <c r="F243" s="5"/>
      <c r="G243" s="5"/>
      <c r="H243" s="5"/>
      <c r="I243" s="5"/>
      <c r="J243" s="5"/>
      <c r="K243" s="5"/>
      <c r="L243" s="5"/>
      <c r="M243" s="5"/>
      <c r="N243" s="5"/>
      <c r="O243" s="5"/>
      <c r="P243" s="5"/>
      <c r="Q243" s="5"/>
      <c r="R243" s="5"/>
    </row>
    <row r="244" spans="6:18" ht="14.25" customHeight="1">
      <c r="F244" s="5"/>
      <c r="G244" s="5"/>
      <c r="H244" s="5"/>
      <c r="I244" s="5"/>
      <c r="J244" s="5"/>
      <c r="K244" s="5"/>
      <c r="L244" s="5"/>
      <c r="M244" s="5"/>
      <c r="N244" s="5"/>
      <c r="O244" s="5"/>
      <c r="P244" s="5"/>
      <c r="Q244" s="5"/>
      <c r="R244" s="5"/>
    </row>
    <row r="245" spans="6:18" ht="14.25" customHeight="1">
      <c r="F245" s="5"/>
      <c r="G245" s="5"/>
      <c r="H245" s="5"/>
      <c r="I245" s="5"/>
      <c r="J245" s="5"/>
      <c r="K245" s="5"/>
      <c r="L245" s="5"/>
      <c r="M245" s="5"/>
      <c r="N245" s="5"/>
      <c r="O245" s="5"/>
      <c r="P245" s="5"/>
      <c r="Q245" s="5"/>
      <c r="R245" s="5"/>
    </row>
    <row r="246" spans="6:18" ht="14.25" customHeight="1">
      <c r="F246" s="5"/>
      <c r="G246" s="5"/>
      <c r="H246" s="5"/>
      <c r="I246" s="5"/>
      <c r="J246" s="5"/>
      <c r="K246" s="5"/>
      <c r="L246" s="5"/>
      <c r="M246" s="5"/>
      <c r="N246" s="5"/>
      <c r="O246" s="5"/>
      <c r="P246" s="5"/>
      <c r="Q246" s="5"/>
      <c r="R246" s="5"/>
    </row>
    <row r="247" spans="6:18" ht="14.25" customHeight="1">
      <c r="F247" s="5"/>
      <c r="G247" s="5"/>
      <c r="H247" s="5"/>
      <c r="I247" s="5"/>
      <c r="J247" s="5"/>
      <c r="K247" s="5"/>
      <c r="L247" s="5"/>
      <c r="M247" s="5"/>
      <c r="N247" s="5"/>
      <c r="O247" s="5"/>
      <c r="P247" s="5"/>
      <c r="Q247" s="5"/>
      <c r="R247" s="5"/>
    </row>
    <row r="248" spans="6:18" ht="14.25" customHeight="1">
      <c r="F248" s="5"/>
      <c r="G248" s="5"/>
      <c r="H248" s="5"/>
      <c r="I248" s="5"/>
      <c r="J248" s="5"/>
      <c r="K248" s="5"/>
      <c r="L248" s="5"/>
      <c r="M248" s="5"/>
      <c r="N248" s="5"/>
      <c r="O248" s="5"/>
      <c r="P248" s="5"/>
      <c r="Q248" s="5"/>
      <c r="R248" s="5"/>
    </row>
    <row r="249" spans="6:18" ht="14.25" customHeight="1">
      <c r="F249" s="5"/>
      <c r="G249" s="5"/>
      <c r="H249" s="5"/>
      <c r="I249" s="5"/>
      <c r="J249" s="5"/>
      <c r="K249" s="5"/>
      <c r="L249" s="5"/>
      <c r="M249" s="5"/>
      <c r="N249" s="5"/>
      <c r="O249" s="5"/>
      <c r="P249" s="5"/>
      <c r="Q249" s="5"/>
      <c r="R249" s="5"/>
    </row>
    <row r="250" spans="6:18" ht="14.25" customHeight="1">
      <c r="F250" s="5"/>
      <c r="G250" s="5"/>
      <c r="H250" s="5"/>
      <c r="I250" s="5"/>
      <c r="J250" s="5"/>
      <c r="K250" s="5"/>
      <c r="L250" s="5"/>
      <c r="M250" s="5"/>
      <c r="N250" s="5"/>
      <c r="O250" s="5"/>
      <c r="P250" s="5"/>
      <c r="Q250" s="5"/>
      <c r="R250" s="5"/>
    </row>
    <row r="251" spans="6:18" ht="14.25" customHeight="1">
      <c r="F251" s="5"/>
      <c r="G251" s="5"/>
      <c r="H251" s="5"/>
      <c r="I251" s="5"/>
      <c r="J251" s="5"/>
      <c r="K251" s="5"/>
      <c r="L251" s="5"/>
      <c r="M251" s="5"/>
      <c r="N251" s="5"/>
      <c r="O251" s="5"/>
      <c r="P251" s="5"/>
      <c r="Q251" s="5"/>
      <c r="R251" s="5"/>
    </row>
    <row r="252" spans="6:18" ht="14.25" customHeight="1">
      <c r="F252" s="5"/>
      <c r="G252" s="5"/>
      <c r="H252" s="5"/>
      <c r="I252" s="5"/>
      <c r="J252" s="5"/>
      <c r="K252" s="5"/>
      <c r="L252" s="5"/>
      <c r="M252" s="5"/>
      <c r="N252" s="5"/>
      <c r="O252" s="5"/>
      <c r="P252" s="5"/>
      <c r="Q252" s="5"/>
      <c r="R252" s="5"/>
    </row>
    <row r="253" spans="6:18" ht="14.25" customHeight="1">
      <c r="F253" s="5"/>
      <c r="G253" s="5"/>
      <c r="H253" s="5"/>
      <c r="I253" s="5"/>
      <c r="J253" s="5"/>
      <c r="K253" s="5"/>
      <c r="L253" s="5"/>
      <c r="M253" s="5"/>
      <c r="N253" s="5"/>
      <c r="O253" s="5"/>
      <c r="P253" s="5"/>
      <c r="Q253" s="5"/>
      <c r="R253" s="5"/>
    </row>
    <row r="254" spans="6:18" ht="14.25" customHeight="1">
      <c r="F254" s="5"/>
      <c r="G254" s="5"/>
      <c r="H254" s="5"/>
      <c r="I254" s="5"/>
      <c r="J254" s="5"/>
      <c r="K254" s="5"/>
      <c r="L254" s="5"/>
      <c r="M254" s="5"/>
      <c r="N254" s="5"/>
      <c r="O254" s="5"/>
      <c r="P254" s="5"/>
      <c r="Q254" s="5"/>
      <c r="R254" s="5"/>
    </row>
    <row r="255" spans="6:18" ht="14.25" customHeight="1">
      <c r="F255" s="5"/>
      <c r="G255" s="5"/>
      <c r="H255" s="5"/>
      <c r="I255" s="5"/>
      <c r="J255" s="5"/>
      <c r="K255" s="5"/>
      <c r="L255" s="5"/>
      <c r="M255" s="5"/>
      <c r="N255" s="5"/>
      <c r="O255" s="5"/>
      <c r="P255" s="5"/>
      <c r="Q255" s="5"/>
      <c r="R255" s="5"/>
    </row>
    <row r="256" spans="6:18" ht="14.25" customHeight="1">
      <c r="F256" s="5"/>
      <c r="G256" s="5"/>
      <c r="H256" s="5"/>
      <c r="I256" s="5"/>
      <c r="J256" s="5"/>
      <c r="K256" s="5"/>
      <c r="L256" s="5"/>
      <c r="M256" s="5"/>
      <c r="N256" s="5"/>
      <c r="O256" s="5"/>
      <c r="P256" s="5"/>
      <c r="Q256" s="5"/>
      <c r="R256" s="5"/>
    </row>
    <row r="257" spans="6:18" ht="14.25" customHeight="1">
      <c r="F257" s="5"/>
      <c r="G257" s="5"/>
      <c r="H257" s="5"/>
      <c r="I257" s="5"/>
      <c r="J257" s="5"/>
      <c r="K257" s="5"/>
      <c r="L257" s="5"/>
      <c r="M257" s="5"/>
      <c r="N257" s="5"/>
      <c r="O257" s="5"/>
      <c r="P257" s="5"/>
      <c r="Q257" s="5"/>
      <c r="R257" s="5"/>
    </row>
    <row r="258" spans="6:18" ht="14.25" customHeight="1">
      <c r="F258" s="5"/>
      <c r="G258" s="5"/>
      <c r="H258" s="5"/>
      <c r="I258" s="5"/>
      <c r="J258" s="5"/>
      <c r="K258" s="5"/>
      <c r="L258" s="5"/>
      <c r="M258" s="5"/>
      <c r="N258" s="5"/>
      <c r="O258" s="5"/>
      <c r="P258" s="5"/>
      <c r="Q258" s="5"/>
      <c r="R258" s="5"/>
    </row>
    <row r="259" spans="6:18" ht="14.25" customHeight="1">
      <c r="F259" s="5"/>
      <c r="G259" s="5"/>
      <c r="H259" s="5"/>
      <c r="I259" s="5"/>
      <c r="J259" s="5"/>
      <c r="K259" s="5"/>
      <c r="L259" s="5"/>
      <c r="M259" s="5"/>
      <c r="N259" s="5"/>
      <c r="O259" s="5"/>
      <c r="P259" s="5"/>
      <c r="Q259" s="5"/>
      <c r="R259" s="5"/>
    </row>
    <row r="260" spans="6:18" ht="14.25" customHeight="1">
      <c r="F260" s="5"/>
      <c r="G260" s="5"/>
      <c r="H260" s="5"/>
      <c r="I260" s="5"/>
      <c r="J260" s="5"/>
      <c r="K260" s="5"/>
      <c r="L260" s="5"/>
      <c r="M260" s="5"/>
      <c r="N260" s="5"/>
      <c r="O260" s="5"/>
      <c r="P260" s="5"/>
      <c r="Q260" s="5"/>
      <c r="R260" s="5"/>
    </row>
    <row r="261" spans="6:18" ht="14.25" customHeight="1">
      <c r="F261" s="5"/>
      <c r="G261" s="5"/>
      <c r="H261" s="5"/>
      <c r="I261" s="5"/>
      <c r="J261" s="5"/>
      <c r="K261" s="5"/>
      <c r="L261" s="5"/>
      <c r="M261" s="5"/>
      <c r="N261" s="5"/>
      <c r="O261" s="5"/>
      <c r="P261" s="5"/>
      <c r="Q261" s="5"/>
      <c r="R261" s="5"/>
    </row>
    <row r="262" spans="6:18" ht="14.25" customHeight="1">
      <c r="F262" s="5"/>
      <c r="G262" s="5"/>
      <c r="H262" s="5"/>
      <c r="I262" s="5"/>
      <c r="J262" s="5"/>
      <c r="K262" s="5"/>
      <c r="L262" s="5"/>
      <c r="M262" s="5"/>
      <c r="N262" s="5"/>
      <c r="O262" s="5"/>
      <c r="P262" s="5"/>
      <c r="Q262" s="5"/>
      <c r="R262" s="5"/>
    </row>
    <row r="263" spans="6:18" ht="14.25" customHeight="1">
      <c r="F263" s="5"/>
      <c r="G263" s="5"/>
      <c r="H263" s="5"/>
      <c r="I263" s="5"/>
      <c r="J263" s="5"/>
      <c r="K263" s="5"/>
      <c r="L263" s="5"/>
      <c r="M263" s="5"/>
      <c r="N263" s="5"/>
      <c r="O263" s="5"/>
      <c r="P263" s="5"/>
      <c r="Q263" s="5"/>
      <c r="R263" s="5"/>
    </row>
    <row r="264" spans="6:18" ht="14.25" customHeight="1">
      <c r="F264" s="5"/>
      <c r="G264" s="5"/>
      <c r="H264" s="5"/>
      <c r="I264" s="5"/>
      <c r="J264" s="5"/>
      <c r="K264" s="5"/>
      <c r="L264" s="5"/>
      <c r="M264" s="5"/>
      <c r="N264" s="5"/>
      <c r="O264" s="5"/>
      <c r="P264" s="5"/>
      <c r="Q264" s="5"/>
      <c r="R264" s="5"/>
    </row>
    <row r="265" spans="6:18" ht="14.25" customHeight="1">
      <c r="F265" s="5"/>
      <c r="G265" s="5"/>
      <c r="H265" s="5"/>
      <c r="I265" s="5"/>
      <c r="J265" s="5"/>
      <c r="K265" s="5"/>
      <c r="L265" s="5"/>
      <c r="M265" s="5"/>
      <c r="N265" s="5"/>
      <c r="O265" s="5"/>
      <c r="P265" s="5"/>
      <c r="Q265" s="5"/>
      <c r="R265" s="5"/>
    </row>
    <row r="266" spans="6:18" ht="14.25" customHeight="1">
      <c r="F266" s="5"/>
      <c r="G266" s="5"/>
      <c r="H266" s="5"/>
      <c r="I266" s="5"/>
      <c r="J266" s="5"/>
      <c r="K266" s="5"/>
      <c r="L266" s="5"/>
      <c r="M266" s="5"/>
      <c r="N266" s="5"/>
      <c r="O266" s="5"/>
      <c r="P266" s="5"/>
      <c r="Q266" s="5"/>
      <c r="R266" s="5"/>
    </row>
    <row r="267" spans="6:18" ht="14.25" customHeight="1">
      <c r="F267" s="5"/>
      <c r="G267" s="5"/>
      <c r="H267" s="5"/>
      <c r="I267" s="5"/>
      <c r="J267" s="5"/>
      <c r="K267" s="5"/>
      <c r="L267" s="5"/>
      <c r="M267" s="5"/>
      <c r="N267" s="5"/>
      <c r="O267" s="5"/>
      <c r="P267" s="5"/>
      <c r="Q267" s="5"/>
      <c r="R267" s="5"/>
    </row>
    <row r="268" spans="6:18" ht="14.25" customHeight="1">
      <c r="F268" s="5"/>
      <c r="G268" s="5"/>
      <c r="H268" s="5"/>
      <c r="I268" s="5"/>
      <c r="J268" s="5"/>
      <c r="K268" s="5"/>
      <c r="L268" s="5"/>
      <c r="M268" s="5"/>
      <c r="N268" s="5"/>
      <c r="O268" s="5"/>
      <c r="P268" s="5"/>
      <c r="Q268" s="5"/>
      <c r="R268" s="5"/>
    </row>
    <row r="269" spans="6:18" ht="14.25" customHeight="1">
      <c r="F269" s="5"/>
      <c r="G269" s="5"/>
      <c r="H269" s="5"/>
      <c r="I269" s="5"/>
      <c r="J269" s="5"/>
      <c r="K269" s="5"/>
      <c r="L269" s="5"/>
      <c r="M269" s="5"/>
      <c r="N269" s="5"/>
      <c r="O269" s="5"/>
      <c r="P269" s="5"/>
      <c r="Q269" s="5"/>
      <c r="R269" s="5"/>
    </row>
    <row r="270" spans="6:18" ht="14.25" customHeight="1">
      <c r="F270" s="5"/>
      <c r="G270" s="5"/>
      <c r="H270" s="5"/>
      <c r="I270" s="5"/>
      <c r="J270" s="5"/>
      <c r="K270" s="5"/>
      <c r="L270" s="5"/>
      <c r="M270" s="5"/>
      <c r="N270" s="5"/>
      <c r="O270" s="5"/>
      <c r="P270" s="5"/>
      <c r="Q270" s="5"/>
      <c r="R270" s="5"/>
    </row>
    <row r="271" spans="6:18" ht="14.25" customHeight="1">
      <c r="F271" s="5"/>
      <c r="G271" s="5"/>
      <c r="H271" s="5"/>
      <c r="I271" s="5"/>
      <c r="J271" s="5"/>
      <c r="K271" s="5"/>
      <c r="L271" s="5"/>
      <c r="M271" s="5"/>
      <c r="N271" s="5"/>
      <c r="O271" s="5"/>
      <c r="P271" s="5"/>
      <c r="Q271" s="5"/>
      <c r="R271" s="5"/>
    </row>
    <row r="272" spans="6:18" ht="14.25" customHeight="1">
      <c r="F272" s="5"/>
      <c r="G272" s="5"/>
      <c r="H272" s="5"/>
      <c r="I272" s="5"/>
      <c r="J272" s="5"/>
      <c r="K272" s="5"/>
      <c r="L272" s="5"/>
      <c r="M272" s="5"/>
      <c r="N272" s="5"/>
      <c r="O272" s="5"/>
      <c r="P272" s="5"/>
      <c r="Q272" s="5"/>
      <c r="R272" s="5"/>
    </row>
    <row r="273" spans="6:18" ht="14.25" customHeight="1">
      <c r="F273" s="5"/>
      <c r="G273" s="5"/>
      <c r="H273" s="5"/>
      <c r="I273" s="5"/>
      <c r="J273" s="5"/>
      <c r="K273" s="5"/>
      <c r="L273" s="5"/>
      <c r="M273" s="5"/>
      <c r="N273" s="5"/>
      <c r="O273" s="5"/>
      <c r="P273" s="5"/>
      <c r="Q273" s="5"/>
      <c r="R273" s="5"/>
    </row>
    <row r="274" spans="6:18" ht="14.25" customHeight="1">
      <c r="F274" s="5"/>
      <c r="G274" s="5"/>
      <c r="H274" s="5"/>
      <c r="I274" s="5"/>
      <c r="J274" s="5"/>
      <c r="K274" s="5"/>
      <c r="L274" s="5"/>
      <c r="M274" s="5"/>
      <c r="N274" s="5"/>
      <c r="O274" s="5"/>
      <c r="P274" s="5"/>
      <c r="Q274" s="5"/>
      <c r="R274" s="5"/>
    </row>
    <row r="275" spans="6:18" ht="14.25" customHeight="1">
      <c r="F275" s="5"/>
      <c r="G275" s="5"/>
      <c r="H275" s="5"/>
      <c r="I275" s="5"/>
      <c r="J275" s="5"/>
      <c r="K275" s="5"/>
      <c r="L275" s="5"/>
      <c r="M275" s="5"/>
      <c r="N275" s="5"/>
      <c r="O275" s="5"/>
      <c r="P275" s="5"/>
      <c r="Q275" s="5"/>
      <c r="R275" s="5"/>
    </row>
    <row r="276" spans="6:18" ht="14.25" customHeight="1">
      <c r="F276" s="5"/>
      <c r="G276" s="5"/>
      <c r="H276" s="5"/>
      <c r="I276" s="5"/>
      <c r="J276" s="5"/>
      <c r="K276" s="5"/>
      <c r="L276" s="5"/>
      <c r="M276" s="5"/>
      <c r="N276" s="5"/>
      <c r="O276" s="5"/>
      <c r="P276" s="5"/>
      <c r="Q276" s="5"/>
      <c r="R276" s="5"/>
    </row>
    <row r="277" spans="6:18" ht="14.25" customHeight="1">
      <c r="F277" s="5"/>
      <c r="G277" s="5"/>
      <c r="H277" s="5"/>
      <c r="I277" s="5"/>
      <c r="J277" s="5"/>
      <c r="K277" s="5"/>
      <c r="L277" s="5"/>
      <c r="M277" s="5"/>
      <c r="N277" s="5"/>
      <c r="O277" s="5"/>
      <c r="P277" s="5"/>
      <c r="Q277" s="5"/>
      <c r="R277" s="5"/>
    </row>
    <row r="278" spans="6:18" ht="14.25" customHeight="1">
      <c r="F278" s="5"/>
      <c r="G278" s="5"/>
      <c r="H278" s="5"/>
      <c r="I278" s="5"/>
      <c r="J278" s="5"/>
      <c r="K278" s="5"/>
      <c r="L278" s="5"/>
      <c r="M278" s="5"/>
      <c r="N278" s="5"/>
      <c r="O278" s="5"/>
      <c r="P278" s="5"/>
      <c r="Q278" s="5"/>
      <c r="R278" s="5"/>
    </row>
    <row r="279" spans="6:18" ht="14.25" customHeight="1">
      <c r="F279" s="5"/>
      <c r="G279" s="5"/>
      <c r="H279" s="5"/>
      <c r="I279" s="5"/>
      <c r="J279" s="5"/>
      <c r="K279" s="5"/>
      <c r="L279" s="5"/>
      <c r="M279" s="5"/>
      <c r="N279" s="5"/>
      <c r="O279" s="5"/>
      <c r="P279" s="5"/>
      <c r="Q279" s="5"/>
      <c r="R279" s="5"/>
    </row>
    <row r="280" spans="6:18" ht="14.25" customHeight="1">
      <c r="F280" s="5"/>
      <c r="G280" s="5"/>
      <c r="H280" s="5"/>
      <c r="I280" s="5"/>
      <c r="J280" s="5"/>
      <c r="K280" s="5"/>
      <c r="L280" s="5"/>
      <c r="M280" s="5"/>
      <c r="N280" s="5"/>
      <c r="O280" s="5"/>
      <c r="P280" s="5"/>
      <c r="Q280" s="5"/>
      <c r="R280" s="5"/>
    </row>
    <row r="281" spans="6:18" ht="14.25" customHeight="1">
      <c r="F281" s="5"/>
      <c r="G281" s="5"/>
      <c r="H281" s="5"/>
      <c r="I281" s="5"/>
      <c r="J281" s="5"/>
      <c r="K281" s="5"/>
      <c r="L281" s="5"/>
      <c r="M281" s="5"/>
      <c r="N281" s="5"/>
      <c r="O281" s="5"/>
      <c r="P281" s="5"/>
      <c r="Q281" s="5"/>
      <c r="R281" s="5"/>
    </row>
    <row r="282" spans="6:18" ht="14.25" customHeight="1">
      <c r="F282" s="5"/>
      <c r="G282" s="5"/>
      <c r="H282" s="5"/>
      <c r="I282" s="5"/>
      <c r="J282" s="5"/>
      <c r="K282" s="5"/>
      <c r="L282" s="5"/>
      <c r="M282" s="5"/>
      <c r="N282" s="5"/>
      <c r="O282" s="5"/>
      <c r="P282" s="5"/>
      <c r="Q282" s="5"/>
      <c r="R282" s="5"/>
    </row>
    <row r="283" spans="6:18" ht="14.25" customHeight="1">
      <c r="F283" s="5"/>
      <c r="G283" s="5"/>
      <c r="H283" s="5"/>
      <c r="I283" s="5"/>
      <c r="J283" s="5"/>
      <c r="K283" s="5"/>
      <c r="L283" s="5"/>
      <c r="M283" s="5"/>
      <c r="N283" s="5"/>
      <c r="O283" s="5"/>
      <c r="P283" s="5"/>
      <c r="Q283" s="5"/>
      <c r="R283" s="5"/>
    </row>
    <row r="284" spans="6:18" ht="14.25" customHeight="1">
      <c r="F284" s="5"/>
      <c r="G284" s="5"/>
      <c r="H284" s="5"/>
      <c r="I284" s="5"/>
      <c r="J284" s="5"/>
      <c r="K284" s="5"/>
      <c r="L284" s="5"/>
      <c r="M284" s="5"/>
      <c r="N284" s="5"/>
      <c r="O284" s="5"/>
      <c r="P284" s="5"/>
      <c r="Q284" s="5"/>
      <c r="R284" s="5"/>
    </row>
    <row r="285" spans="6:18" ht="14.25" customHeight="1">
      <c r="F285" s="5"/>
      <c r="G285" s="5"/>
      <c r="H285" s="5"/>
      <c r="I285" s="5"/>
      <c r="J285" s="5"/>
      <c r="K285" s="5"/>
      <c r="L285" s="5"/>
      <c r="M285" s="5"/>
      <c r="N285" s="5"/>
      <c r="O285" s="5"/>
      <c r="P285" s="5"/>
      <c r="Q285" s="5"/>
      <c r="R285" s="5"/>
    </row>
    <row r="286" spans="6:18" ht="14.25" customHeight="1">
      <c r="F286" s="5"/>
      <c r="G286" s="5"/>
      <c r="H286" s="5"/>
      <c r="I286" s="5"/>
      <c r="J286" s="5"/>
      <c r="K286" s="5"/>
      <c r="L286" s="5"/>
      <c r="M286" s="5"/>
      <c r="N286" s="5"/>
      <c r="O286" s="5"/>
      <c r="P286" s="5"/>
      <c r="Q286" s="5"/>
      <c r="R286" s="5"/>
    </row>
    <row r="287" spans="6:18" ht="14.25" customHeight="1">
      <c r="F287" s="5"/>
      <c r="G287" s="5"/>
      <c r="H287" s="5"/>
      <c r="I287" s="5"/>
      <c r="J287" s="5"/>
      <c r="K287" s="5"/>
      <c r="L287" s="5"/>
      <c r="M287" s="5"/>
      <c r="N287" s="5"/>
      <c r="O287" s="5"/>
      <c r="P287" s="5"/>
      <c r="Q287" s="5"/>
      <c r="R287" s="5"/>
    </row>
    <row r="288" spans="6:18" ht="14.25" customHeight="1">
      <c r="F288" s="5"/>
      <c r="G288" s="5"/>
      <c r="H288" s="5"/>
      <c r="I288" s="5"/>
      <c r="J288" s="5"/>
      <c r="K288" s="5"/>
      <c r="L288" s="5"/>
      <c r="M288" s="5"/>
      <c r="N288" s="5"/>
      <c r="O288" s="5"/>
      <c r="P288" s="5"/>
      <c r="Q288" s="5"/>
      <c r="R288" s="5"/>
    </row>
    <row r="289" spans="6:18" ht="14.25" customHeight="1">
      <c r="F289" s="5"/>
      <c r="G289" s="5"/>
      <c r="H289" s="5"/>
      <c r="I289" s="5"/>
      <c r="J289" s="5"/>
      <c r="K289" s="5"/>
      <c r="L289" s="5"/>
      <c r="M289" s="5"/>
      <c r="N289" s="5"/>
      <c r="O289" s="5"/>
      <c r="P289" s="5"/>
      <c r="Q289" s="5"/>
      <c r="R289" s="5"/>
    </row>
    <row r="290" spans="6:18" ht="14.25" customHeight="1">
      <c r="F290" s="5"/>
      <c r="G290" s="5"/>
      <c r="H290" s="5"/>
      <c r="I290" s="5"/>
      <c r="J290" s="5"/>
      <c r="K290" s="5"/>
      <c r="L290" s="5"/>
      <c r="M290" s="5"/>
      <c r="N290" s="5"/>
      <c r="O290" s="5"/>
      <c r="P290" s="5"/>
      <c r="Q290" s="5"/>
      <c r="R290" s="5"/>
    </row>
    <row r="291" spans="6:18" ht="14.25" customHeight="1">
      <c r="F291" s="5"/>
      <c r="G291" s="5"/>
      <c r="H291" s="5"/>
      <c r="I291" s="5"/>
      <c r="J291" s="5"/>
      <c r="K291" s="5"/>
      <c r="L291" s="5"/>
      <c r="M291" s="5"/>
      <c r="N291" s="5"/>
      <c r="O291" s="5"/>
      <c r="P291" s="5"/>
      <c r="Q291" s="5"/>
      <c r="R291" s="5"/>
    </row>
    <row r="292" spans="6:18" ht="14.25" customHeight="1">
      <c r="F292" s="5"/>
      <c r="G292" s="5"/>
      <c r="H292" s="5"/>
      <c r="I292" s="5"/>
      <c r="J292" s="5"/>
      <c r="K292" s="5"/>
      <c r="L292" s="5"/>
      <c r="M292" s="5"/>
      <c r="N292" s="5"/>
      <c r="O292" s="5"/>
      <c r="P292" s="5"/>
      <c r="Q292" s="5"/>
      <c r="R292" s="5"/>
    </row>
    <row r="293" spans="6:18" ht="14.25" customHeight="1">
      <c r="F293" s="5"/>
      <c r="G293" s="5"/>
      <c r="H293" s="5"/>
      <c r="I293" s="5"/>
      <c r="J293" s="5"/>
      <c r="K293" s="5"/>
      <c r="L293" s="5"/>
      <c r="M293" s="5"/>
      <c r="N293" s="5"/>
      <c r="O293" s="5"/>
      <c r="P293" s="5"/>
      <c r="Q293" s="5"/>
      <c r="R293" s="5"/>
    </row>
    <row r="294" spans="6:18" ht="14.25" customHeight="1">
      <c r="F294" s="5"/>
      <c r="G294" s="5"/>
      <c r="H294" s="5"/>
      <c r="I294" s="5"/>
      <c r="J294" s="5"/>
      <c r="K294" s="5"/>
      <c r="L294" s="5"/>
      <c r="M294" s="5"/>
      <c r="N294" s="5"/>
      <c r="O294" s="5"/>
      <c r="P294" s="5"/>
      <c r="Q294" s="5"/>
      <c r="R294" s="5"/>
    </row>
    <row r="295" spans="6:18" ht="14.25" customHeight="1">
      <c r="F295" s="5"/>
      <c r="G295" s="5"/>
      <c r="H295" s="5"/>
      <c r="I295" s="5"/>
      <c r="J295" s="5"/>
      <c r="K295" s="5"/>
      <c r="L295" s="5"/>
      <c r="M295" s="5"/>
      <c r="N295" s="5"/>
      <c r="O295" s="5"/>
      <c r="P295" s="5"/>
      <c r="Q295" s="5"/>
      <c r="R295" s="5"/>
    </row>
    <row r="296" spans="6:18" ht="14.25" customHeight="1">
      <c r="F296" s="5"/>
      <c r="G296" s="5"/>
      <c r="H296" s="5"/>
      <c r="I296" s="5"/>
      <c r="J296" s="5"/>
      <c r="K296" s="5"/>
      <c r="L296" s="5"/>
      <c r="M296" s="5"/>
      <c r="N296" s="5"/>
      <c r="O296" s="5"/>
      <c r="P296" s="5"/>
      <c r="Q296" s="5"/>
      <c r="R296" s="5"/>
    </row>
    <row r="297" spans="6:18" ht="14.25" customHeight="1">
      <c r="F297" s="5"/>
      <c r="G297" s="5"/>
      <c r="H297" s="5"/>
      <c r="I297" s="5"/>
      <c r="J297" s="5"/>
      <c r="K297" s="5"/>
      <c r="L297" s="5"/>
      <c r="M297" s="5"/>
      <c r="N297" s="5"/>
      <c r="O297" s="5"/>
      <c r="P297" s="5"/>
      <c r="Q297" s="5"/>
      <c r="R297" s="5"/>
    </row>
    <row r="298" spans="6:18" ht="14.25" customHeight="1">
      <c r="F298" s="5"/>
      <c r="G298" s="5"/>
      <c r="H298" s="5"/>
      <c r="I298" s="5"/>
      <c r="J298" s="5"/>
      <c r="K298" s="5"/>
      <c r="L298" s="5"/>
      <c r="M298" s="5"/>
      <c r="N298" s="5"/>
      <c r="O298" s="5"/>
      <c r="P298" s="5"/>
      <c r="Q298" s="5"/>
      <c r="R298" s="5"/>
    </row>
    <row r="299" spans="6:18" ht="14.25" customHeight="1">
      <c r="F299" s="5"/>
      <c r="G299" s="5"/>
      <c r="H299" s="5"/>
      <c r="I299" s="5"/>
      <c r="J299" s="5"/>
      <c r="K299" s="5"/>
      <c r="L299" s="5"/>
      <c r="M299" s="5"/>
      <c r="N299" s="5"/>
      <c r="O299" s="5"/>
      <c r="P299" s="5"/>
      <c r="Q299" s="5"/>
      <c r="R299" s="5"/>
    </row>
    <row r="300" spans="6:18" ht="14.25" customHeight="1">
      <c r="F300" s="5"/>
      <c r="G300" s="5"/>
      <c r="H300" s="5"/>
      <c r="I300" s="5"/>
      <c r="J300" s="5"/>
      <c r="K300" s="5"/>
      <c r="L300" s="5"/>
      <c r="M300" s="5"/>
      <c r="N300" s="5"/>
      <c r="O300" s="5"/>
      <c r="P300" s="5"/>
      <c r="Q300" s="5"/>
      <c r="R300" s="5"/>
    </row>
    <row r="301" spans="6:18" ht="14.25" customHeight="1">
      <c r="F301" s="5"/>
      <c r="G301" s="5"/>
      <c r="H301" s="5"/>
      <c r="I301" s="5"/>
      <c r="J301" s="5"/>
      <c r="K301" s="5"/>
      <c r="L301" s="5"/>
      <c r="M301" s="5"/>
      <c r="N301" s="5"/>
      <c r="O301" s="5"/>
      <c r="P301" s="5"/>
      <c r="Q301" s="5"/>
      <c r="R301" s="5"/>
    </row>
    <row r="302" spans="6:18" ht="14.25" customHeight="1">
      <c r="F302" s="5"/>
      <c r="G302" s="5"/>
      <c r="H302" s="5"/>
      <c r="I302" s="5"/>
      <c r="J302" s="5"/>
      <c r="K302" s="5"/>
      <c r="L302" s="5"/>
      <c r="M302" s="5"/>
      <c r="N302" s="5"/>
      <c r="O302" s="5"/>
      <c r="P302" s="5"/>
      <c r="Q302" s="5"/>
      <c r="R302" s="5"/>
    </row>
    <row r="303" spans="6:18" ht="14.25" customHeight="1">
      <c r="F303" s="5"/>
      <c r="G303" s="5"/>
      <c r="H303" s="5"/>
      <c r="I303" s="5"/>
      <c r="J303" s="5"/>
      <c r="K303" s="5"/>
      <c r="L303" s="5"/>
      <c r="M303" s="5"/>
      <c r="N303" s="5"/>
      <c r="O303" s="5"/>
      <c r="P303" s="5"/>
      <c r="Q303" s="5"/>
      <c r="R303" s="5"/>
    </row>
    <row r="304" spans="6:18" ht="14.25" customHeight="1">
      <c r="F304" s="5"/>
      <c r="G304" s="5"/>
      <c r="H304" s="5"/>
      <c r="I304" s="5"/>
      <c r="J304" s="5"/>
      <c r="K304" s="5"/>
      <c r="L304" s="5"/>
      <c r="M304" s="5"/>
      <c r="N304" s="5"/>
      <c r="O304" s="5"/>
      <c r="P304" s="5"/>
      <c r="Q304" s="5"/>
      <c r="R304" s="5"/>
    </row>
    <row r="305" spans="6:18" ht="14.25" customHeight="1">
      <c r="F305" s="5"/>
      <c r="G305" s="5"/>
      <c r="H305" s="5"/>
      <c r="I305" s="5"/>
      <c r="J305" s="5"/>
      <c r="K305" s="5"/>
      <c r="L305" s="5"/>
      <c r="M305" s="5"/>
      <c r="N305" s="5"/>
      <c r="O305" s="5"/>
      <c r="P305" s="5"/>
      <c r="Q305" s="5"/>
      <c r="R305" s="5"/>
    </row>
    <row r="306" spans="6:18" ht="14.25" customHeight="1">
      <c r="F306" s="5"/>
      <c r="G306" s="5"/>
      <c r="H306" s="5"/>
      <c r="I306" s="5"/>
      <c r="J306" s="5"/>
      <c r="K306" s="5"/>
      <c r="L306" s="5"/>
      <c r="M306" s="5"/>
      <c r="N306" s="5"/>
      <c r="O306" s="5"/>
      <c r="P306" s="5"/>
      <c r="Q306" s="5"/>
      <c r="R306" s="5"/>
    </row>
    <row r="307" spans="6:18" ht="14.25" customHeight="1">
      <c r="F307" s="5"/>
      <c r="G307" s="5"/>
      <c r="H307" s="5"/>
      <c r="I307" s="5"/>
      <c r="J307" s="5"/>
      <c r="K307" s="5"/>
      <c r="L307" s="5"/>
      <c r="M307" s="5"/>
      <c r="N307" s="5"/>
      <c r="O307" s="5"/>
      <c r="P307" s="5"/>
      <c r="Q307" s="5"/>
      <c r="R307" s="5"/>
    </row>
    <row r="308" spans="6:18" ht="14.25" customHeight="1">
      <c r="F308" s="5"/>
      <c r="G308" s="5"/>
      <c r="H308" s="5"/>
      <c r="I308" s="5"/>
      <c r="J308" s="5"/>
      <c r="K308" s="5"/>
      <c r="L308" s="5"/>
      <c r="M308" s="5"/>
      <c r="N308" s="5"/>
      <c r="O308" s="5"/>
      <c r="P308" s="5"/>
      <c r="Q308" s="5"/>
      <c r="R308" s="5"/>
    </row>
    <row r="309" spans="6:18" ht="14.25" customHeight="1">
      <c r="F309" s="5"/>
      <c r="G309" s="5"/>
      <c r="H309" s="5"/>
      <c r="I309" s="5"/>
      <c r="J309" s="5"/>
      <c r="K309" s="5"/>
      <c r="L309" s="5"/>
      <c r="M309" s="5"/>
      <c r="N309" s="5"/>
      <c r="O309" s="5"/>
      <c r="P309" s="5"/>
      <c r="Q309" s="5"/>
      <c r="R309" s="5"/>
    </row>
    <row r="310" spans="6:18" ht="14.25" customHeight="1">
      <c r="F310" s="5"/>
      <c r="G310" s="5"/>
      <c r="H310" s="5"/>
      <c r="I310" s="5"/>
      <c r="J310" s="5"/>
      <c r="K310" s="5"/>
      <c r="L310" s="5"/>
      <c r="M310" s="5"/>
      <c r="N310" s="5"/>
      <c r="O310" s="5"/>
      <c r="P310" s="5"/>
      <c r="Q310" s="5"/>
      <c r="R310" s="5"/>
    </row>
    <row r="311" spans="6:18" ht="14.25" customHeight="1">
      <c r="F311" s="5"/>
      <c r="G311" s="5"/>
      <c r="H311" s="5"/>
      <c r="I311" s="5"/>
      <c r="J311" s="5"/>
      <c r="K311" s="5"/>
      <c r="L311" s="5"/>
      <c r="M311" s="5"/>
      <c r="N311" s="5"/>
      <c r="O311" s="5"/>
      <c r="P311" s="5"/>
      <c r="Q311" s="5"/>
      <c r="R311" s="5"/>
    </row>
    <row r="312" spans="6:18" ht="14.25" customHeight="1">
      <c r="F312" s="5"/>
      <c r="G312" s="5"/>
      <c r="H312" s="5"/>
      <c r="I312" s="5"/>
      <c r="J312" s="5"/>
      <c r="K312" s="5"/>
      <c r="L312" s="5"/>
      <c r="M312" s="5"/>
      <c r="N312" s="5"/>
      <c r="O312" s="5"/>
      <c r="P312" s="5"/>
      <c r="Q312" s="5"/>
      <c r="R312" s="5"/>
    </row>
    <row r="313" spans="6:18" ht="14.25" customHeight="1">
      <c r="F313" s="5"/>
      <c r="G313" s="5"/>
      <c r="H313" s="5"/>
      <c r="I313" s="5"/>
      <c r="J313" s="5"/>
      <c r="K313" s="5"/>
      <c r="L313" s="5"/>
      <c r="M313" s="5"/>
      <c r="N313" s="5"/>
      <c r="O313" s="5"/>
      <c r="P313" s="5"/>
      <c r="Q313" s="5"/>
      <c r="R313" s="5"/>
    </row>
    <row r="314" spans="6:18" ht="14.25" customHeight="1">
      <c r="F314" s="5"/>
      <c r="G314" s="5"/>
      <c r="H314" s="5"/>
      <c r="I314" s="5"/>
      <c r="J314" s="5"/>
      <c r="K314" s="5"/>
      <c r="L314" s="5"/>
      <c r="M314" s="5"/>
      <c r="N314" s="5"/>
      <c r="O314" s="5"/>
      <c r="P314" s="5"/>
      <c r="Q314" s="5"/>
      <c r="R314" s="5"/>
    </row>
    <row r="315" spans="6:18" ht="14.25" customHeight="1">
      <c r="F315" s="5"/>
      <c r="G315" s="5"/>
      <c r="H315" s="5"/>
      <c r="I315" s="5"/>
      <c r="J315" s="5"/>
      <c r="K315" s="5"/>
      <c r="L315" s="5"/>
      <c r="M315" s="5"/>
      <c r="N315" s="5"/>
      <c r="O315" s="5"/>
      <c r="P315" s="5"/>
      <c r="Q315" s="5"/>
      <c r="R315" s="5"/>
    </row>
    <row r="316" spans="6:18" ht="14.25" customHeight="1">
      <c r="F316" s="5"/>
      <c r="G316" s="5"/>
      <c r="H316" s="5"/>
      <c r="I316" s="5"/>
      <c r="J316" s="5"/>
      <c r="K316" s="5"/>
      <c r="L316" s="5"/>
      <c r="M316" s="5"/>
      <c r="N316" s="5"/>
      <c r="O316" s="5"/>
      <c r="P316" s="5"/>
      <c r="Q316" s="5"/>
      <c r="R316" s="5"/>
    </row>
    <row r="317" spans="6:18" ht="14.25" customHeight="1">
      <c r="F317" s="5"/>
      <c r="G317" s="5"/>
      <c r="H317" s="5"/>
      <c r="I317" s="5"/>
      <c r="J317" s="5"/>
      <c r="K317" s="5"/>
      <c r="L317" s="5"/>
      <c r="M317" s="5"/>
      <c r="N317" s="5"/>
      <c r="O317" s="5"/>
      <c r="P317" s="5"/>
      <c r="Q317" s="5"/>
      <c r="R317" s="5"/>
    </row>
    <row r="318" spans="6:18" ht="14.25" customHeight="1">
      <c r="F318" s="5"/>
      <c r="G318" s="5"/>
      <c r="H318" s="5"/>
      <c r="I318" s="5"/>
      <c r="J318" s="5"/>
      <c r="K318" s="5"/>
      <c r="L318" s="5"/>
      <c r="M318" s="5"/>
      <c r="N318" s="5"/>
      <c r="O318" s="5"/>
      <c r="P318" s="5"/>
      <c r="Q318" s="5"/>
      <c r="R318" s="5"/>
    </row>
    <row r="319" spans="6:18" ht="14.25" customHeight="1">
      <c r="F319" s="5"/>
      <c r="G319" s="5"/>
      <c r="H319" s="5"/>
      <c r="I319" s="5"/>
      <c r="J319" s="5"/>
      <c r="K319" s="5"/>
      <c r="L319" s="5"/>
      <c r="M319" s="5"/>
      <c r="N319" s="5"/>
      <c r="O319" s="5"/>
      <c r="P319" s="5"/>
      <c r="Q319" s="5"/>
      <c r="R319" s="5"/>
    </row>
    <row r="320" spans="6:18" ht="14.25" customHeight="1">
      <c r="F320" s="5"/>
      <c r="G320" s="5"/>
      <c r="H320" s="5"/>
      <c r="I320" s="5"/>
      <c r="J320" s="5"/>
      <c r="K320" s="5"/>
      <c r="L320" s="5"/>
      <c r="M320" s="5"/>
      <c r="N320" s="5"/>
      <c r="O320" s="5"/>
      <c r="P320" s="5"/>
      <c r="Q320" s="5"/>
      <c r="R320" s="5"/>
    </row>
    <row r="321" spans="6:18" ht="14.25" customHeight="1">
      <c r="F321" s="5"/>
      <c r="G321" s="5"/>
      <c r="H321" s="5"/>
      <c r="I321" s="5"/>
      <c r="J321" s="5"/>
      <c r="K321" s="5"/>
      <c r="L321" s="5"/>
      <c r="M321" s="5"/>
      <c r="N321" s="5"/>
      <c r="O321" s="5"/>
      <c r="P321" s="5"/>
      <c r="Q321" s="5"/>
      <c r="R321" s="5"/>
    </row>
    <row r="322" spans="6:18" ht="14.25" customHeight="1">
      <c r="F322" s="5"/>
      <c r="G322" s="5"/>
      <c r="H322" s="5"/>
      <c r="I322" s="5"/>
      <c r="J322" s="5"/>
      <c r="K322" s="5"/>
      <c r="L322" s="5"/>
      <c r="M322" s="5"/>
      <c r="N322" s="5"/>
      <c r="O322" s="5"/>
      <c r="P322" s="5"/>
      <c r="Q322" s="5"/>
      <c r="R322" s="5"/>
    </row>
    <row r="323" spans="6:18" ht="14.25" customHeight="1">
      <c r="F323" s="5"/>
      <c r="G323" s="5"/>
      <c r="H323" s="5"/>
      <c r="I323" s="5"/>
      <c r="J323" s="5"/>
      <c r="K323" s="5"/>
      <c r="L323" s="5"/>
      <c r="M323" s="5"/>
      <c r="N323" s="5"/>
      <c r="O323" s="5"/>
      <c r="P323" s="5"/>
      <c r="Q323" s="5"/>
      <c r="R323" s="5"/>
    </row>
    <row r="324" spans="6:18" ht="14.25" customHeight="1">
      <c r="F324" s="5"/>
      <c r="G324" s="5"/>
      <c r="H324" s="5"/>
      <c r="I324" s="5"/>
      <c r="J324" s="5"/>
      <c r="K324" s="5"/>
      <c r="L324" s="5"/>
      <c r="M324" s="5"/>
      <c r="N324" s="5"/>
      <c r="O324" s="5"/>
      <c r="P324" s="5"/>
      <c r="Q324" s="5"/>
      <c r="R324" s="5"/>
    </row>
    <row r="325" spans="6:18" ht="14.25" customHeight="1">
      <c r="F325" s="5"/>
      <c r="G325" s="5"/>
      <c r="H325" s="5"/>
      <c r="I325" s="5"/>
      <c r="J325" s="5"/>
      <c r="K325" s="5"/>
      <c r="L325" s="5"/>
      <c r="M325" s="5"/>
      <c r="N325" s="5"/>
      <c r="O325" s="5"/>
      <c r="P325" s="5"/>
      <c r="Q325" s="5"/>
      <c r="R325" s="5"/>
    </row>
    <row r="326" spans="6:18" ht="14.25" customHeight="1">
      <c r="F326" s="5"/>
      <c r="G326" s="5"/>
      <c r="H326" s="5"/>
      <c r="I326" s="5"/>
      <c r="J326" s="5"/>
      <c r="K326" s="5"/>
      <c r="L326" s="5"/>
      <c r="M326" s="5"/>
      <c r="N326" s="5"/>
      <c r="O326" s="5"/>
      <c r="P326" s="5"/>
      <c r="Q326" s="5"/>
      <c r="R326" s="5"/>
    </row>
    <row r="327" spans="6:18" ht="14.25" customHeight="1">
      <c r="F327" s="5"/>
      <c r="G327" s="5"/>
      <c r="H327" s="5"/>
      <c r="I327" s="5"/>
      <c r="J327" s="5"/>
      <c r="K327" s="5"/>
      <c r="L327" s="5"/>
      <c r="M327" s="5"/>
      <c r="N327" s="5"/>
      <c r="O327" s="5"/>
      <c r="P327" s="5"/>
      <c r="Q327" s="5"/>
      <c r="R327" s="5"/>
    </row>
    <row r="328" spans="6:18" ht="14.25" customHeight="1">
      <c r="F328" s="5"/>
      <c r="G328" s="5"/>
      <c r="H328" s="5"/>
      <c r="I328" s="5"/>
      <c r="J328" s="5"/>
      <c r="K328" s="5"/>
      <c r="L328" s="5"/>
      <c r="M328" s="5"/>
      <c r="N328" s="5"/>
      <c r="O328" s="5"/>
      <c r="P328" s="5"/>
      <c r="Q328" s="5"/>
      <c r="R328" s="5"/>
    </row>
    <row r="329" spans="6:18" ht="14.25" customHeight="1">
      <c r="F329" s="5"/>
      <c r="G329" s="5"/>
      <c r="H329" s="5"/>
      <c r="I329" s="5"/>
      <c r="J329" s="5"/>
      <c r="K329" s="5"/>
      <c r="L329" s="5"/>
      <c r="M329" s="5"/>
      <c r="N329" s="5"/>
      <c r="O329" s="5"/>
      <c r="P329" s="5"/>
      <c r="Q329" s="5"/>
      <c r="R329" s="5"/>
    </row>
    <row r="330" spans="6:18" ht="14.25" customHeight="1">
      <c r="F330" s="5"/>
      <c r="G330" s="5"/>
      <c r="H330" s="5"/>
      <c r="I330" s="5"/>
      <c r="J330" s="5"/>
      <c r="K330" s="5"/>
      <c r="L330" s="5"/>
      <c r="M330" s="5"/>
      <c r="N330" s="5"/>
      <c r="O330" s="5"/>
      <c r="P330" s="5"/>
      <c r="Q330" s="5"/>
      <c r="R330" s="5"/>
    </row>
    <row r="331" spans="6:18" ht="14.25" customHeight="1">
      <c r="F331" s="5"/>
      <c r="G331" s="5"/>
      <c r="H331" s="5"/>
      <c r="I331" s="5"/>
      <c r="J331" s="5"/>
      <c r="K331" s="5"/>
      <c r="L331" s="5"/>
      <c r="M331" s="5"/>
      <c r="N331" s="5"/>
      <c r="O331" s="5"/>
      <c r="P331" s="5"/>
      <c r="Q331" s="5"/>
      <c r="R331" s="5"/>
    </row>
    <row r="332" spans="6:18" ht="14.25" customHeight="1">
      <c r="F332" s="5"/>
      <c r="G332" s="5"/>
      <c r="H332" s="5"/>
      <c r="I332" s="5"/>
      <c r="J332" s="5"/>
      <c r="K332" s="5"/>
      <c r="L332" s="5"/>
      <c r="M332" s="5"/>
      <c r="N332" s="5"/>
      <c r="O332" s="5"/>
      <c r="P332" s="5"/>
      <c r="Q332" s="5"/>
      <c r="R332" s="5"/>
    </row>
    <row r="333" spans="6:18" ht="14.25" customHeight="1">
      <c r="F333" s="5"/>
      <c r="G333" s="5"/>
      <c r="H333" s="5"/>
      <c r="I333" s="5"/>
      <c r="J333" s="5"/>
      <c r="K333" s="5"/>
      <c r="L333" s="5"/>
      <c r="M333" s="5"/>
      <c r="N333" s="5"/>
      <c r="O333" s="5"/>
      <c r="P333" s="5"/>
      <c r="Q333" s="5"/>
      <c r="R333" s="5"/>
    </row>
    <row r="334" spans="6:18" ht="14.25" customHeight="1">
      <c r="F334" s="5"/>
      <c r="G334" s="5"/>
      <c r="H334" s="5"/>
      <c r="I334" s="5"/>
      <c r="J334" s="5"/>
      <c r="K334" s="5"/>
      <c r="L334" s="5"/>
      <c r="M334" s="5"/>
      <c r="N334" s="5"/>
      <c r="O334" s="5"/>
      <c r="P334" s="5"/>
      <c r="Q334" s="5"/>
      <c r="R334" s="5"/>
    </row>
    <row r="335" spans="6:18" ht="14.25" customHeight="1">
      <c r="F335" s="5"/>
      <c r="G335" s="5"/>
      <c r="H335" s="5"/>
      <c r="I335" s="5"/>
      <c r="J335" s="5"/>
      <c r="K335" s="5"/>
      <c r="L335" s="5"/>
      <c r="M335" s="5"/>
      <c r="N335" s="5"/>
      <c r="O335" s="5"/>
      <c r="P335" s="5"/>
      <c r="Q335" s="5"/>
      <c r="R335" s="5"/>
    </row>
    <row r="336" spans="6:18" ht="14.25" customHeight="1">
      <c r="F336" s="5"/>
      <c r="G336" s="5"/>
      <c r="H336" s="5"/>
      <c r="I336" s="5"/>
      <c r="J336" s="5"/>
      <c r="K336" s="5"/>
      <c r="L336" s="5"/>
      <c r="M336" s="5"/>
      <c r="N336" s="5"/>
      <c r="O336" s="5"/>
      <c r="P336" s="5"/>
      <c r="Q336" s="5"/>
      <c r="R336" s="5"/>
    </row>
    <row r="337" spans="6:18" ht="14.25" customHeight="1">
      <c r="F337" s="5"/>
      <c r="G337" s="5"/>
      <c r="H337" s="5"/>
      <c r="I337" s="5"/>
      <c r="J337" s="5"/>
      <c r="K337" s="5"/>
      <c r="L337" s="5"/>
      <c r="M337" s="5"/>
      <c r="N337" s="5"/>
      <c r="O337" s="5"/>
      <c r="P337" s="5"/>
      <c r="Q337" s="5"/>
      <c r="R337" s="5"/>
    </row>
    <row r="338" spans="6:18" ht="14.25" customHeight="1">
      <c r="F338" s="5"/>
      <c r="G338" s="5"/>
      <c r="H338" s="5"/>
      <c r="I338" s="5"/>
      <c r="J338" s="5"/>
      <c r="K338" s="5"/>
      <c r="L338" s="5"/>
      <c r="M338" s="5"/>
      <c r="N338" s="5"/>
      <c r="O338" s="5"/>
      <c r="P338" s="5"/>
      <c r="Q338" s="5"/>
      <c r="R338" s="5"/>
    </row>
    <row r="339" spans="6:18" ht="14.25" customHeight="1">
      <c r="F339" s="5"/>
      <c r="G339" s="5"/>
      <c r="H339" s="5"/>
      <c r="I339" s="5"/>
      <c r="J339" s="5"/>
      <c r="K339" s="5"/>
      <c r="L339" s="5"/>
      <c r="M339" s="5"/>
      <c r="N339" s="5"/>
      <c r="O339" s="5"/>
      <c r="P339" s="5"/>
      <c r="Q339" s="5"/>
      <c r="R339" s="5"/>
    </row>
    <row r="340" spans="6:18" ht="14.25" customHeight="1">
      <c r="F340" s="5"/>
      <c r="G340" s="5"/>
      <c r="H340" s="5"/>
      <c r="I340" s="5"/>
      <c r="J340" s="5"/>
      <c r="K340" s="5"/>
      <c r="L340" s="5"/>
      <c r="M340" s="5"/>
      <c r="N340" s="5"/>
      <c r="O340" s="5"/>
      <c r="P340" s="5"/>
      <c r="Q340" s="5"/>
      <c r="R340" s="5"/>
    </row>
    <row r="341" spans="6:18" ht="14.25" customHeight="1">
      <c r="F341" s="5"/>
      <c r="G341" s="5"/>
      <c r="H341" s="5"/>
      <c r="I341" s="5"/>
      <c r="J341" s="5"/>
      <c r="K341" s="5"/>
      <c r="L341" s="5"/>
      <c r="M341" s="5"/>
      <c r="N341" s="5"/>
      <c r="O341" s="5"/>
      <c r="P341" s="5"/>
      <c r="Q341" s="5"/>
      <c r="R341" s="5"/>
    </row>
    <row r="342" spans="6:18" ht="14.25" customHeight="1">
      <c r="F342" s="5"/>
      <c r="G342" s="5"/>
      <c r="H342" s="5"/>
      <c r="I342" s="5"/>
      <c r="J342" s="5"/>
      <c r="K342" s="5"/>
      <c r="L342" s="5"/>
      <c r="M342" s="5"/>
      <c r="N342" s="5"/>
      <c r="O342" s="5"/>
      <c r="P342" s="5"/>
      <c r="Q342" s="5"/>
      <c r="R342" s="5"/>
    </row>
    <row r="343" spans="6:18" ht="14.25" customHeight="1">
      <c r="F343" s="5"/>
      <c r="G343" s="5"/>
      <c r="H343" s="5"/>
      <c r="I343" s="5"/>
      <c r="J343" s="5"/>
      <c r="K343" s="5"/>
      <c r="L343" s="5"/>
      <c r="M343" s="5"/>
      <c r="N343" s="5"/>
      <c r="O343" s="5"/>
      <c r="P343" s="5"/>
      <c r="Q343" s="5"/>
      <c r="R343" s="5"/>
    </row>
    <row r="344" spans="6:18" ht="14.25" customHeight="1">
      <c r="F344" s="5"/>
      <c r="G344" s="5"/>
      <c r="H344" s="5"/>
      <c r="I344" s="5"/>
      <c r="J344" s="5"/>
      <c r="K344" s="5"/>
      <c r="L344" s="5"/>
      <c r="M344" s="5"/>
      <c r="N344" s="5"/>
      <c r="O344" s="5"/>
      <c r="P344" s="5"/>
      <c r="Q344" s="5"/>
      <c r="R344" s="5"/>
    </row>
    <row r="345" spans="6:18" ht="14.25" customHeight="1">
      <c r="F345" s="5"/>
      <c r="G345" s="5"/>
      <c r="H345" s="5"/>
      <c r="I345" s="5"/>
      <c r="J345" s="5"/>
      <c r="K345" s="5"/>
      <c r="L345" s="5"/>
      <c r="M345" s="5"/>
      <c r="N345" s="5"/>
      <c r="O345" s="5"/>
      <c r="P345" s="5"/>
      <c r="Q345" s="5"/>
      <c r="R345" s="5"/>
    </row>
    <row r="346" spans="6:18" ht="14.25" customHeight="1">
      <c r="F346" s="5"/>
      <c r="G346" s="5"/>
      <c r="H346" s="5"/>
      <c r="I346" s="5"/>
      <c r="J346" s="5"/>
      <c r="K346" s="5"/>
      <c r="L346" s="5"/>
      <c r="M346" s="5"/>
      <c r="N346" s="5"/>
      <c r="O346" s="5"/>
      <c r="P346" s="5"/>
      <c r="Q346" s="5"/>
      <c r="R346" s="5"/>
    </row>
    <row r="347" spans="6:18" ht="14.25" customHeight="1">
      <c r="F347" s="5"/>
      <c r="G347" s="5"/>
      <c r="H347" s="5"/>
      <c r="I347" s="5"/>
      <c r="J347" s="5"/>
      <c r="K347" s="5"/>
      <c r="L347" s="5"/>
      <c r="M347" s="5"/>
      <c r="N347" s="5"/>
      <c r="O347" s="5"/>
      <c r="P347" s="5"/>
      <c r="Q347" s="5"/>
      <c r="R347" s="5"/>
    </row>
    <row r="348" spans="6:18" ht="14.25" customHeight="1">
      <c r="F348" s="5"/>
      <c r="G348" s="5"/>
      <c r="H348" s="5"/>
      <c r="I348" s="5"/>
      <c r="J348" s="5"/>
      <c r="K348" s="5"/>
      <c r="L348" s="5"/>
      <c r="M348" s="5"/>
      <c r="N348" s="5"/>
      <c r="O348" s="5"/>
      <c r="P348" s="5"/>
      <c r="Q348" s="5"/>
      <c r="R348" s="5"/>
    </row>
    <row r="349" spans="6:18" ht="14.25" customHeight="1">
      <c r="F349" s="5"/>
      <c r="G349" s="5"/>
      <c r="H349" s="5"/>
      <c r="I349" s="5"/>
      <c r="J349" s="5"/>
      <c r="K349" s="5"/>
      <c r="L349" s="5"/>
      <c r="M349" s="5"/>
      <c r="N349" s="5"/>
      <c r="O349" s="5"/>
      <c r="P349" s="5"/>
      <c r="Q349" s="5"/>
      <c r="R349" s="5"/>
    </row>
    <row r="350" spans="6:18" ht="14.25" customHeight="1">
      <c r="F350" s="5"/>
      <c r="G350" s="5"/>
      <c r="H350" s="5"/>
      <c r="I350" s="5"/>
      <c r="J350" s="5"/>
      <c r="K350" s="5"/>
      <c r="L350" s="5"/>
      <c r="M350" s="5"/>
      <c r="N350" s="5"/>
      <c r="O350" s="5"/>
      <c r="P350" s="5"/>
      <c r="Q350" s="5"/>
      <c r="R350" s="5"/>
    </row>
    <row r="351" spans="6:18" ht="14.25" customHeight="1">
      <c r="F351" s="5"/>
      <c r="G351" s="5"/>
      <c r="H351" s="5"/>
      <c r="I351" s="5"/>
      <c r="J351" s="5"/>
      <c r="K351" s="5"/>
      <c r="L351" s="5"/>
      <c r="M351" s="5"/>
      <c r="N351" s="5"/>
      <c r="O351" s="5"/>
      <c r="P351" s="5"/>
      <c r="Q351" s="5"/>
      <c r="R351" s="5"/>
    </row>
    <row r="352" spans="6:18" ht="14.25" customHeight="1">
      <c r="F352" s="5"/>
      <c r="G352" s="5"/>
      <c r="H352" s="5"/>
      <c r="I352" s="5"/>
      <c r="J352" s="5"/>
      <c r="K352" s="5"/>
      <c r="L352" s="5"/>
      <c r="M352" s="5"/>
      <c r="N352" s="5"/>
      <c r="O352" s="5"/>
      <c r="P352" s="5"/>
      <c r="Q352" s="5"/>
      <c r="R352" s="5"/>
    </row>
    <row r="353" spans="6:18" ht="14.25" customHeight="1">
      <c r="F353" s="5"/>
      <c r="G353" s="5"/>
      <c r="H353" s="5"/>
      <c r="I353" s="5"/>
      <c r="J353" s="5"/>
      <c r="K353" s="5"/>
      <c r="L353" s="5"/>
      <c r="M353" s="5"/>
      <c r="N353" s="5"/>
      <c r="O353" s="5"/>
      <c r="P353" s="5"/>
      <c r="Q353" s="5"/>
      <c r="R353" s="5"/>
    </row>
    <row r="354" spans="6:18" ht="14.25" customHeight="1">
      <c r="F354" s="5"/>
      <c r="G354" s="5"/>
      <c r="H354" s="5"/>
      <c r="I354" s="5"/>
      <c r="J354" s="5"/>
      <c r="K354" s="5"/>
      <c r="L354" s="5"/>
      <c r="M354" s="5"/>
      <c r="N354" s="5"/>
      <c r="O354" s="5"/>
      <c r="P354" s="5"/>
      <c r="Q354" s="5"/>
      <c r="R354" s="5"/>
    </row>
    <row r="355" spans="6:18" ht="14.25" customHeight="1">
      <c r="F355" s="5"/>
      <c r="G355" s="5"/>
      <c r="H355" s="5"/>
      <c r="I355" s="5"/>
      <c r="J355" s="5"/>
      <c r="K355" s="5"/>
      <c r="L355" s="5"/>
      <c r="M355" s="5"/>
      <c r="N355" s="5"/>
      <c r="O355" s="5"/>
      <c r="P355" s="5"/>
      <c r="Q355" s="5"/>
      <c r="R355" s="5"/>
    </row>
    <row r="356" spans="6:18" ht="14.25" customHeight="1">
      <c r="F356" s="5"/>
      <c r="G356" s="5"/>
      <c r="H356" s="5"/>
      <c r="I356" s="5"/>
      <c r="J356" s="5"/>
      <c r="K356" s="5"/>
      <c r="L356" s="5"/>
      <c r="M356" s="5"/>
      <c r="N356" s="5"/>
      <c r="O356" s="5"/>
      <c r="P356" s="5"/>
      <c r="Q356" s="5"/>
      <c r="R356" s="5"/>
    </row>
    <row r="357" spans="6:18" ht="14.25" customHeight="1">
      <c r="F357" s="5"/>
      <c r="G357" s="5"/>
      <c r="H357" s="5"/>
      <c r="I357" s="5"/>
      <c r="J357" s="5"/>
      <c r="K357" s="5"/>
      <c r="L357" s="5"/>
      <c r="M357" s="5"/>
      <c r="N357" s="5"/>
      <c r="O357" s="5"/>
      <c r="P357" s="5"/>
      <c r="Q357" s="5"/>
      <c r="R357" s="5"/>
    </row>
    <row r="358" spans="6:18" ht="14.25" customHeight="1">
      <c r="F358" s="5"/>
      <c r="G358" s="5"/>
      <c r="H358" s="5"/>
      <c r="I358" s="5"/>
      <c r="J358" s="5"/>
      <c r="K358" s="5"/>
      <c r="L358" s="5"/>
      <c r="M358" s="5"/>
      <c r="N358" s="5"/>
      <c r="O358" s="5"/>
      <c r="P358" s="5"/>
      <c r="Q358" s="5"/>
      <c r="R358" s="5"/>
    </row>
    <row r="359" spans="6:18" ht="14.25" customHeight="1">
      <c r="F359" s="5"/>
      <c r="G359" s="5"/>
      <c r="H359" s="5"/>
      <c r="I359" s="5"/>
      <c r="J359" s="5"/>
      <c r="K359" s="5"/>
      <c r="L359" s="5"/>
      <c r="M359" s="5"/>
      <c r="N359" s="5"/>
      <c r="O359" s="5"/>
      <c r="P359" s="5"/>
      <c r="Q359" s="5"/>
      <c r="R359" s="5"/>
    </row>
    <row r="360" spans="6:18" ht="14.25" customHeight="1">
      <c r="F360" s="5"/>
      <c r="G360" s="5"/>
      <c r="H360" s="5"/>
      <c r="I360" s="5"/>
      <c r="J360" s="5"/>
      <c r="K360" s="5"/>
      <c r="L360" s="5"/>
      <c r="M360" s="5"/>
      <c r="N360" s="5"/>
      <c r="O360" s="5"/>
      <c r="P360" s="5"/>
      <c r="Q360" s="5"/>
      <c r="R360" s="5"/>
    </row>
    <row r="361" spans="6:18" ht="14.25" customHeight="1">
      <c r="F361" s="5"/>
      <c r="G361" s="5"/>
      <c r="H361" s="5"/>
      <c r="I361" s="5"/>
      <c r="J361" s="5"/>
      <c r="K361" s="5"/>
      <c r="L361" s="5"/>
      <c r="M361" s="5"/>
      <c r="N361" s="5"/>
      <c r="O361" s="5"/>
      <c r="P361" s="5"/>
      <c r="Q361" s="5"/>
      <c r="R361" s="5"/>
    </row>
    <row r="362" spans="6:18" ht="14.25" customHeight="1">
      <c r="F362" s="5"/>
      <c r="G362" s="5"/>
      <c r="H362" s="5"/>
      <c r="I362" s="5"/>
      <c r="J362" s="5"/>
      <c r="K362" s="5"/>
      <c r="L362" s="5"/>
      <c r="M362" s="5"/>
      <c r="N362" s="5"/>
      <c r="O362" s="5"/>
      <c r="P362" s="5"/>
      <c r="Q362" s="5"/>
      <c r="R362" s="5"/>
    </row>
    <row r="363" spans="6:18" ht="14.25" customHeight="1">
      <c r="F363" s="5"/>
      <c r="G363" s="5"/>
      <c r="H363" s="5"/>
      <c r="I363" s="5"/>
      <c r="J363" s="5"/>
      <c r="K363" s="5"/>
      <c r="L363" s="5"/>
      <c r="M363" s="5"/>
      <c r="N363" s="5"/>
      <c r="O363" s="5"/>
      <c r="P363" s="5"/>
      <c r="Q363" s="5"/>
      <c r="R363" s="5"/>
    </row>
    <row r="364" spans="6:18" ht="14.25" customHeight="1">
      <c r="F364" s="5"/>
      <c r="G364" s="5"/>
      <c r="H364" s="5"/>
      <c r="I364" s="5"/>
      <c r="J364" s="5"/>
      <c r="K364" s="5"/>
      <c r="L364" s="5"/>
      <c r="M364" s="5"/>
      <c r="N364" s="5"/>
      <c r="O364" s="5"/>
      <c r="P364" s="5"/>
      <c r="Q364" s="5"/>
      <c r="R364" s="5"/>
    </row>
    <row r="365" spans="6:18" ht="14.25" customHeight="1">
      <c r="F365" s="5"/>
      <c r="G365" s="5"/>
      <c r="H365" s="5"/>
      <c r="I365" s="5"/>
      <c r="J365" s="5"/>
      <c r="K365" s="5"/>
      <c r="L365" s="5"/>
      <c r="M365" s="5"/>
      <c r="N365" s="5"/>
      <c r="O365" s="5"/>
      <c r="P365" s="5"/>
      <c r="Q365" s="5"/>
      <c r="R365" s="5"/>
    </row>
    <row r="366" spans="6:18" ht="14.25" customHeight="1">
      <c r="F366" s="5"/>
      <c r="G366" s="5"/>
      <c r="H366" s="5"/>
      <c r="I366" s="5"/>
      <c r="J366" s="5"/>
      <c r="K366" s="5"/>
      <c r="L366" s="5"/>
      <c r="M366" s="5"/>
      <c r="N366" s="5"/>
      <c r="O366" s="5"/>
      <c r="P366" s="5"/>
      <c r="Q366" s="5"/>
      <c r="R366" s="5"/>
    </row>
    <row r="367" spans="6:18" ht="14.25" customHeight="1">
      <c r="F367" s="5"/>
      <c r="G367" s="5"/>
      <c r="H367" s="5"/>
      <c r="I367" s="5"/>
      <c r="J367" s="5"/>
      <c r="K367" s="5"/>
      <c r="L367" s="5"/>
      <c r="M367" s="5"/>
      <c r="N367" s="5"/>
      <c r="O367" s="5"/>
      <c r="P367" s="5"/>
      <c r="Q367" s="5"/>
      <c r="R367" s="5"/>
    </row>
    <row r="368" spans="6:18" ht="14.25" customHeight="1">
      <c r="F368" s="5"/>
      <c r="G368" s="5"/>
      <c r="H368" s="5"/>
      <c r="I368" s="5"/>
      <c r="J368" s="5"/>
      <c r="K368" s="5"/>
      <c r="L368" s="5"/>
      <c r="M368" s="5"/>
      <c r="N368" s="5"/>
      <c r="O368" s="5"/>
      <c r="P368" s="5"/>
      <c r="Q368" s="5"/>
      <c r="R368" s="5"/>
    </row>
    <row r="369" spans="6:18" ht="14.25" customHeight="1">
      <c r="F369" s="5"/>
      <c r="G369" s="5"/>
      <c r="H369" s="5"/>
      <c r="I369" s="5"/>
      <c r="J369" s="5"/>
      <c r="K369" s="5"/>
      <c r="L369" s="5"/>
      <c r="M369" s="5"/>
      <c r="N369" s="5"/>
      <c r="O369" s="5"/>
      <c r="P369" s="5"/>
      <c r="Q369" s="5"/>
      <c r="R369" s="5"/>
    </row>
    <row r="370" spans="6:18" ht="14.25" customHeight="1">
      <c r="F370" s="5"/>
      <c r="G370" s="5"/>
      <c r="H370" s="5"/>
      <c r="I370" s="5"/>
      <c r="J370" s="5"/>
      <c r="K370" s="5"/>
      <c r="L370" s="5"/>
      <c r="M370" s="5"/>
      <c r="N370" s="5"/>
      <c r="O370" s="5"/>
      <c r="P370" s="5"/>
      <c r="Q370" s="5"/>
      <c r="R370" s="5"/>
    </row>
    <row r="371" spans="6:18" ht="14.25" customHeight="1">
      <c r="F371" s="5"/>
      <c r="G371" s="5"/>
      <c r="H371" s="5"/>
      <c r="I371" s="5"/>
      <c r="J371" s="5"/>
      <c r="K371" s="5"/>
      <c r="L371" s="5"/>
      <c r="M371" s="5"/>
      <c r="N371" s="5"/>
      <c r="O371" s="5"/>
      <c r="P371" s="5"/>
      <c r="Q371" s="5"/>
      <c r="R371" s="5"/>
    </row>
    <row r="372" spans="6:18" ht="14.25" customHeight="1">
      <c r="F372" s="5"/>
      <c r="G372" s="5"/>
      <c r="H372" s="5"/>
      <c r="I372" s="5"/>
      <c r="J372" s="5"/>
      <c r="K372" s="5"/>
      <c r="L372" s="5"/>
      <c r="M372" s="5"/>
      <c r="N372" s="5"/>
      <c r="O372" s="5"/>
      <c r="P372" s="5"/>
      <c r="Q372" s="5"/>
      <c r="R372" s="5"/>
    </row>
    <row r="373" spans="6:18" ht="14.25" customHeight="1">
      <c r="F373" s="5"/>
      <c r="G373" s="5"/>
      <c r="H373" s="5"/>
      <c r="I373" s="5"/>
      <c r="J373" s="5"/>
      <c r="K373" s="5"/>
      <c r="L373" s="5"/>
      <c r="M373" s="5"/>
      <c r="N373" s="5"/>
      <c r="O373" s="5"/>
      <c r="P373" s="5"/>
      <c r="Q373" s="5"/>
      <c r="R373" s="5"/>
    </row>
    <row r="374" spans="6:18" ht="14.25" customHeight="1">
      <c r="F374" s="5"/>
      <c r="G374" s="5"/>
      <c r="H374" s="5"/>
      <c r="I374" s="5"/>
      <c r="J374" s="5"/>
      <c r="K374" s="5"/>
      <c r="L374" s="5"/>
      <c r="M374" s="5"/>
      <c r="N374" s="5"/>
      <c r="O374" s="5"/>
      <c r="P374" s="5"/>
      <c r="Q374" s="5"/>
      <c r="R374" s="5"/>
    </row>
    <row r="375" spans="6:18" ht="14.25" customHeight="1">
      <c r="F375" s="5"/>
      <c r="G375" s="5"/>
      <c r="H375" s="5"/>
      <c r="I375" s="5"/>
      <c r="J375" s="5"/>
      <c r="K375" s="5"/>
      <c r="L375" s="5"/>
      <c r="M375" s="5"/>
      <c r="N375" s="5"/>
      <c r="O375" s="5"/>
      <c r="P375" s="5"/>
      <c r="Q375" s="5"/>
      <c r="R375" s="5"/>
    </row>
    <row r="376" spans="6:18" ht="14.25" customHeight="1">
      <c r="F376" s="5"/>
      <c r="G376" s="5"/>
      <c r="H376" s="5"/>
      <c r="I376" s="5"/>
      <c r="J376" s="5"/>
      <c r="K376" s="5"/>
      <c r="L376" s="5"/>
      <c r="M376" s="5"/>
      <c r="N376" s="5"/>
      <c r="O376" s="5"/>
      <c r="P376" s="5"/>
      <c r="Q376" s="5"/>
      <c r="R376" s="5"/>
    </row>
    <row r="377" spans="6:18" ht="14.25" customHeight="1">
      <c r="F377" s="5"/>
      <c r="G377" s="5"/>
      <c r="H377" s="5"/>
      <c r="I377" s="5"/>
      <c r="J377" s="5"/>
      <c r="K377" s="5"/>
      <c r="L377" s="5"/>
      <c r="M377" s="5"/>
      <c r="N377" s="5"/>
      <c r="O377" s="5"/>
      <c r="P377" s="5"/>
      <c r="Q377" s="5"/>
      <c r="R377" s="5"/>
    </row>
    <row r="378" spans="6:18" ht="14.25" customHeight="1">
      <c r="F378" s="5"/>
      <c r="G378" s="5"/>
      <c r="H378" s="5"/>
      <c r="I378" s="5"/>
      <c r="J378" s="5"/>
      <c r="K378" s="5"/>
      <c r="L378" s="5"/>
      <c r="M378" s="5"/>
      <c r="N378" s="5"/>
      <c r="O378" s="5"/>
      <c r="P378" s="5"/>
      <c r="Q378" s="5"/>
      <c r="R378" s="5"/>
    </row>
    <row r="379" spans="6:18" ht="14.25" customHeight="1">
      <c r="F379" s="5"/>
      <c r="G379" s="5"/>
      <c r="H379" s="5"/>
      <c r="I379" s="5"/>
      <c r="J379" s="5"/>
      <c r="K379" s="5"/>
      <c r="L379" s="5"/>
      <c r="M379" s="5"/>
      <c r="N379" s="5"/>
      <c r="O379" s="5"/>
      <c r="P379" s="5"/>
      <c r="Q379" s="5"/>
      <c r="R379" s="5"/>
    </row>
    <row r="380" spans="6:18" ht="14.25" customHeight="1">
      <c r="F380" s="5"/>
      <c r="G380" s="5"/>
      <c r="H380" s="5"/>
      <c r="I380" s="5"/>
      <c r="J380" s="5"/>
      <c r="K380" s="5"/>
      <c r="L380" s="5"/>
      <c r="M380" s="5"/>
      <c r="N380" s="5"/>
      <c r="O380" s="5"/>
      <c r="P380" s="5"/>
      <c r="Q380" s="5"/>
      <c r="R380" s="5"/>
    </row>
    <row r="381" spans="6:18" ht="14.25" customHeight="1">
      <c r="F381" s="5"/>
      <c r="G381" s="5"/>
      <c r="H381" s="5"/>
      <c r="I381" s="5"/>
      <c r="J381" s="5"/>
      <c r="K381" s="5"/>
      <c r="L381" s="5"/>
      <c r="M381" s="5"/>
      <c r="N381" s="5"/>
      <c r="O381" s="5"/>
      <c r="P381" s="5"/>
      <c r="Q381" s="5"/>
      <c r="R381" s="5"/>
    </row>
    <row r="382" spans="6:18" ht="14.25" customHeight="1">
      <c r="F382" s="5"/>
      <c r="G382" s="5"/>
      <c r="H382" s="5"/>
      <c r="I382" s="5"/>
      <c r="J382" s="5"/>
      <c r="K382" s="5"/>
      <c r="L382" s="5"/>
      <c r="M382" s="5"/>
      <c r="N382" s="5"/>
      <c r="O382" s="5"/>
      <c r="P382" s="5"/>
      <c r="Q382" s="5"/>
      <c r="R382" s="5"/>
    </row>
    <row r="383" spans="6:18" ht="14.25" customHeight="1">
      <c r="F383" s="5"/>
      <c r="G383" s="5"/>
      <c r="H383" s="5"/>
      <c r="I383" s="5"/>
      <c r="J383" s="5"/>
      <c r="K383" s="5"/>
      <c r="L383" s="5"/>
      <c r="M383" s="5"/>
      <c r="N383" s="5"/>
      <c r="O383" s="5"/>
      <c r="P383" s="5"/>
      <c r="Q383" s="5"/>
      <c r="R383" s="5"/>
    </row>
    <row r="384" spans="6:18" ht="14.25" customHeight="1">
      <c r="F384" s="5"/>
      <c r="G384" s="5"/>
      <c r="H384" s="5"/>
      <c r="I384" s="5"/>
      <c r="J384" s="5"/>
      <c r="K384" s="5"/>
      <c r="L384" s="5"/>
      <c r="M384" s="5"/>
      <c r="N384" s="5"/>
      <c r="O384" s="5"/>
      <c r="P384" s="5"/>
      <c r="Q384" s="5"/>
      <c r="R384" s="5"/>
    </row>
    <row r="385" spans="6:18" ht="14.25" customHeight="1">
      <c r="F385" s="5"/>
      <c r="G385" s="5"/>
      <c r="H385" s="5"/>
      <c r="I385" s="5"/>
      <c r="J385" s="5"/>
      <c r="K385" s="5"/>
      <c r="L385" s="5"/>
      <c r="M385" s="5"/>
      <c r="N385" s="5"/>
      <c r="O385" s="5"/>
      <c r="P385" s="5"/>
      <c r="Q385" s="5"/>
      <c r="R385" s="5"/>
    </row>
    <row r="386" spans="6:18" ht="14.25" customHeight="1">
      <c r="F386" s="5"/>
      <c r="G386" s="5"/>
      <c r="H386" s="5"/>
      <c r="I386" s="5"/>
      <c r="J386" s="5"/>
      <c r="K386" s="5"/>
      <c r="L386" s="5"/>
      <c r="M386" s="5"/>
      <c r="N386" s="5"/>
      <c r="O386" s="5"/>
      <c r="P386" s="5"/>
      <c r="Q386" s="5"/>
      <c r="R386" s="5"/>
    </row>
    <row r="387" spans="6:18" ht="14.25" customHeight="1">
      <c r="F387" s="5"/>
      <c r="G387" s="5"/>
      <c r="H387" s="5"/>
      <c r="I387" s="5"/>
      <c r="J387" s="5"/>
      <c r="K387" s="5"/>
      <c r="L387" s="5"/>
      <c r="M387" s="5"/>
      <c r="N387" s="5"/>
      <c r="O387" s="5"/>
      <c r="P387" s="5"/>
      <c r="Q387" s="5"/>
      <c r="R387" s="5"/>
    </row>
    <row r="388" spans="6:18" ht="14.25" customHeight="1">
      <c r="F388" s="5"/>
      <c r="G388" s="5"/>
      <c r="H388" s="5"/>
      <c r="I388" s="5"/>
      <c r="J388" s="5"/>
      <c r="K388" s="5"/>
      <c r="L388" s="5"/>
      <c r="M388" s="5"/>
      <c r="N388" s="5"/>
      <c r="O388" s="5"/>
      <c r="P388" s="5"/>
      <c r="Q388" s="5"/>
      <c r="R388" s="5"/>
    </row>
    <row r="389" spans="6:18" ht="14.25" customHeight="1">
      <c r="F389" s="5"/>
      <c r="G389" s="5"/>
      <c r="H389" s="5"/>
      <c r="I389" s="5"/>
      <c r="J389" s="5"/>
      <c r="K389" s="5"/>
      <c r="L389" s="5"/>
      <c r="M389" s="5"/>
      <c r="N389" s="5"/>
      <c r="O389" s="5"/>
      <c r="P389" s="5"/>
      <c r="Q389" s="5"/>
      <c r="R389" s="5"/>
    </row>
    <row r="390" spans="6:18" ht="14.25" customHeight="1">
      <c r="F390" s="5"/>
      <c r="G390" s="5"/>
      <c r="H390" s="5"/>
      <c r="I390" s="5"/>
      <c r="J390" s="5"/>
      <c r="K390" s="5"/>
      <c r="L390" s="5"/>
      <c r="M390" s="5"/>
      <c r="N390" s="5"/>
      <c r="O390" s="5"/>
      <c r="P390" s="5"/>
      <c r="Q390" s="5"/>
      <c r="R390" s="5"/>
    </row>
    <row r="391" spans="6:18" ht="14.25" customHeight="1">
      <c r="F391" s="5"/>
      <c r="G391" s="5"/>
      <c r="H391" s="5"/>
      <c r="I391" s="5"/>
      <c r="J391" s="5"/>
      <c r="K391" s="5"/>
      <c r="L391" s="5"/>
      <c r="M391" s="5"/>
      <c r="N391" s="5"/>
      <c r="O391" s="5"/>
      <c r="P391" s="5"/>
      <c r="Q391" s="5"/>
      <c r="R391" s="5"/>
    </row>
    <row r="392" spans="6:18" ht="14.25" customHeight="1">
      <c r="F392" s="5"/>
      <c r="G392" s="5"/>
      <c r="H392" s="5"/>
      <c r="I392" s="5"/>
      <c r="J392" s="5"/>
      <c r="K392" s="5"/>
      <c r="L392" s="5"/>
      <c r="M392" s="5"/>
      <c r="N392" s="5"/>
      <c r="O392" s="5"/>
      <c r="P392" s="5"/>
      <c r="Q392" s="5"/>
      <c r="R392" s="5"/>
    </row>
    <row r="393" spans="6:18" ht="14.25" customHeight="1">
      <c r="F393" s="5"/>
      <c r="G393" s="5"/>
      <c r="H393" s="5"/>
      <c r="I393" s="5"/>
      <c r="J393" s="5"/>
      <c r="K393" s="5"/>
      <c r="L393" s="5"/>
      <c r="M393" s="5"/>
      <c r="N393" s="5"/>
      <c r="O393" s="5"/>
      <c r="P393" s="5"/>
      <c r="Q393" s="5"/>
      <c r="R393" s="5"/>
    </row>
    <row r="394" spans="6:18" ht="14.25" customHeight="1">
      <c r="F394" s="5"/>
      <c r="G394" s="5"/>
      <c r="H394" s="5"/>
      <c r="I394" s="5"/>
      <c r="J394" s="5"/>
      <c r="K394" s="5"/>
      <c r="L394" s="5"/>
      <c r="M394" s="5"/>
      <c r="N394" s="5"/>
      <c r="O394" s="5"/>
      <c r="P394" s="5"/>
      <c r="Q394" s="5"/>
      <c r="R394" s="5"/>
    </row>
    <row r="395" spans="6:18" ht="14.25" customHeight="1">
      <c r="F395" s="5"/>
      <c r="G395" s="5"/>
      <c r="H395" s="5"/>
      <c r="I395" s="5"/>
      <c r="J395" s="5"/>
      <c r="K395" s="5"/>
      <c r="L395" s="5"/>
      <c r="M395" s="5"/>
      <c r="N395" s="5"/>
      <c r="O395" s="5"/>
      <c r="P395" s="5"/>
      <c r="Q395" s="5"/>
      <c r="R395" s="5"/>
    </row>
    <row r="396" spans="6:18" ht="14.25" customHeight="1">
      <c r="F396" s="5"/>
      <c r="G396" s="5"/>
      <c r="H396" s="5"/>
      <c r="I396" s="5"/>
      <c r="J396" s="5"/>
      <c r="K396" s="5"/>
      <c r="L396" s="5"/>
      <c r="M396" s="5"/>
      <c r="N396" s="5"/>
      <c r="O396" s="5"/>
      <c r="P396" s="5"/>
      <c r="Q396" s="5"/>
      <c r="R396" s="5"/>
    </row>
    <row r="397" spans="6:18" ht="14.25" customHeight="1">
      <c r="F397" s="5"/>
      <c r="G397" s="5"/>
      <c r="H397" s="5"/>
      <c r="I397" s="5"/>
      <c r="J397" s="5"/>
      <c r="K397" s="5"/>
      <c r="L397" s="5"/>
      <c r="M397" s="5"/>
      <c r="N397" s="5"/>
      <c r="O397" s="5"/>
      <c r="P397" s="5"/>
      <c r="Q397" s="5"/>
      <c r="R397" s="5"/>
    </row>
    <row r="398" spans="6:18" ht="14.25" customHeight="1">
      <c r="F398" s="5"/>
      <c r="G398" s="5"/>
      <c r="H398" s="5"/>
      <c r="I398" s="5"/>
      <c r="J398" s="5"/>
      <c r="K398" s="5"/>
      <c r="L398" s="5"/>
      <c r="M398" s="5"/>
      <c r="N398" s="5"/>
      <c r="O398" s="5"/>
      <c r="P398" s="5"/>
      <c r="Q398" s="5"/>
      <c r="R398" s="5"/>
    </row>
    <row r="399" spans="6:18" ht="14.25" customHeight="1">
      <c r="F399" s="5"/>
      <c r="G399" s="5"/>
      <c r="H399" s="5"/>
      <c r="I399" s="5"/>
      <c r="J399" s="5"/>
      <c r="K399" s="5"/>
      <c r="L399" s="5"/>
      <c r="M399" s="5"/>
      <c r="N399" s="5"/>
      <c r="O399" s="5"/>
      <c r="P399" s="5"/>
      <c r="Q399" s="5"/>
      <c r="R399" s="5"/>
    </row>
    <row r="400" spans="6:18" ht="14.25" customHeight="1">
      <c r="F400" s="5"/>
      <c r="G400" s="5"/>
      <c r="H400" s="5"/>
      <c r="I400" s="5"/>
      <c r="J400" s="5"/>
      <c r="K400" s="5"/>
      <c r="L400" s="5"/>
      <c r="M400" s="5"/>
      <c r="N400" s="5"/>
      <c r="O400" s="5"/>
      <c r="P400" s="5"/>
      <c r="Q400" s="5"/>
      <c r="R400" s="5"/>
    </row>
    <row r="401" spans="6:18" ht="14.25" customHeight="1">
      <c r="F401" s="5"/>
      <c r="G401" s="5"/>
      <c r="H401" s="5"/>
      <c r="I401" s="5"/>
      <c r="J401" s="5"/>
      <c r="K401" s="5"/>
      <c r="L401" s="5"/>
      <c r="M401" s="5"/>
      <c r="N401" s="5"/>
      <c r="O401" s="5"/>
      <c r="P401" s="5"/>
      <c r="Q401" s="5"/>
      <c r="R401" s="5"/>
    </row>
    <row r="402" spans="6:18" ht="14.25" customHeight="1">
      <c r="F402" s="5"/>
      <c r="G402" s="5"/>
      <c r="H402" s="5"/>
      <c r="I402" s="5"/>
      <c r="J402" s="5"/>
      <c r="K402" s="5"/>
      <c r="L402" s="5"/>
      <c r="M402" s="5"/>
      <c r="N402" s="5"/>
      <c r="O402" s="5"/>
      <c r="P402" s="5"/>
      <c r="Q402" s="5"/>
      <c r="R402" s="5"/>
    </row>
    <row r="403" spans="6:18" ht="14.25" customHeight="1">
      <c r="F403" s="5"/>
      <c r="G403" s="5"/>
      <c r="H403" s="5"/>
      <c r="I403" s="5"/>
      <c r="J403" s="5"/>
      <c r="K403" s="5"/>
      <c r="L403" s="5"/>
      <c r="M403" s="5"/>
      <c r="N403" s="5"/>
      <c r="O403" s="5"/>
      <c r="P403" s="5"/>
      <c r="Q403" s="5"/>
      <c r="R403" s="5"/>
    </row>
    <row r="404" spans="6:18" ht="14.25" customHeight="1">
      <c r="F404" s="5"/>
      <c r="G404" s="5"/>
      <c r="H404" s="5"/>
      <c r="I404" s="5"/>
      <c r="J404" s="5"/>
      <c r="K404" s="5"/>
      <c r="L404" s="5"/>
      <c r="M404" s="5"/>
      <c r="N404" s="5"/>
      <c r="O404" s="5"/>
      <c r="P404" s="5"/>
      <c r="Q404" s="5"/>
      <c r="R404" s="5"/>
    </row>
    <row r="405" spans="6:18" ht="14.25" customHeight="1">
      <c r="F405" s="5"/>
      <c r="G405" s="5"/>
      <c r="H405" s="5"/>
      <c r="I405" s="5"/>
      <c r="J405" s="5"/>
      <c r="K405" s="5"/>
      <c r="L405" s="5"/>
      <c r="M405" s="5"/>
      <c r="N405" s="5"/>
      <c r="O405" s="5"/>
      <c r="P405" s="5"/>
      <c r="Q405" s="5"/>
      <c r="R405" s="5"/>
    </row>
    <row r="406" spans="6:18" ht="14.25" customHeight="1">
      <c r="F406" s="5"/>
      <c r="G406" s="5"/>
      <c r="H406" s="5"/>
      <c r="I406" s="5"/>
      <c r="J406" s="5"/>
      <c r="K406" s="5"/>
      <c r="L406" s="5"/>
      <c r="M406" s="5"/>
      <c r="N406" s="5"/>
      <c r="O406" s="5"/>
      <c r="P406" s="5"/>
      <c r="Q406" s="5"/>
      <c r="R406" s="5"/>
    </row>
    <row r="407" spans="6:18" ht="14.25" customHeight="1">
      <c r="F407" s="5"/>
      <c r="G407" s="5"/>
      <c r="H407" s="5"/>
      <c r="I407" s="5"/>
      <c r="J407" s="5"/>
      <c r="K407" s="5"/>
      <c r="L407" s="5"/>
      <c r="M407" s="5"/>
      <c r="N407" s="5"/>
      <c r="O407" s="5"/>
      <c r="P407" s="5"/>
      <c r="Q407" s="5"/>
      <c r="R407" s="5"/>
    </row>
    <row r="408" spans="6:18" ht="14.25" customHeight="1">
      <c r="F408" s="5"/>
      <c r="G408" s="5"/>
      <c r="H408" s="5"/>
      <c r="I408" s="5"/>
      <c r="J408" s="5"/>
      <c r="K408" s="5"/>
      <c r="L408" s="5"/>
      <c r="M408" s="5"/>
      <c r="N408" s="5"/>
      <c r="O408" s="5"/>
      <c r="P408" s="5"/>
      <c r="Q408" s="5"/>
      <c r="R408" s="5"/>
    </row>
    <row r="409" spans="6:18" ht="14.25" customHeight="1">
      <c r="F409" s="5"/>
      <c r="G409" s="5"/>
      <c r="H409" s="5"/>
      <c r="I409" s="5"/>
      <c r="J409" s="5"/>
      <c r="K409" s="5"/>
      <c r="L409" s="5"/>
      <c r="M409" s="5"/>
      <c r="N409" s="5"/>
      <c r="O409" s="5"/>
      <c r="P409" s="5"/>
      <c r="Q409" s="5"/>
      <c r="R409" s="5"/>
    </row>
    <row r="410" spans="6:18" ht="14.25" customHeight="1">
      <c r="F410" s="5"/>
      <c r="G410" s="5"/>
      <c r="H410" s="5"/>
      <c r="I410" s="5"/>
      <c r="J410" s="5"/>
      <c r="K410" s="5"/>
      <c r="L410" s="5"/>
      <c r="M410" s="5"/>
      <c r="N410" s="5"/>
      <c r="O410" s="5"/>
      <c r="P410" s="5"/>
      <c r="Q410" s="5"/>
      <c r="R410" s="5"/>
    </row>
    <row r="411" spans="6:18" ht="14.25" customHeight="1">
      <c r="F411" s="5"/>
      <c r="G411" s="5"/>
      <c r="H411" s="5"/>
      <c r="I411" s="5"/>
      <c r="J411" s="5"/>
      <c r="K411" s="5"/>
      <c r="L411" s="5"/>
      <c r="M411" s="5"/>
      <c r="N411" s="5"/>
      <c r="O411" s="5"/>
      <c r="P411" s="5"/>
      <c r="Q411" s="5"/>
      <c r="R411" s="5"/>
    </row>
    <row r="412" spans="6:18" ht="14.25" customHeight="1">
      <c r="F412" s="5"/>
      <c r="G412" s="5"/>
      <c r="H412" s="5"/>
      <c r="I412" s="5"/>
      <c r="J412" s="5"/>
      <c r="K412" s="5"/>
      <c r="L412" s="5"/>
      <c r="M412" s="5"/>
      <c r="N412" s="5"/>
      <c r="O412" s="5"/>
      <c r="P412" s="5"/>
      <c r="Q412" s="5"/>
      <c r="R412" s="5"/>
    </row>
    <row r="413" spans="6:18" ht="14.25" customHeight="1">
      <c r="F413" s="5"/>
      <c r="G413" s="5"/>
      <c r="H413" s="5"/>
      <c r="I413" s="5"/>
      <c r="J413" s="5"/>
      <c r="K413" s="5"/>
      <c r="L413" s="5"/>
      <c r="M413" s="5"/>
      <c r="N413" s="5"/>
      <c r="O413" s="5"/>
      <c r="P413" s="5"/>
      <c r="Q413" s="5"/>
      <c r="R413" s="5"/>
    </row>
    <row r="414" spans="6:18" ht="14.25" customHeight="1">
      <c r="F414" s="5"/>
      <c r="G414" s="5"/>
      <c r="H414" s="5"/>
      <c r="I414" s="5"/>
      <c r="J414" s="5"/>
      <c r="K414" s="5"/>
      <c r="L414" s="5"/>
      <c r="M414" s="5"/>
      <c r="N414" s="5"/>
      <c r="O414" s="5"/>
      <c r="P414" s="5"/>
      <c r="Q414" s="5"/>
      <c r="R414" s="5"/>
    </row>
    <row r="415" spans="6:18" ht="14.25" customHeight="1">
      <c r="F415" s="5"/>
      <c r="G415" s="5"/>
      <c r="H415" s="5"/>
      <c r="I415" s="5"/>
      <c r="J415" s="5"/>
      <c r="K415" s="5"/>
      <c r="L415" s="5"/>
      <c r="M415" s="5"/>
      <c r="N415" s="5"/>
      <c r="O415" s="5"/>
      <c r="P415" s="5"/>
      <c r="Q415" s="5"/>
      <c r="R415" s="5"/>
    </row>
    <row r="416" spans="6:18" ht="14.25" customHeight="1">
      <c r="F416" s="5"/>
      <c r="G416" s="5"/>
      <c r="H416" s="5"/>
      <c r="I416" s="5"/>
      <c r="J416" s="5"/>
      <c r="K416" s="5"/>
      <c r="L416" s="5"/>
      <c r="M416" s="5"/>
      <c r="N416" s="5"/>
      <c r="O416" s="5"/>
      <c r="P416" s="5"/>
      <c r="Q416" s="5"/>
      <c r="R416" s="5"/>
    </row>
    <row r="417" spans="6:18" ht="14.25" customHeight="1">
      <c r="F417" s="5"/>
      <c r="G417" s="5"/>
      <c r="H417" s="5"/>
      <c r="I417" s="5"/>
      <c r="J417" s="5"/>
      <c r="K417" s="5"/>
      <c r="L417" s="5"/>
      <c r="M417" s="5"/>
      <c r="N417" s="5"/>
      <c r="O417" s="5"/>
      <c r="P417" s="5"/>
      <c r="Q417" s="5"/>
      <c r="R417" s="5"/>
    </row>
    <row r="418" spans="6:18" ht="14.25" customHeight="1">
      <c r="F418" s="5"/>
      <c r="G418" s="5"/>
      <c r="H418" s="5"/>
      <c r="I418" s="5"/>
      <c r="J418" s="5"/>
      <c r="K418" s="5"/>
      <c r="L418" s="5"/>
      <c r="M418" s="5"/>
      <c r="N418" s="5"/>
      <c r="O418" s="5"/>
      <c r="P418" s="5"/>
      <c r="Q418" s="5"/>
      <c r="R418" s="5"/>
    </row>
    <row r="419" spans="6:18" ht="14.25" customHeight="1">
      <c r="F419" s="5"/>
      <c r="G419" s="5"/>
      <c r="H419" s="5"/>
      <c r="I419" s="5"/>
      <c r="J419" s="5"/>
      <c r="K419" s="5"/>
      <c r="L419" s="5"/>
      <c r="M419" s="5"/>
      <c r="N419" s="5"/>
      <c r="O419" s="5"/>
      <c r="P419" s="5"/>
      <c r="Q419" s="5"/>
      <c r="R419" s="5"/>
    </row>
    <row r="420" spans="6:18" ht="14.25" customHeight="1">
      <c r="F420" s="5"/>
      <c r="G420" s="5"/>
      <c r="H420" s="5"/>
      <c r="I420" s="5"/>
      <c r="J420" s="5"/>
      <c r="K420" s="5"/>
      <c r="L420" s="5"/>
      <c r="M420" s="5"/>
      <c r="N420" s="5"/>
      <c r="O420" s="5"/>
      <c r="P420" s="5"/>
      <c r="Q420" s="5"/>
      <c r="R420" s="5"/>
    </row>
    <row r="421" spans="6:18" ht="14.25" customHeight="1">
      <c r="F421" s="5"/>
      <c r="G421" s="5"/>
      <c r="H421" s="5"/>
      <c r="I421" s="5"/>
      <c r="J421" s="5"/>
      <c r="K421" s="5"/>
      <c r="L421" s="5"/>
      <c r="M421" s="5"/>
      <c r="N421" s="5"/>
      <c r="O421" s="5"/>
      <c r="P421" s="5"/>
      <c r="Q421" s="5"/>
      <c r="R421" s="5"/>
    </row>
    <row r="422" spans="6:18" ht="14.25" customHeight="1">
      <c r="F422" s="5"/>
      <c r="G422" s="5"/>
      <c r="H422" s="5"/>
      <c r="I422" s="5"/>
      <c r="J422" s="5"/>
      <c r="K422" s="5"/>
      <c r="L422" s="5"/>
      <c r="M422" s="5"/>
      <c r="N422" s="5"/>
      <c r="O422" s="5"/>
      <c r="P422" s="5"/>
      <c r="Q422" s="5"/>
      <c r="R422" s="5"/>
    </row>
    <row r="423" spans="6:18" ht="14.25" customHeight="1">
      <c r="F423" s="5"/>
      <c r="G423" s="5"/>
      <c r="H423" s="5"/>
      <c r="I423" s="5"/>
      <c r="J423" s="5"/>
      <c r="K423" s="5"/>
      <c r="L423" s="5"/>
      <c r="M423" s="5"/>
      <c r="N423" s="5"/>
      <c r="O423" s="5"/>
      <c r="P423" s="5"/>
      <c r="Q423" s="5"/>
      <c r="R423" s="5"/>
    </row>
    <row r="424" spans="6:18" ht="14.25" customHeight="1">
      <c r="F424" s="5"/>
      <c r="G424" s="5"/>
      <c r="H424" s="5"/>
      <c r="I424" s="5"/>
      <c r="J424" s="5"/>
      <c r="K424" s="5"/>
      <c r="L424" s="5"/>
      <c r="M424" s="5"/>
      <c r="N424" s="5"/>
      <c r="O424" s="5"/>
      <c r="P424" s="5"/>
      <c r="Q424" s="5"/>
      <c r="R424" s="5"/>
    </row>
    <row r="425" spans="6:18" ht="14.25" customHeight="1">
      <c r="F425" s="5"/>
      <c r="G425" s="5"/>
      <c r="H425" s="5"/>
      <c r="I425" s="5"/>
      <c r="J425" s="5"/>
      <c r="K425" s="5"/>
      <c r="L425" s="5"/>
      <c r="M425" s="5"/>
      <c r="N425" s="5"/>
      <c r="O425" s="5"/>
      <c r="P425" s="5"/>
      <c r="Q425" s="5"/>
      <c r="R425" s="5"/>
    </row>
    <row r="426" spans="6:18" ht="14.25" customHeight="1">
      <c r="F426" s="5"/>
      <c r="G426" s="5"/>
      <c r="H426" s="5"/>
      <c r="I426" s="5"/>
      <c r="J426" s="5"/>
      <c r="K426" s="5"/>
      <c r="L426" s="5"/>
      <c r="M426" s="5"/>
      <c r="N426" s="5"/>
      <c r="O426" s="5"/>
      <c r="P426" s="5"/>
      <c r="Q426" s="5"/>
      <c r="R426" s="5"/>
    </row>
    <row r="427" spans="6:18" ht="14.25" customHeight="1">
      <c r="F427" s="5"/>
      <c r="G427" s="5"/>
      <c r="H427" s="5"/>
      <c r="I427" s="5"/>
      <c r="J427" s="5"/>
      <c r="K427" s="5"/>
      <c r="L427" s="5"/>
      <c r="M427" s="5"/>
      <c r="N427" s="5"/>
      <c r="O427" s="5"/>
      <c r="P427" s="5"/>
      <c r="Q427" s="5"/>
      <c r="R427" s="5"/>
    </row>
    <row r="428" spans="6:18" ht="14.25" customHeight="1">
      <c r="F428" s="5"/>
      <c r="G428" s="5"/>
      <c r="H428" s="5"/>
      <c r="I428" s="5"/>
      <c r="J428" s="5"/>
      <c r="K428" s="5"/>
      <c r="L428" s="5"/>
      <c r="M428" s="5"/>
      <c r="N428" s="5"/>
      <c r="O428" s="5"/>
      <c r="P428" s="5"/>
      <c r="Q428" s="5"/>
      <c r="R428" s="5"/>
    </row>
    <row r="429" spans="6:18" ht="14.25" customHeight="1">
      <c r="F429" s="5"/>
      <c r="G429" s="5"/>
      <c r="H429" s="5"/>
      <c r="I429" s="5"/>
      <c r="J429" s="5"/>
      <c r="K429" s="5"/>
      <c r="L429" s="5"/>
      <c r="M429" s="5"/>
      <c r="N429" s="5"/>
      <c r="O429" s="5"/>
      <c r="P429" s="5"/>
      <c r="Q429" s="5"/>
      <c r="R429" s="5"/>
    </row>
    <row r="430" spans="6:18" ht="14.25" customHeight="1">
      <c r="F430" s="5"/>
      <c r="G430" s="5"/>
      <c r="H430" s="5"/>
      <c r="I430" s="5"/>
      <c r="J430" s="5"/>
      <c r="K430" s="5"/>
      <c r="L430" s="5"/>
      <c r="M430" s="5"/>
      <c r="N430" s="5"/>
      <c r="O430" s="5"/>
      <c r="P430" s="5"/>
      <c r="Q430" s="5"/>
      <c r="R430" s="5"/>
    </row>
    <row r="431" spans="6:18" ht="14.25" customHeight="1">
      <c r="F431" s="5"/>
      <c r="G431" s="5"/>
      <c r="H431" s="5"/>
      <c r="I431" s="5"/>
      <c r="J431" s="5"/>
      <c r="K431" s="5"/>
      <c r="L431" s="5"/>
      <c r="M431" s="5"/>
      <c r="N431" s="5"/>
      <c r="O431" s="5"/>
      <c r="P431" s="5"/>
      <c r="Q431" s="5"/>
      <c r="R431" s="5"/>
    </row>
    <row r="432" spans="6:18" ht="14.25" customHeight="1">
      <c r="F432" s="5"/>
      <c r="G432" s="5"/>
      <c r="H432" s="5"/>
      <c r="I432" s="5"/>
      <c r="J432" s="5"/>
      <c r="K432" s="5"/>
      <c r="L432" s="5"/>
      <c r="M432" s="5"/>
      <c r="N432" s="5"/>
      <c r="O432" s="5"/>
      <c r="P432" s="5"/>
      <c r="Q432" s="5"/>
      <c r="R432" s="5"/>
    </row>
    <row r="433" spans="6:18" ht="14.25" customHeight="1">
      <c r="F433" s="5"/>
      <c r="G433" s="5"/>
      <c r="H433" s="5"/>
      <c r="I433" s="5"/>
      <c r="J433" s="5"/>
      <c r="K433" s="5"/>
      <c r="L433" s="5"/>
      <c r="M433" s="5"/>
      <c r="N433" s="5"/>
      <c r="O433" s="5"/>
      <c r="P433" s="5"/>
      <c r="Q433" s="5"/>
      <c r="R433" s="5"/>
    </row>
    <row r="434" spans="6:18" ht="14.25" customHeight="1">
      <c r="F434" s="5"/>
      <c r="G434" s="5"/>
      <c r="H434" s="5"/>
      <c r="I434" s="5"/>
      <c r="J434" s="5"/>
      <c r="K434" s="5"/>
      <c r="L434" s="5"/>
      <c r="M434" s="5"/>
      <c r="N434" s="5"/>
      <c r="O434" s="5"/>
      <c r="P434" s="5"/>
      <c r="Q434" s="5"/>
      <c r="R434" s="5"/>
    </row>
    <row r="435" spans="6:18" ht="14.25" customHeight="1">
      <c r="F435" s="5"/>
      <c r="G435" s="5"/>
      <c r="H435" s="5"/>
      <c r="I435" s="5"/>
      <c r="J435" s="5"/>
      <c r="K435" s="5"/>
      <c r="L435" s="5"/>
      <c r="M435" s="5"/>
      <c r="N435" s="5"/>
      <c r="O435" s="5"/>
      <c r="P435" s="5"/>
      <c r="Q435" s="5"/>
      <c r="R435" s="5"/>
    </row>
    <row r="436" spans="6:18" ht="14.25" customHeight="1">
      <c r="F436" s="5"/>
      <c r="G436" s="5"/>
      <c r="H436" s="5"/>
      <c r="I436" s="5"/>
      <c r="J436" s="5"/>
      <c r="K436" s="5"/>
      <c r="L436" s="5"/>
      <c r="M436" s="5"/>
      <c r="N436" s="5"/>
      <c r="O436" s="5"/>
      <c r="P436" s="5"/>
      <c r="Q436" s="5"/>
      <c r="R436" s="5"/>
    </row>
    <row r="437" spans="6:18" ht="14.25" customHeight="1">
      <c r="F437" s="5"/>
      <c r="G437" s="5"/>
      <c r="H437" s="5"/>
      <c r="I437" s="5"/>
      <c r="J437" s="5"/>
      <c r="K437" s="5"/>
      <c r="L437" s="5"/>
      <c r="M437" s="5"/>
      <c r="N437" s="5"/>
      <c r="O437" s="5"/>
      <c r="P437" s="5"/>
      <c r="Q437" s="5"/>
      <c r="R437" s="5"/>
    </row>
    <row r="438" spans="6:18" ht="14.25" customHeight="1">
      <c r="F438" s="5"/>
      <c r="G438" s="5"/>
      <c r="H438" s="5"/>
      <c r="I438" s="5"/>
      <c r="J438" s="5"/>
      <c r="K438" s="5"/>
      <c r="L438" s="5"/>
      <c r="M438" s="5"/>
      <c r="N438" s="5"/>
      <c r="O438" s="5"/>
      <c r="P438" s="5"/>
      <c r="Q438" s="5"/>
      <c r="R438" s="5"/>
    </row>
    <row r="439" spans="6:18" ht="14.25" customHeight="1">
      <c r="F439" s="5"/>
      <c r="G439" s="5"/>
      <c r="H439" s="5"/>
      <c r="I439" s="5"/>
      <c r="J439" s="5"/>
      <c r="K439" s="5"/>
      <c r="L439" s="5"/>
      <c r="M439" s="5"/>
      <c r="N439" s="5"/>
      <c r="O439" s="5"/>
      <c r="P439" s="5"/>
      <c r="Q439" s="5"/>
      <c r="R439" s="5"/>
    </row>
    <row r="440" spans="6:18" ht="14.25" customHeight="1">
      <c r="F440" s="5"/>
      <c r="G440" s="5"/>
      <c r="H440" s="5"/>
      <c r="I440" s="5"/>
      <c r="J440" s="5"/>
      <c r="K440" s="5"/>
      <c r="L440" s="5"/>
      <c r="M440" s="5"/>
      <c r="N440" s="5"/>
      <c r="O440" s="5"/>
      <c r="P440" s="5"/>
      <c r="Q440" s="5"/>
      <c r="R440" s="5"/>
    </row>
    <row r="441" spans="6:18" ht="14.25" customHeight="1">
      <c r="F441" s="5"/>
      <c r="G441" s="5"/>
      <c r="H441" s="5"/>
      <c r="I441" s="5"/>
      <c r="J441" s="5"/>
      <c r="K441" s="5"/>
      <c r="L441" s="5"/>
      <c r="M441" s="5"/>
      <c r="N441" s="5"/>
      <c r="O441" s="5"/>
      <c r="P441" s="5"/>
      <c r="Q441" s="5"/>
      <c r="R441" s="5"/>
    </row>
    <row r="442" spans="6:18" ht="14.25" customHeight="1">
      <c r="F442" s="5"/>
      <c r="G442" s="5"/>
      <c r="H442" s="5"/>
      <c r="I442" s="5"/>
      <c r="J442" s="5"/>
      <c r="K442" s="5"/>
      <c r="L442" s="5"/>
      <c r="M442" s="5"/>
      <c r="N442" s="5"/>
      <c r="O442" s="5"/>
      <c r="P442" s="5"/>
      <c r="Q442" s="5"/>
      <c r="R442" s="5"/>
    </row>
    <row r="443" spans="6:18" ht="14.25" customHeight="1">
      <c r="F443" s="5"/>
      <c r="G443" s="5"/>
      <c r="H443" s="5"/>
      <c r="I443" s="5"/>
      <c r="J443" s="5"/>
      <c r="K443" s="5"/>
      <c r="L443" s="5"/>
      <c r="M443" s="5"/>
      <c r="N443" s="5"/>
      <c r="O443" s="5"/>
      <c r="P443" s="5"/>
      <c r="Q443" s="5"/>
      <c r="R443" s="5"/>
    </row>
    <row r="444" spans="6:18" ht="14.25" customHeight="1">
      <c r="F444" s="5"/>
      <c r="G444" s="5"/>
      <c r="H444" s="5"/>
      <c r="I444" s="5"/>
      <c r="J444" s="5"/>
      <c r="K444" s="5"/>
      <c r="L444" s="5"/>
      <c r="M444" s="5"/>
      <c r="N444" s="5"/>
      <c r="O444" s="5"/>
      <c r="P444" s="5"/>
      <c r="Q444" s="5"/>
      <c r="R444" s="5"/>
    </row>
    <row r="445" spans="6:18" ht="14.25" customHeight="1">
      <c r="F445" s="5"/>
      <c r="G445" s="5"/>
      <c r="H445" s="5"/>
      <c r="I445" s="5"/>
      <c r="J445" s="5"/>
      <c r="K445" s="5"/>
      <c r="L445" s="5"/>
      <c r="M445" s="5"/>
      <c r="N445" s="5"/>
      <c r="O445" s="5"/>
      <c r="P445" s="5"/>
      <c r="Q445" s="5"/>
      <c r="R445" s="5"/>
    </row>
    <row r="446" spans="6:18" ht="14.25" customHeight="1">
      <c r="F446" s="5"/>
      <c r="G446" s="5"/>
      <c r="H446" s="5"/>
      <c r="I446" s="5"/>
      <c r="J446" s="5"/>
      <c r="K446" s="5"/>
      <c r="L446" s="5"/>
      <c r="M446" s="5"/>
      <c r="N446" s="5"/>
      <c r="O446" s="5"/>
      <c r="P446" s="5"/>
      <c r="Q446" s="5"/>
      <c r="R446" s="5"/>
    </row>
    <row r="447" spans="6:18" ht="14.25" customHeight="1">
      <c r="F447" s="5"/>
      <c r="G447" s="5"/>
      <c r="H447" s="5"/>
      <c r="I447" s="5"/>
      <c r="J447" s="5"/>
      <c r="K447" s="5"/>
      <c r="L447" s="5"/>
      <c r="M447" s="5"/>
      <c r="N447" s="5"/>
      <c r="O447" s="5"/>
      <c r="P447" s="5"/>
      <c r="Q447" s="5"/>
      <c r="R447" s="5"/>
    </row>
    <row r="448" spans="6:18" ht="14.25" customHeight="1">
      <c r="F448" s="5"/>
      <c r="G448" s="5"/>
      <c r="H448" s="5"/>
      <c r="I448" s="5"/>
      <c r="J448" s="5"/>
      <c r="K448" s="5"/>
      <c r="L448" s="5"/>
      <c r="M448" s="5"/>
      <c r="N448" s="5"/>
      <c r="O448" s="5"/>
      <c r="P448" s="5"/>
      <c r="Q448" s="5"/>
      <c r="R448" s="5"/>
    </row>
    <row r="449" spans="6:18" ht="14.25" customHeight="1">
      <c r="F449" s="5"/>
      <c r="G449" s="5"/>
      <c r="H449" s="5"/>
      <c r="I449" s="5"/>
      <c r="J449" s="5"/>
      <c r="K449" s="5"/>
      <c r="L449" s="5"/>
      <c r="M449" s="5"/>
      <c r="N449" s="5"/>
      <c r="O449" s="5"/>
      <c r="P449" s="5"/>
      <c r="Q449" s="5"/>
      <c r="R449" s="5"/>
    </row>
    <row r="450" spans="6:18" ht="14.25" customHeight="1">
      <c r="F450" s="5"/>
      <c r="G450" s="5"/>
      <c r="H450" s="5"/>
      <c r="I450" s="5"/>
      <c r="J450" s="5"/>
      <c r="K450" s="5"/>
      <c r="L450" s="5"/>
      <c r="M450" s="5"/>
      <c r="N450" s="5"/>
      <c r="O450" s="5"/>
      <c r="P450" s="5"/>
      <c r="Q450" s="5"/>
      <c r="R450" s="5"/>
    </row>
    <row r="451" spans="6:18" ht="14.25" customHeight="1">
      <c r="F451" s="5"/>
      <c r="G451" s="5"/>
      <c r="H451" s="5"/>
      <c r="I451" s="5"/>
      <c r="J451" s="5"/>
      <c r="K451" s="5"/>
      <c r="L451" s="5"/>
      <c r="M451" s="5"/>
      <c r="N451" s="5"/>
      <c r="O451" s="5"/>
      <c r="P451" s="5"/>
      <c r="Q451" s="5"/>
      <c r="R451" s="5"/>
    </row>
    <row r="452" spans="6:18" ht="14.25" customHeight="1">
      <c r="F452" s="5"/>
      <c r="G452" s="5"/>
      <c r="H452" s="5"/>
      <c r="I452" s="5"/>
      <c r="J452" s="5"/>
      <c r="K452" s="5"/>
      <c r="L452" s="5"/>
      <c r="M452" s="5"/>
      <c r="N452" s="5"/>
      <c r="O452" s="5"/>
      <c r="P452" s="5"/>
      <c r="Q452" s="5"/>
      <c r="R452" s="5"/>
    </row>
    <row r="453" spans="6:18" ht="14.25" customHeight="1">
      <c r="F453" s="5"/>
      <c r="G453" s="5"/>
      <c r="H453" s="5"/>
      <c r="I453" s="5"/>
      <c r="J453" s="5"/>
      <c r="K453" s="5"/>
      <c r="L453" s="5"/>
      <c r="M453" s="5"/>
      <c r="N453" s="5"/>
      <c r="O453" s="5"/>
      <c r="P453" s="5"/>
      <c r="Q453" s="5"/>
      <c r="R453" s="5"/>
    </row>
    <row r="454" spans="6:18" ht="14.25" customHeight="1">
      <c r="F454" s="5"/>
      <c r="G454" s="5"/>
      <c r="H454" s="5"/>
      <c r="I454" s="5"/>
      <c r="J454" s="5"/>
      <c r="K454" s="5"/>
      <c r="L454" s="5"/>
      <c r="M454" s="5"/>
      <c r="N454" s="5"/>
      <c r="O454" s="5"/>
      <c r="P454" s="5"/>
      <c r="Q454" s="5"/>
      <c r="R454" s="5"/>
    </row>
    <row r="455" spans="6:18" ht="14.25" customHeight="1">
      <c r="F455" s="5"/>
      <c r="G455" s="5"/>
      <c r="H455" s="5"/>
      <c r="I455" s="5"/>
      <c r="J455" s="5"/>
      <c r="K455" s="5"/>
      <c r="L455" s="5"/>
      <c r="M455" s="5"/>
      <c r="N455" s="5"/>
      <c r="O455" s="5"/>
      <c r="P455" s="5"/>
      <c r="Q455" s="5"/>
      <c r="R455" s="5"/>
    </row>
    <row r="456" spans="6:18" ht="14.25" customHeight="1">
      <c r="F456" s="5"/>
      <c r="G456" s="5"/>
      <c r="H456" s="5"/>
      <c r="I456" s="5"/>
      <c r="J456" s="5"/>
      <c r="K456" s="5"/>
      <c r="L456" s="5"/>
      <c r="M456" s="5"/>
      <c r="N456" s="5"/>
      <c r="O456" s="5"/>
      <c r="P456" s="5"/>
      <c r="Q456" s="5"/>
      <c r="R456" s="5"/>
    </row>
    <row r="457" spans="6:18" ht="14.25" customHeight="1">
      <c r="F457" s="5"/>
      <c r="G457" s="5"/>
      <c r="H457" s="5"/>
      <c r="I457" s="5"/>
      <c r="J457" s="5"/>
      <c r="K457" s="5"/>
      <c r="L457" s="5"/>
      <c r="M457" s="5"/>
      <c r="N457" s="5"/>
      <c r="O457" s="5"/>
      <c r="P457" s="5"/>
      <c r="Q457" s="5"/>
      <c r="R457" s="5"/>
    </row>
    <row r="458" spans="6:18" ht="14.25" customHeight="1">
      <c r="F458" s="5"/>
      <c r="G458" s="5"/>
      <c r="H458" s="5"/>
      <c r="I458" s="5"/>
      <c r="J458" s="5"/>
      <c r="K458" s="5"/>
      <c r="L458" s="5"/>
      <c r="M458" s="5"/>
      <c r="N458" s="5"/>
      <c r="O458" s="5"/>
      <c r="P458" s="5"/>
      <c r="Q458" s="5"/>
      <c r="R458" s="5"/>
    </row>
    <row r="459" spans="6:18" ht="14.25" customHeight="1">
      <c r="F459" s="5"/>
      <c r="G459" s="5"/>
      <c r="H459" s="5"/>
      <c r="I459" s="5"/>
      <c r="J459" s="5"/>
      <c r="K459" s="5"/>
      <c r="L459" s="5"/>
      <c r="M459" s="5"/>
      <c r="N459" s="5"/>
      <c r="O459" s="5"/>
      <c r="P459" s="5"/>
      <c r="Q459" s="5"/>
      <c r="R459" s="5"/>
    </row>
    <row r="460" spans="6:18" ht="14.25" customHeight="1">
      <c r="F460" s="5"/>
      <c r="G460" s="5"/>
      <c r="H460" s="5"/>
      <c r="I460" s="5"/>
      <c r="J460" s="5"/>
      <c r="K460" s="5"/>
      <c r="L460" s="5"/>
      <c r="M460" s="5"/>
      <c r="N460" s="5"/>
      <c r="O460" s="5"/>
      <c r="P460" s="5"/>
      <c r="Q460" s="5"/>
      <c r="R460" s="5"/>
    </row>
    <row r="461" spans="6:18" ht="14.25" customHeight="1">
      <c r="F461" s="5"/>
      <c r="G461" s="5"/>
      <c r="H461" s="5"/>
      <c r="I461" s="5"/>
      <c r="J461" s="5"/>
      <c r="K461" s="5"/>
      <c r="L461" s="5"/>
      <c r="M461" s="5"/>
      <c r="N461" s="5"/>
      <c r="O461" s="5"/>
      <c r="P461" s="5"/>
      <c r="Q461" s="5"/>
      <c r="R461" s="5"/>
    </row>
    <row r="462" spans="6:18" ht="14.25" customHeight="1">
      <c r="F462" s="5"/>
      <c r="G462" s="5"/>
      <c r="H462" s="5"/>
      <c r="I462" s="5"/>
      <c r="J462" s="5"/>
      <c r="K462" s="5"/>
      <c r="L462" s="5"/>
      <c r="M462" s="5"/>
      <c r="N462" s="5"/>
      <c r="O462" s="5"/>
      <c r="P462" s="5"/>
      <c r="Q462" s="5"/>
      <c r="R462" s="5"/>
    </row>
    <row r="463" spans="6:18" ht="14.25" customHeight="1">
      <c r="F463" s="5"/>
      <c r="G463" s="5"/>
      <c r="H463" s="5"/>
      <c r="I463" s="5"/>
      <c r="J463" s="5"/>
      <c r="K463" s="5"/>
      <c r="L463" s="5"/>
      <c r="M463" s="5"/>
      <c r="N463" s="5"/>
      <c r="O463" s="5"/>
      <c r="P463" s="5"/>
      <c r="Q463" s="5"/>
      <c r="R463" s="5"/>
    </row>
    <row r="464" spans="6:18" ht="14.25" customHeight="1">
      <c r="F464" s="5"/>
      <c r="G464" s="5"/>
      <c r="H464" s="5"/>
      <c r="I464" s="5"/>
      <c r="J464" s="5"/>
      <c r="K464" s="5"/>
      <c r="L464" s="5"/>
      <c r="M464" s="5"/>
      <c r="N464" s="5"/>
      <c r="O464" s="5"/>
      <c r="P464" s="5"/>
      <c r="Q464" s="5"/>
      <c r="R464" s="5"/>
    </row>
    <row r="465" spans="6:18" ht="14.25" customHeight="1">
      <c r="F465" s="5"/>
      <c r="G465" s="5"/>
      <c r="H465" s="5"/>
      <c r="I465" s="5"/>
      <c r="J465" s="5"/>
      <c r="K465" s="5"/>
      <c r="L465" s="5"/>
      <c r="M465" s="5"/>
      <c r="N465" s="5"/>
      <c r="O465" s="5"/>
      <c r="P465" s="5"/>
      <c r="Q465" s="5"/>
      <c r="R465" s="5"/>
    </row>
    <row r="466" spans="6:18" ht="14.25" customHeight="1">
      <c r="F466" s="5"/>
      <c r="G466" s="5"/>
      <c r="H466" s="5"/>
      <c r="I466" s="5"/>
      <c r="J466" s="5"/>
      <c r="K466" s="5"/>
      <c r="L466" s="5"/>
      <c r="M466" s="5"/>
      <c r="N466" s="5"/>
      <c r="O466" s="5"/>
      <c r="P466" s="5"/>
      <c r="Q466" s="5"/>
      <c r="R466" s="5"/>
    </row>
    <row r="467" spans="6:18" ht="14.25" customHeight="1">
      <c r="F467" s="5"/>
      <c r="G467" s="5"/>
      <c r="H467" s="5"/>
      <c r="I467" s="5"/>
      <c r="J467" s="5"/>
      <c r="K467" s="5"/>
      <c r="L467" s="5"/>
      <c r="M467" s="5"/>
      <c r="N467" s="5"/>
      <c r="O467" s="5"/>
      <c r="P467" s="5"/>
      <c r="Q467" s="5"/>
      <c r="R467" s="5"/>
    </row>
    <row r="468" spans="6:18" ht="14.25" customHeight="1">
      <c r="F468" s="5"/>
      <c r="G468" s="5"/>
      <c r="H468" s="5"/>
      <c r="I468" s="5"/>
      <c r="J468" s="5"/>
      <c r="K468" s="5"/>
      <c r="L468" s="5"/>
      <c r="M468" s="5"/>
      <c r="N468" s="5"/>
      <c r="O468" s="5"/>
      <c r="P468" s="5"/>
      <c r="Q468" s="5"/>
      <c r="R468" s="5"/>
    </row>
    <row r="469" spans="6:18" ht="14.25" customHeight="1">
      <c r="F469" s="5"/>
      <c r="G469" s="5"/>
      <c r="H469" s="5"/>
      <c r="I469" s="5"/>
      <c r="J469" s="5"/>
      <c r="K469" s="5"/>
      <c r="L469" s="5"/>
      <c r="M469" s="5"/>
      <c r="N469" s="5"/>
      <c r="O469" s="5"/>
      <c r="P469" s="5"/>
      <c r="Q469" s="5"/>
      <c r="R469" s="5"/>
    </row>
    <row r="470" spans="6:18" ht="14.25" customHeight="1">
      <c r="F470" s="5"/>
      <c r="G470" s="5"/>
      <c r="H470" s="5"/>
      <c r="I470" s="5"/>
      <c r="J470" s="5"/>
      <c r="K470" s="5"/>
      <c r="L470" s="5"/>
      <c r="M470" s="5"/>
      <c r="N470" s="5"/>
      <c r="O470" s="5"/>
      <c r="P470" s="5"/>
      <c r="Q470" s="5"/>
      <c r="R470" s="5"/>
    </row>
    <row r="471" spans="6:18" ht="14.25" customHeight="1">
      <c r="F471" s="5"/>
      <c r="G471" s="5"/>
      <c r="H471" s="5"/>
      <c r="I471" s="5"/>
      <c r="J471" s="5"/>
      <c r="K471" s="5"/>
      <c r="L471" s="5"/>
      <c r="M471" s="5"/>
      <c r="N471" s="5"/>
      <c r="O471" s="5"/>
      <c r="P471" s="5"/>
      <c r="Q471" s="5"/>
      <c r="R471" s="5"/>
    </row>
    <row r="472" spans="6:18" ht="14.25" customHeight="1">
      <c r="F472" s="5"/>
      <c r="G472" s="5"/>
      <c r="H472" s="5"/>
      <c r="I472" s="5"/>
      <c r="J472" s="5"/>
      <c r="K472" s="5"/>
      <c r="L472" s="5"/>
      <c r="M472" s="5"/>
      <c r="N472" s="5"/>
      <c r="O472" s="5"/>
      <c r="P472" s="5"/>
      <c r="Q472" s="5"/>
      <c r="R472" s="5"/>
    </row>
    <row r="473" spans="6:18" ht="14.25" customHeight="1">
      <c r="F473" s="5"/>
      <c r="G473" s="5"/>
      <c r="H473" s="5"/>
      <c r="I473" s="5"/>
      <c r="J473" s="5"/>
      <c r="K473" s="5"/>
      <c r="L473" s="5"/>
      <c r="M473" s="5"/>
      <c r="N473" s="5"/>
      <c r="O473" s="5"/>
      <c r="P473" s="5"/>
      <c r="Q473" s="5"/>
      <c r="R473" s="5"/>
    </row>
    <row r="474" spans="6:18" ht="14.25" customHeight="1">
      <c r="F474" s="5"/>
      <c r="G474" s="5"/>
      <c r="H474" s="5"/>
      <c r="I474" s="5"/>
      <c r="J474" s="5"/>
      <c r="K474" s="5"/>
      <c r="L474" s="5"/>
      <c r="M474" s="5"/>
      <c r="N474" s="5"/>
      <c r="O474" s="5"/>
      <c r="P474" s="5"/>
      <c r="Q474" s="5"/>
      <c r="R474" s="5"/>
    </row>
    <row r="475" spans="6:18" ht="14.25" customHeight="1">
      <c r="F475" s="5"/>
      <c r="G475" s="5"/>
      <c r="H475" s="5"/>
      <c r="I475" s="5"/>
      <c r="J475" s="5"/>
      <c r="K475" s="5"/>
      <c r="L475" s="5"/>
      <c r="M475" s="5"/>
      <c r="N475" s="5"/>
      <c r="O475" s="5"/>
      <c r="P475" s="5"/>
      <c r="Q475" s="5"/>
      <c r="R475" s="5"/>
    </row>
    <row r="476" spans="6:18" ht="14.25" customHeight="1">
      <c r="F476" s="5"/>
      <c r="G476" s="5"/>
      <c r="H476" s="5"/>
      <c r="I476" s="5"/>
      <c r="J476" s="5"/>
      <c r="K476" s="5"/>
      <c r="L476" s="5"/>
      <c r="M476" s="5"/>
      <c r="N476" s="5"/>
      <c r="O476" s="5"/>
      <c r="P476" s="5"/>
      <c r="Q476" s="5"/>
      <c r="R476" s="5"/>
    </row>
    <row r="477" spans="6:18" ht="14.25" customHeight="1">
      <c r="F477" s="5"/>
      <c r="G477" s="5"/>
      <c r="H477" s="5"/>
      <c r="I477" s="5"/>
      <c r="J477" s="5"/>
      <c r="K477" s="5"/>
      <c r="L477" s="5"/>
      <c r="M477" s="5"/>
      <c r="N477" s="5"/>
      <c r="O477" s="5"/>
      <c r="P477" s="5"/>
      <c r="Q477" s="5"/>
      <c r="R477" s="5"/>
    </row>
    <row r="478" spans="6:18" ht="14.25" customHeight="1">
      <c r="F478" s="5"/>
      <c r="G478" s="5"/>
      <c r="H478" s="5"/>
      <c r="I478" s="5"/>
      <c r="J478" s="5"/>
      <c r="K478" s="5"/>
      <c r="L478" s="5"/>
      <c r="M478" s="5"/>
      <c r="N478" s="5"/>
      <c r="O478" s="5"/>
      <c r="P478" s="5"/>
      <c r="Q478" s="5"/>
      <c r="R478" s="5"/>
    </row>
    <row r="479" spans="6:18" ht="14.25" customHeight="1">
      <c r="F479" s="5"/>
      <c r="G479" s="5"/>
      <c r="H479" s="5"/>
      <c r="I479" s="5"/>
      <c r="J479" s="5"/>
      <c r="K479" s="5"/>
      <c r="L479" s="5"/>
      <c r="M479" s="5"/>
      <c r="N479" s="5"/>
      <c r="O479" s="5"/>
      <c r="P479" s="5"/>
      <c r="Q479" s="5"/>
      <c r="R479" s="5"/>
    </row>
    <row r="480" spans="6:18" ht="14.25" customHeight="1">
      <c r="F480" s="5"/>
      <c r="G480" s="5"/>
      <c r="H480" s="5"/>
      <c r="I480" s="5"/>
      <c r="J480" s="5"/>
      <c r="K480" s="5"/>
      <c r="L480" s="5"/>
      <c r="M480" s="5"/>
      <c r="N480" s="5"/>
      <c r="O480" s="5"/>
      <c r="P480" s="5"/>
      <c r="Q480" s="5"/>
      <c r="R480" s="5"/>
    </row>
    <row r="481" spans="6:18" ht="14.25" customHeight="1">
      <c r="F481" s="5"/>
      <c r="G481" s="5"/>
      <c r="H481" s="5"/>
      <c r="I481" s="5"/>
      <c r="J481" s="5"/>
      <c r="K481" s="5"/>
      <c r="L481" s="5"/>
      <c r="M481" s="5"/>
      <c r="N481" s="5"/>
      <c r="O481" s="5"/>
      <c r="P481" s="5"/>
      <c r="Q481" s="5"/>
      <c r="R481" s="5"/>
    </row>
    <row r="482" spans="6:18" ht="14.25" customHeight="1">
      <c r="F482" s="5"/>
      <c r="G482" s="5"/>
      <c r="H482" s="5"/>
      <c r="I482" s="5"/>
      <c r="J482" s="5"/>
      <c r="K482" s="5"/>
      <c r="L482" s="5"/>
      <c r="M482" s="5"/>
      <c r="N482" s="5"/>
      <c r="O482" s="5"/>
      <c r="P482" s="5"/>
      <c r="Q482" s="5"/>
      <c r="R482" s="5"/>
    </row>
    <row r="483" spans="6:18" ht="14.25" customHeight="1">
      <c r="F483" s="5"/>
      <c r="G483" s="5"/>
      <c r="H483" s="5"/>
      <c r="I483" s="5"/>
      <c r="J483" s="5"/>
      <c r="K483" s="5"/>
      <c r="L483" s="5"/>
      <c r="M483" s="5"/>
      <c r="N483" s="5"/>
      <c r="O483" s="5"/>
      <c r="P483" s="5"/>
      <c r="Q483" s="5"/>
      <c r="R483" s="5"/>
    </row>
    <row r="484" spans="6:18" ht="14.25" customHeight="1">
      <c r="F484" s="5"/>
      <c r="G484" s="5"/>
      <c r="H484" s="5"/>
      <c r="I484" s="5"/>
      <c r="J484" s="5"/>
      <c r="K484" s="5"/>
      <c r="L484" s="5"/>
      <c r="M484" s="5"/>
      <c r="N484" s="5"/>
      <c r="O484" s="5"/>
      <c r="P484" s="5"/>
      <c r="Q484" s="5"/>
      <c r="R484" s="5"/>
    </row>
    <row r="485" spans="6:18" ht="14.25" customHeight="1">
      <c r="F485" s="5"/>
      <c r="G485" s="5"/>
      <c r="H485" s="5"/>
      <c r="I485" s="5"/>
      <c r="J485" s="5"/>
      <c r="K485" s="5"/>
      <c r="L485" s="5"/>
      <c r="M485" s="5"/>
      <c r="N485" s="5"/>
      <c r="O485" s="5"/>
      <c r="P485" s="5"/>
      <c r="Q485" s="5"/>
      <c r="R485" s="5"/>
    </row>
    <row r="486" spans="6:18" ht="14.25" customHeight="1">
      <c r="F486" s="5"/>
      <c r="G486" s="5"/>
      <c r="H486" s="5"/>
      <c r="I486" s="5"/>
      <c r="J486" s="5"/>
      <c r="K486" s="5"/>
      <c r="L486" s="5"/>
      <c r="M486" s="5"/>
      <c r="N486" s="5"/>
      <c r="O486" s="5"/>
      <c r="P486" s="5"/>
      <c r="Q486" s="5"/>
      <c r="R486" s="5"/>
    </row>
    <row r="487" spans="6:18" ht="14.25" customHeight="1">
      <c r="F487" s="5"/>
      <c r="G487" s="5"/>
      <c r="H487" s="5"/>
      <c r="I487" s="5"/>
      <c r="J487" s="5"/>
      <c r="K487" s="5"/>
      <c r="L487" s="5"/>
      <c r="M487" s="5"/>
      <c r="N487" s="5"/>
      <c r="O487" s="5"/>
      <c r="P487" s="5"/>
      <c r="Q487" s="5"/>
      <c r="R487" s="5"/>
    </row>
    <row r="488" spans="6:18" ht="14.25" customHeight="1">
      <c r="F488" s="5"/>
      <c r="G488" s="5"/>
      <c r="H488" s="5"/>
      <c r="I488" s="5"/>
      <c r="J488" s="5"/>
      <c r="K488" s="5"/>
      <c r="L488" s="5"/>
      <c r="M488" s="5"/>
      <c r="N488" s="5"/>
      <c r="O488" s="5"/>
      <c r="P488" s="5"/>
      <c r="Q488" s="5"/>
      <c r="R488" s="5"/>
    </row>
    <row r="489" spans="6:18" ht="14.25" customHeight="1">
      <c r="F489" s="5"/>
      <c r="G489" s="5"/>
      <c r="H489" s="5"/>
      <c r="I489" s="5"/>
      <c r="J489" s="5"/>
      <c r="K489" s="5"/>
      <c r="L489" s="5"/>
      <c r="M489" s="5"/>
      <c r="N489" s="5"/>
      <c r="O489" s="5"/>
      <c r="P489" s="5"/>
      <c r="Q489" s="5"/>
      <c r="R489" s="5"/>
    </row>
    <row r="490" spans="6:18" ht="14.25" customHeight="1">
      <c r="F490" s="5"/>
      <c r="G490" s="5"/>
      <c r="H490" s="5"/>
      <c r="I490" s="5"/>
      <c r="J490" s="5"/>
      <c r="K490" s="5"/>
      <c r="L490" s="5"/>
      <c r="M490" s="5"/>
      <c r="N490" s="5"/>
      <c r="O490" s="5"/>
      <c r="P490" s="5"/>
      <c r="Q490" s="5"/>
      <c r="R490" s="5"/>
    </row>
    <row r="491" spans="6:18" ht="14.25" customHeight="1">
      <c r="F491" s="5"/>
      <c r="G491" s="5"/>
      <c r="H491" s="5"/>
      <c r="I491" s="5"/>
      <c r="J491" s="5"/>
      <c r="K491" s="5"/>
      <c r="L491" s="5"/>
      <c r="M491" s="5"/>
      <c r="N491" s="5"/>
      <c r="O491" s="5"/>
      <c r="P491" s="5"/>
      <c r="Q491" s="5"/>
      <c r="R491" s="5"/>
    </row>
    <row r="492" spans="6:18" ht="14.25" customHeight="1">
      <c r="F492" s="5"/>
      <c r="G492" s="5"/>
      <c r="H492" s="5"/>
      <c r="I492" s="5"/>
      <c r="J492" s="5"/>
      <c r="K492" s="5"/>
      <c r="L492" s="5"/>
      <c r="M492" s="5"/>
      <c r="N492" s="5"/>
      <c r="O492" s="5"/>
      <c r="P492" s="5"/>
      <c r="Q492" s="5"/>
      <c r="R492" s="5"/>
    </row>
    <row r="493" spans="6:18" ht="14.25" customHeight="1">
      <c r="F493" s="5"/>
      <c r="G493" s="5"/>
      <c r="H493" s="5"/>
      <c r="I493" s="5"/>
      <c r="J493" s="5"/>
      <c r="K493" s="5"/>
      <c r="L493" s="5"/>
      <c r="M493" s="5"/>
      <c r="N493" s="5"/>
      <c r="O493" s="5"/>
      <c r="P493" s="5"/>
      <c r="Q493" s="5"/>
      <c r="R493" s="5"/>
    </row>
    <row r="494" spans="6:18" ht="14.25" customHeight="1">
      <c r="F494" s="5"/>
      <c r="G494" s="5"/>
      <c r="H494" s="5"/>
      <c r="I494" s="5"/>
      <c r="J494" s="5"/>
      <c r="K494" s="5"/>
      <c r="L494" s="5"/>
      <c r="M494" s="5"/>
      <c r="N494" s="5"/>
      <c r="O494" s="5"/>
      <c r="P494" s="5"/>
      <c r="Q494" s="5"/>
      <c r="R494" s="5"/>
    </row>
    <row r="495" spans="6:18" ht="14.25" customHeight="1">
      <c r="F495" s="5"/>
      <c r="G495" s="5"/>
      <c r="H495" s="5"/>
      <c r="I495" s="5"/>
      <c r="J495" s="5"/>
      <c r="K495" s="5"/>
      <c r="L495" s="5"/>
      <c r="M495" s="5"/>
      <c r="N495" s="5"/>
      <c r="O495" s="5"/>
      <c r="P495" s="5"/>
      <c r="Q495" s="5"/>
      <c r="R495" s="5"/>
    </row>
    <row r="496" spans="6:18" ht="14.25" customHeight="1">
      <c r="F496" s="5"/>
      <c r="G496" s="5"/>
      <c r="H496" s="5"/>
      <c r="I496" s="5"/>
      <c r="J496" s="5"/>
      <c r="K496" s="5"/>
      <c r="L496" s="5"/>
      <c r="M496" s="5"/>
      <c r="N496" s="5"/>
      <c r="O496" s="5"/>
      <c r="P496" s="5"/>
      <c r="Q496" s="5"/>
      <c r="R496" s="5"/>
    </row>
    <row r="497" spans="6:18" ht="14.25" customHeight="1">
      <c r="F497" s="5"/>
      <c r="G497" s="5"/>
      <c r="H497" s="5"/>
      <c r="I497" s="5"/>
      <c r="J497" s="5"/>
      <c r="K497" s="5"/>
      <c r="L497" s="5"/>
      <c r="M497" s="5"/>
      <c r="N497" s="5"/>
      <c r="O497" s="5"/>
      <c r="P497" s="5"/>
      <c r="Q497" s="5"/>
      <c r="R497" s="5"/>
    </row>
    <row r="498" spans="6:18" ht="14.25" customHeight="1">
      <c r="F498" s="5"/>
      <c r="G498" s="5"/>
      <c r="H498" s="5"/>
      <c r="I498" s="5"/>
      <c r="J498" s="5"/>
      <c r="K498" s="5"/>
      <c r="L498" s="5"/>
      <c r="M498" s="5"/>
      <c r="N498" s="5"/>
      <c r="O498" s="5"/>
      <c r="P498" s="5"/>
      <c r="Q498" s="5"/>
      <c r="R498" s="5"/>
    </row>
    <row r="499" spans="6:18" ht="14.25" customHeight="1">
      <c r="F499" s="5"/>
      <c r="G499" s="5"/>
      <c r="H499" s="5"/>
      <c r="I499" s="5"/>
      <c r="J499" s="5"/>
      <c r="K499" s="5"/>
      <c r="L499" s="5"/>
      <c r="M499" s="5"/>
      <c r="N499" s="5"/>
      <c r="O499" s="5"/>
      <c r="P499" s="5"/>
      <c r="Q499" s="5"/>
      <c r="R499" s="5"/>
    </row>
    <row r="500" spans="6:18" ht="14.25" customHeight="1">
      <c r="F500" s="5"/>
      <c r="G500" s="5"/>
      <c r="H500" s="5"/>
      <c r="I500" s="5"/>
      <c r="J500" s="5"/>
      <c r="K500" s="5"/>
      <c r="L500" s="5"/>
      <c r="M500" s="5"/>
      <c r="N500" s="5"/>
      <c r="O500" s="5"/>
      <c r="P500" s="5"/>
      <c r="Q500" s="5"/>
      <c r="R500" s="5"/>
    </row>
    <row r="501" spans="6:18" ht="14.25" customHeight="1">
      <c r="F501" s="5"/>
      <c r="G501" s="5"/>
      <c r="H501" s="5"/>
      <c r="I501" s="5"/>
      <c r="J501" s="5"/>
      <c r="K501" s="5"/>
      <c r="L501" s="5"/>
      <c r="M501" s="5"/>
      <c r="N501" s="5"/>
      <c r="O501" s="5"/>
      <c r="P501" s="5"/>
      <c r="Q501" s="5"/>
      <c r="R501" s="5"/>
    </row>
    <row r="502" spans="6:18" ht="14.25" customHeight="1">
      <c r="F502" s="5"/>
      <c r="G502" s="5"/>
      <c r="H502" s="5"/>
      <c r="I502" s="5"/>
      <c r="J502" s="5"/>
      <c r="K502" s="5"/>
      <c r="L502" s="5"/>
      <c r="M502" s="5"/>
      <c r="N502" s="5"/>
      <c r="O502" s="5"/>
      <c r="P502" s="5"/>
      <c r="Q502" s="5"/>
      <c r="R502" s="5"/>
    </row>
    <row r="503" spans="6:18" ht="14.25" customHeight="1">
      <c r="F503" s="5"/>
      <c r="G503" s="5"/>
      <c r="H503" s="5"/>
      <c r="I503" s="5"/>
      <c r="J503" s="5"/>
      <c r="K503" s="5"/>
      <c r="L503" s="5"/>
      <c r="M503" s="5"/>
      <c r="N503" s="5"/>
      <c r="O503" s="5"/>
      <c r="P503" s="5"/>
      <c r="Q503" s="5"/>
      <c r="R503" s="5"/>
    </row>
    <row r="504" spans="6:18" ht="14.25" customHeight="1">
      <c r="F504" s="5"/>
      <c r="G504" s="5"/>
      <c r="H504" s="5"/>
      <c r="I504" s="5"/>
      <c r="J504" s="5"/>
      <c r="K504" s="5"/>
      <c r="L504" s="5"/>
      <c r="M504" s="5"/>
      <c r="N504" s="5"/>
      <c r="O504" s="5"/>
      <c r="P504" s="5"/>
      <c r="Q504" s="5"/>
      <c r="R504" s="5"/>
    </row>
    <row r="505" spans="6:18" ht="14.25" customHeight="1">
      <c r="F505" s="5"/>
      <c r="G505" s="5"/>
      <c r="H505" s="5"/>
      <c r="I505" s="5"/>
      <c r="J505" s="5"/>
      <c r="K505" s="5"/>
      <c r="L505" s="5"/>
      <c r="M505" s="5"/>
      <c r="N505" s="5"/>
      <c r="O505" s="5"/>
      <c r="P505" s="5"/>
      <c r="Q505" s="5"/>
      <c r="R505" s="5"/>
    </row>
    <row r="506" spans="6:18" ht="14.25" customHeight="1">
      <c r="F506" s="5"/>
      <c r="G506" s="5"/>
      <c r="H506" s="5"/>
      <c r="I506" s="5"/>
      <c r="J506" s="5"/>
      <c r="K506" s="5"/>
      <c r="L506" s="5"/>
      <c r="M506" s="5"/>
      <c r="N506" s="5"/>
      <c r="O506" s="5"/>
      <c r="P506" s="5"/>
      <c r="Q506" s="5"/>
      <c r="R506" s="5"/>
    </row>
    <row r="507" spans="6:18" ht="14.25" customHeight="1">
      <c r="F507" s="5"/>
      <c r="G507" s="5"/>
      <c r="H507" s="5"/>
      <c r="I507" s="5"/>
      <c r="J507" s="5"/>
      <c r="K507" s="5"/>
      <c r="L507" s="5"/>
      <c r="M507" s="5"/>
      <c r="N507" s="5"/>
      <c r="O507" s="5"/>
      <c r="P507" s="5"/>
      <c r="Q507" s="5"/>
      <c r="R507" s="5"/>
    </row>
    <row r="508" spans="6:18" ht="14.25" customHeight="1">
      <c r="F508" s="5"/>
      <c r="G508" s="5"/>
      <c r="H508" s="5"/>
      <c r="I508" s="5"/>
      <c r="J508" s="5"/>
      <c r="K508" s="5"/>
      <c r="L508" s="5"/>
      <c r="M508" s="5"/>
      <c r="N508" s="5"/>
      <c r="O508" s="5"/>
      <c r="P508" s="5"/>
      <c r="Q508" s="5"/>
      <c r="R508" s="5"/>
    </row>
    <row r="509" spans="6:18" ht="14.25" customHeight="1">
      <c r="F509" s="5"/>
      <c r="G509" s="5"/>
      <c r="H509" s="5"/>
      <c r="I509" s="5"/>
      <c r="J509" s="5"/>
      <c r="K509" s="5"/>
      <c r="L509" s="5"/>
      <c r="M509" s="5"/>
      <c r="N509" s="5"/>
      <c r="O509" s="5"/>
      <c r="P509" s="5"/>
      <c r="Q509" s="5"/>
      <c r="R509" s="5"/>
    </row>
    <row r="510" spans="6:18" ht="14.25" customHeight="1">
      <c r="F510" s="5"/>
      <c r="G510" s="5"/>
      <c r="H510" s="5"/>
      <c r="I510" s="5"/>
      <c r="J510" s="5"/>
      <c r="K510" s="5"/>
      <c r="L510" s="5"/>
      <c r="M510" s="5"/>
      <c r="N510" s="5"/>
      <c r="O510" s="5"/>
      <c r="P510" s="5"/>
      <c r="Q510" s="5"/>
      <c r="R510" s="5"/>
    </row>
    <row r="511" spans="6:18" ht="14.25" customHeight="1">
      <c r="F511" s="5"/>
      <c r="G511" s="5"/>
      <c r="H511" s="5"/>
      <c r="I511" s="5"/>
      <c r="J511" s="5"/>
      <c r="K511" s="5"/>
      <c r="L511" s="5"/>
      <c r="M511" s="5"/>
      <c r="N511" s="5"/>
      <c r="O511" s="5"/>
      <c r="P511" s="5"/>
      <c r="Q511" s="5"/>
      <c r="R511" s="5"/>
    </row>
    <row r="512" spans="6:18" ht="14.25" customHeight="1">
      <c r="F512" s="5"/>
      <c r="G512" s="5"/>
      <c r="H512" s="5"/>
      <c r="I512" s="5"/>
      <c r="J512" s="5"/>
      <c r="K512" s="5"/>
      <c r="L512" s="5"/>
      <c r="M512" s="5"/>
      <c r="N512" s="5"/>
      <c r="O512" s="5"/>
      <c r="P512" s="5"/>
      <c r="Q512" s="5"/>
      <c r="R512" s="5"/>
    </row>
    <row r="513" spans="6:18" ht="14.25" customHeight="1">
      <c r="F513" s="5"/>
      <c r="G513" s="5"/>
      <c r="H513" s="5"/>
      <c r="I513" s="5"/>
      <c r="J513" s="5"/>
      <c r="K513" s="5"/>
      <c r="L513" s="5"/>
      <c r="M513" s="5"/>
      <c r="N513" s="5"/>
      <c r="O513" s="5"/>
      <c r="P513" s="5"/>
      <c r="Q513" s="5"/>
      <c r="R513" s="5"/>
    </row>
    <row r="514" spans="6:18" ht="14.25" customHeight="1">
      <c r="F514" s="5"/>
      <c r="G514" s="5"/>
      <c r="H514" s="5"/>
      <c r="I514" s="5"/>
      <c r="J514" s="5"/>
      <c r="K514" s="5"/>
      <c r="L514" s="5"/>
      <c r="M514" s="5"/>
      <c r="N514" s="5"/>
      <c r="O514" s="5"/>
      <c r="P514" s="5"/>
      <c r="Q514" s="5"/>
      <c r="R514" s="5"/>
    </row>
    <row r="515" spans="6:18" ht="14.25" customHeight="1">
      <c r="F515" s="5"/>
      <c r="G515" s="5"/>
      <c r="H515" s="5"/>
      <c r="I515" s="5"/>
      <c r="J515" s="5"/>
      <c r="K515" s="5"/>
      <c r="L515" s="5"/>
      <c r="M515" s="5"/>
      <c r="N515" s="5"/>
      <c r="O515" s="5"/>
      <c r="P515" s="5"/>
      <c r="Q515" s="5"/>
      <c r="R515" s="5"/>
    </row>
    <row r="516" spans="6:18" ht="14.25" customHeight="1">
      <c r="F516" s="5"/>
      <c r="G516" s="5"/>
      <c r="H516" s="5"/>
      <c r="I516" s="5"/>
      <c r="J516" s="5"/>
      <c r="K516" s="5"/>
      <c r="L516" s="5"/>
      <c r="M516" s="5"/>
      <c r="N516" s="5"/>
      <c r="O516" s="5"/>
      <c r="P516" s="5"/>
      <c r="Q516" s="5"/>
      <c r="R516" s="5"/>
    </row>
    <row r="517" spans="6:18" ht="14.25" customHeight="1">
      <c r="F517" s="5"/>
      <c r="G517" s="5"/>
      <c r="H517" s="5"/>
      <c r="I517" s="5"/>
      <c r="J517" s="5"/>
      <c r="K517" s="5"/>
      <c r="L517" s="5"/>
      <c r="M517" s="5"/>
      <c r="N517" s="5"/>
      <c r="O517" s="5"/>
      <c r="P517" s="5"/>
      <c r="Q517" s="5"/>
      <c r="R517" s="5"/>
    </row>
    <row r="518" spans="6:18" ht="14.25" customHeight="1">
      <c r="F518" s="5"/>
      <c r="G518" s="5"/>
      <c r="H518" s="5"/>
      <c r="I518" s="5"/>
      <c r="J518" s="5"/>
      <c r="K518" s="5"/>
      <c r="L518" s="5"/>
      <c r="M518" s="5"/>
      <c r="N518" s="5"/>
      <c r="O518" s="5"/>
      <c r="P518" s="5"/>
      <c r="Q518" s="5"/>
      <c r="R518" s="5"/>
    </row>
    <row r="519" spans="6:18" ht="14.25" customHeight="1">
      <c r="F519" s="5"/>
      <c r="G519" s="5"/>
      <c r="H519" s="5"/>
      <c r="I519" s="5"/>
      <c r="J519" s="5"/>
      <c r="K519" s="5"/>
      <c r="L519" s="5"/>
      <c r="M519" s="5"/>
      <c r="N519" s="5"/>
      <c r="O519" s="5"/>
      <c r="P519" s="5"/>
      <c r="Q519" s="5"/>
      <c r="R519" s="5"/>
    </row>
    <row r="520" spans="6:18" ht="14.25" customHeight="1">
      <c r="F520" s="5"/>
      <c r="G520" s="5"/>
      <c r="H520" s="5"/>
      <c r="I520" s="5"/>
      <c r="J520" s="5"/>
      <c r="K520" s="5"/>
      <c r="L520" s="5"/>
      <c r="M520" s="5"/>
      <c r="N520" s="5"/>
      <c r="O520" s="5"/>
      <c r="P520" s="5"/>
      <c r="Q520" s="5"/>
      <c r="R520" s="5"/>
    </row>
    <row r="521" spans="6:18" ht="14.25" customHeight="1">
      <c r="F521" s="5"/>
      <c r="G521" s="5"/>
      <c r="H521" s="5"/>
      <c r="I521" s="5"/>
      <c r="J521" s="5"/>
      <c r="K521" s="5"/>
      <c r="L521" s="5"/>
      <c r="M521" s="5"/>
      <c r="N521" s="5"/>
      <c r="O521" s="5"/>
      <c r="P521" s="5"/>
      <c r="Q521" s="5"/>
      <c r="R521" s="5"/>
    </row>
    <row r="522" spans="6:18" ht="14.25" customHeight="1">
      <c r="F522" s="5"/>
      <c r="G522" s="5"/>
      <c r="H522" s="5"/>
      <c r="I522" s="5"/>
      <c r="J522" s="5"/>
      <c r="K522" s="5"/>
      <c r="L522" s="5"/>
      <c r="M522" s="5"/>
      <c r="N522" s="5"/>
      <c r="O522" s="5"/>
      <c r="P522" s="5"/>
      <c r="Q522" s="5"/>
      <c r="R522" s="5"/>
    </row>
    <row r="523" spans="6:18" ht="14.25" customHeight="1">
      <c r="F523" s="5"/>
      <c r="G523" s="5"/>
      <c r="H523" s="5"/>
      <c r="I523" s="5"/>
      <c r="J523" s="5"/>
      <c r="K523" s="5"/>
      <c r="L523" s="5"/>
      <c r="M523" s="5"/>
      <c r="N523" s="5"/>
      <c r="O523" s="5"/>
      <c r="P523" s="5"/>
      <c r="Q523" s="5"/>
      <c r="R523" s="5"/>
    </row>
    <row r="524" spans="6:18" ht="14.25" customHeight="1">
      <c r="F524" s="5"/>
      <c r="G524" s="5"/>
      <c r="H524" s="5"/>
      <c r="I524" s="5"/>
      <c r="J524" s="5"/>
      <c r="K524" s="5"/>
      <c r="L524" s="5"/>
      <c r="M524" s="5"/>
      <c r="N524" s="5"/>
      <c r="O524" s="5"/>
      <c r="P524" s="5"/>
      <c r="Q524" s="5"/>
      <c r="R524" s="5"/>
    </row>
    <row r="525" spans="6:18" ht="14.25" customHeight="1">
      <c r="F525" s="5"/>
      <c r="G525" s="5"/>
      <c r="H525" s="5"/>
      <c r="I525" s="5"/>
      <c r="J525" s="5"/>
      <c r="K525" s="5"/>
      <c r="L525" s="5"/>
      <c r="M525" s="5"/>
      <c r="N525" s="5"/>
      <c r="O525" s="5"/>
      <c r="P525" s="5"/>
      <c r="Q525" s="5"/>
      <c r="R525" s="5"/>
    </row>
    <row r="526" spans="6:18" ht="14.25" customHeight="1">
      <c r="F526" s="5"/>
      <c r="G526" s="5"/>
      <c r="H526" s="5"/>
      <c r="I526" s="5"/>
      <c r="J526" s="5"/>
      <c r="K526" s="5"/>
      <c r="L526" s="5"/>
      <c r="M526" s="5"/>
      <c r="N526" s="5"/>
      <c r="O526" s="5"/>
      <c r="P526" s="5"/>
      <c r="Q526" s="5"/>
      <c r="R526" s="5"/>
    </row>
    <row r="527" spans="6:18" ht="14.25" customHeight="1">
      <c r="F527" s="5"/>
      <c r="G527" s="5"/>
      <c r="H527" s="5"/>
      <c r="I527" s="5"/>
      <c r="J527" s="5"/>
      <c r="K527" s="5"/>
      <c r="L527" s="5"/>
      <c r="M527" s="5"/>
      <c r="N527" s="5"/>
      <c r="O527" s="5"/>
      <c r="P527" s="5"/>
      <c r="Q527" s="5"/>
      <c r="R527" s="5"/>
    </row>
    <row r="528" spans="6:18" ht="14.25" customHeight="1">
      <c r="F528" s="5"/>
      <c r="G528" s="5"/>
      <c r="H528" s="5"/>
      <c r="I528" s="5"/>
      <c r="J528" s="5"/>
      <c r="K528" s="5"/>
      <c r="L528" s="5"/>
      <c r="M528" s="5"/>
      <c r="N528" s="5"/>
      <c r="O528" s="5"/>
      <c r="P528" s="5"/>
      <c r="Q528" s="5"/>
      <c r="R528" s="5"/>
    </row>
    <row r="529" spans="6:18" ht="14.25" customHeight="1">
      <c r="F529" s="5"/>
      <c r="G529" s="5"/>
      <c r="H529" s="5"/>
      <c r="I529" s="5"/>
      <c r="J529" s="5"/>
      <c r="K529" s="5"/>
      <c r="L529" s="5"/>
      <c r="M529" s="5"/>
      <c r="N529" s="5"/>
      <c r="O529" s="5"/>
      <c r="P529" s="5"/>
      <c r="Q529" s="5"/>
      <c r="R529" s="5"/>
    </row>
    <row r="530" spans="6:18" ht="14.25" customHeight="1">
      <c r="F530" s="5"/>
      <c r="G530" s="5"/>
      <c r="H530" s="5"/>
      <c r="I530" s="5"/>
      <c r="J530" s="5"/>
      <c r="K530" s="5"/>
      <c r="L530" s="5"/>
      <c r="M530" s="5"/>
      <c r="N530" s="5"/>
      <c r="O530" s="5"/>
      <c r="P530" s="5"/>
      <c r="Q530" s="5"/>
      <c r="R530" s="5"/>
    </row>
    <row r="531" spans="6:18" ht="14.25" customHeight="1">
      <c r="F531" s="5"/>
      <c r="G531" s="5"/>
      <c r="H531" s="5"/>
      <c r="I531" s="5"/>
      <c r="J531" s="5"/>
      <c r="K531" s="5"/>
      <c r="L531" s="5"/>
      <c r="M531" s="5"/>
      <c r="N531" s="5"/>
      <c r="O531" s="5"/>
      <c r="P531" s="5"/>
      <c r="Q531" s="5"/>
      <c r="R531" s="5"/>
    </row>
    <row r="532" spans="6:18" ht="14.25" customHeight="1">
      <c r="F532" s="5"/>
      <c r="G532" s="5"/>
      <c r="H532" s="5"/>
      <c r="I532" s="5"/>
      <c r="J532" s="5"/>
      <c r="K532" s="5"/>
      <c r="L532" s="5"/>
      <c r="M532" s="5"/>
      <c r="N532" s="5"/>
      <c r="O532" s="5"/>
      <c r="P532" s="5"/>
      <c r="Q532" s="5"/>
      <c r="R532" s="5"/>
    </row>
    <row r="533" spans="6:18" ht="14.25" customHeight="1">
      <c r="F533" s="5"/>
      <c r="G533" s="5"/>
      <c r="H533" s="5"/>
      <c r="I533" s="5"/>
      <c r="J533" s="5"/>
      <c r="K533" s="5"/>
      <c r="L533" s="5"/>
      <c r="M533" s="5"/>
      <c r="N533" s="5"/>
      <c r="O533" s="5"/>
      <c r="P533" s="5"/>
      <c r="Q533" s="5"/>
      <c r="R533" s="5"/>
    </row>
    <row r="534" spans="6:18" ht="14.25" customHeight="1">
      <c r="F534" s="5"/>
      <c r="G534" s="5"/>
      <c r="H534" s="5"/>
      <c r="I534" s="5"/>
      <c r="J534" s="5"/>
      <c r="K534" s="5"/>
      <c r="L534" s="5"/>
      <c r="M534" s="5"/>
      <c r="N534" s="5"/>
      <c r="O534" s="5"/>
      <c r="P534" s="5"/>
      <c r="Q534" s="5"/>
      <c r="R534" s="5"/>
    </row>
    <row r="535" spans="6:18" ht="14.25" customHeight="1">
      <c r="F535" s="5"/>
      <c r="G535" s="5"/>
      <c r="H535" s="5"/>
      <c r="I535" s="5"/>
      <c r="J535" s="5"/>
      <c r="K535" s="5"/>
      <c r="L535" s="5"/>
      <c r="M535" s="5"/>
      <c r="N535" s="5"/>
      <c r="O535" s="5"/>
      <c r="P535" s="5"/>
      <c r="Q535" s="5"/>
      <c r="R535" s="5"/>
    </row>
    <row r="536" spans="6:18" ht="14.25" customHeight="1">
      <c r="F536" s="5"/>
      <c r="G536" s="5"/>
      <c r="H536" s="5"/>
      <c r="I536" s="5"/>
      <c r="J536" s="5"/>
      <c r="K536" s="5"/>
      <c r="L536" s="5"/>
      <c r="M536" s="5"/>
      <c r="N536" s="5"/>
      <c r="O536" s="5"/>
      <c r="P536" s="5"/>
      <c r="Q536" s="5"/>
      <c r="R536" s="5"/>
    </row>
    <row r="537" spans="6:18" ht="14.25" customHeight="1">
      <c r="F537" s="5"/>
      <c r="G537" s="5"/>
      <c r="H537" s="5"/>
      <c r="I537" s="5"/>
      <c r="J537" s="5"/>
      <c r="K537" s="5"/>
      <c r="L537" s="5"/>
      <c r="M537" s="5"/>
      <c r="N537" s="5"/>
      <c r="O537" s="5"/>
      <c r="P537" s="5"/>
      <c r="Q537" s="5"/>
      <c r="R537" s="5"/>
    </row>
    <row r="538" spans="6:18" ht="14.25" customHeight="1">
      <c r="F538" s="5"/>
      <c r="G538" s="5"/>
      <c r="H538" s="5"/>
      <c r="I538" s="5"/>
      <c r="J538" s="5"/>
      <c r="K538" s="5"/>
      <c r="L538" s="5"/>
      <c r="M538" s="5"/>
      <c r="N538" s="5"/>
      <c r="O538" s="5"/>
      <c r="P538" s="5"/>
      <c r="Q538" s="5"/>
      <c r="R538" s="5"/>
    </row>
    <row r="539" spans="6:18" ht="14.25" customHeight="1">
      <c r="F539" s="5"/>
      <c r="G539" s="5"/>
      <c r="H539" s="5"/>
      <c r="I539" s="5"/>
      <c r="J539" s="5"/>
      <c r="K539" s="5"/>
      <c r="L539" s="5"/>
      <c r="M539" s="5"/>
      <c r="N539" s="5"/>
      <c r="O539" s="5"/>
      <c r="P539" s="5"/>
      <c r="Q539" s="5"/>
      <c r="R539" s="5"/>
    </row>
    <row r="540" spans="6:18" ht="14.25" customHeight="1">
      <c r="F540" s="5"/>
      <c r="G540" s="5"/>
      <c r="H540" s="5"/>
      <c r="I540" s="5"/>
      <c r="J540" s="5"/>
      <c r="K540" s="5"/>
      <c r="L540" s="5"/>
      <c r="M540" s="5"/>
      <c r="N540" s="5"/>
      <c r="O540" s="5"/>
      <c r="P540" s="5"/>
      <c r="Q540" s="5"/>
      <c r="R540" s="5"/>
    </row>
    <row r="541" spans="6:18" ht="14.25" customHeight="1">
      <c r="F541" s="5"/>
      <c r="G541" s="5"/>
      <c r="H541" s="5"/>
      <c r="I541" s="5"/>
      <c r="J541" s="5"/>
      <c r="K541" s="5"/>
      <c r="L541" s="5"/>
      <c r="M541" s="5"/>
      <c r="N541" s="5"/>
      <c r="O541" s="5"/>
      <c r="P541" s="5"/>
      <c r="Q541" s="5"/>
      <c r="R541" s="5"/>
    </row>
    <row r="542" spans="6:18" ht="14.25" customHeight="1">
      <c r="F542" s="5"/>
      <c r="G542" s="5"/>
      <c r="H542" s="5"/>
      <c r="I542" s="5"/>
      <c r="J542" s="5"/>
      <c r="K542" s="5"/>
      <c r="L542" s="5"/>
      <c r="M542" s="5"/>
      <c r="N542" s="5"/>
      <c r="O542" s="5"/>
      <c r="P542" s="5"/>
      <c r="Q542" s="5"/>
      <c r="R542" s="5"/>
    </row>
    <row r="543" spans="6:18" ht="14.25" customHeight="1">
      <c r="F543" s="5"/>
      <c r="G543" s="5"/>
      <c r="H543" s="5"/>
      <c r="I543" s="5"/>
      <c r="J543" s="5"/>
      <c r="K543" s="5"/>
      <c r="L543" s="5"/>
      <c r="M543" s="5"/>
      <c r="N543" s="5"/>
      <c r="O543" s="5"/>
      <c r="P543" s="5"/>
      <c r="Q543" s="5"/>
      <c r="R543" s="5"/>
    </row>
    <row r="544" spans="6:18" ht="14.25" customHeight="1">
      <c r="F544" s="5"/>
      <c r="G544" s="5"/>
      <c r="H544" s="5"/>
      <c r="I544" s="5"/>
      <c r="J544" s="5"/>
      <c r="K544" s="5"/>
      <c r="L544" s="5"/>
      <c r="M544" s="5"/>
      <c r="N544" s="5"/>
      <c r="O544" s="5"/>
      <c r="P544" s="5"/>
      <c r="Q544" s="5"/>
      <c r="R544" s="5"/>
    </row>
    <row r="545" spans="6:18" ht="14.25" customHeight="1">
      <c r="F545" s="5"/>
      <c r="G545" s="5"/>
      <c r="H545" s="5"/>
      <c r="I545" s="5"/>
      <c r="J545" s="5"/>
      <c r="K545" s="5"/>
      <c r="L545" s="5"/>
      <c r="M545" s="5"/>
      <c r="N545" s="5"/>
      <c r="O545" s="5"/>
      <c r="P545" s="5"/>
      <c r="Q545" s="5"/>
      <c r="R545" s="5"/>
    </row>
    <row r="546" spans="6:18" ht="14.25" customHeight="1">
      <c r="F546" s="5"/>
      <c r="G546" s="5"/>
      <c r="H546" s="5"/>
      <c r="I546" s="5"/>
      <c r="J546" s="5"/>
      <c r="K546" s="5"/>
      <c r="L546" s="5"/>
      <c r="M546" s="5"/>
      <c r="N546" s="5"/>
      <c r="O546" s="5"/>
      <c r="P546" s="5"/>
      <c r="Q546" s="5"/>
      <c r="R546" s="5"/>
    </row>
    <row r="547" spans="6:18" ht="14.25" customHeight="1">
      <c r="F547" s="5"/>
      <c r="G547" s="5"/>
      <c r="H547" s="5"/>
      <c r="I547" s="5"/>
      <c r="J547" s="5"/>
      <c r="K547" s="5"/>
      <c r="L547" s="5"/>
      <c r="M547" s="5"/>
      <c r="N547" s="5"/>
      <c r="O547" s="5"/>
      <c r="P547" s="5"/>
      <c r="Q547" s="5"/>
      <c r="R547" s="5"/>
    </row>
    <row r="548" spans="6:18" ht="14.25" customHeight="1">
      <c r="F548" s="5"/>
      <c r="G548" s="5"/>
      <c r="H548" s="5"/>
      <c r="I548" s="5"/>
      <c r="J548" s="5"/>
      <c r="K548" s="5"/>
      <c r="L548" s="5"/>
      <c r="M548" s="5"/>
      <c r="N548" s="5"/>
      <c r="O548" s="5"/>
      <c r="P548" s="5"/>
      <c r="Q548" s="5"/>
      <c r="R548" s="5"/>
    </row>
    <row r="549" spans="6:18" ht="14.25" customHeight="1">
      <c r="F549" s="5"/>
      <c r="G549" s="5"/>
      <c r="H549" s="5"/>
      <c r="I549" s="5"/>
      <c r="J549" s="5"/>
      <c r="K549" s="5"/>
      <c r="L549" s="5"/>
      <c r="M549" s="5"/>
      <c r="N549" s="5"/>
      <c r="O549" s="5"/>
      <c r="P549" s="5"/>
      <c r="Q549" s="5"/>
      <c r="R549" s="5"/>
    </row>
    <row r="550" spans="6:18" ht="14.25" customHeight="1">
      <c r="F550" s="5"/>
      <c r="G550" s="5"/>
      <c r="H550" s="5"/>
      <c r="I550" s="5"/>
      <c r="J550" s="5"/>
      <c r="K550" s="5"/>
      <c r="L550" s="5"/>
      <c r="M550" s="5"/>
      <c r="N550" s="5"/>
      <c r="O550" s="5"/>
      <c r="P550" s="5"/>
      <c r="Q550" s="5"/>
      <c r="R550" s="5"/>
    </row>
    <row r="551" spans="6:18" ht="14.25" customHeight="1">
      <c r="F551" s="5"/>
      <c r="G551" s="5"/>
      <c r="H551" s="5"/>
      <c r="I551" s="5"/>
      <c r="J551" s="5"/>
      <c r="K551" s="5"/>
      <c r="L551" s="5"/>
      <c r="M551" s="5"/>
      <c r="N551" s="5"/>
      <c r="O551" s="5"/>
      <c r="P551" s="5"/>
      <c r="Q551" s="5"/>
      <c r="R551" s="5"/>
    </row>
    <row r="552" spans="6:18" ht="14.25" customHeight="1">
      <c r="F552" s="5"/>
      <c r="G552" s="5"/>
      <c r="H552" s="5"/>
      <c r="I552" s="5"/>
      <c r="J552" s="5"/>
      <c r="K552" s="5"/>
      <c r="L552" s="5"/>
      <c r="M552" s="5"/>
      <c r="N552" s="5"/>
      <c r="O552" s="5"/>
      <c r="P552" s="5"/>
      <c r="Q552" s="5"/>
      <c r="R552" s="5"/>
    </row>
    <row r="553" spans="6:18" ht="14.25" customHeight="1">
      <c r="F553" s="5"/>
      <c r="G553" s="5"/>
      <c r="H553" s="5"/>
      <c r="I553" s="5"/>
      <c r="J553" s="5"/>
      <c r="K553" s="5"/>
      <c r="L553" s="5"/>
      <c r="M553" s="5"/>
      <c r="N553" s="5"/>
      <c r="O553" s="5"/>
      <c r="P553" s="5"/>
      <c r="Q553" s="5"/>
      <c r="R553" s="5"/>
    </row>
    <row r="554" spans="6:18" ht="14.25" customHeight="1">
      <c r="F554" s="5"/>
      <c r="G554" s="5"/>
      <c r="H554" s="5"/>
      <c r="I554" s="5"/>
      <c r="J554" s="5"/>
      <c r="K554" s="5"/>
      <c r="L554" s="5"/>
      <c r="M554" s="5"/>
      <c r="N554" s="5"/>
      <c r="O554" s="5"/>
      <c r="P554" s="5"/>
      <c r="Q554" s="5"/>
      <c r="R554" s="5"/>
    </row>
    <row r="555" spans="6:18" ht="14.25" customHeight="1">
      <c r="F555" s="5"/>
      <c r="G555" s="5"/>
      <c r="H555" s="5"/>
      <c r="I555" s="5"/>
      <c r="J555" s="5"/>
      <c r="K555" s="5"/>
      <c r="L555" s="5"/>
      <c r="M555" s="5"/>
      <c r="N555" s="5"/>
      <c r="O555" s="5"/>
      <c r="P555" s="5"/>
      <c r="Q555" s="5"/>
      <c r="R555" s="5"/>
    </row>
    <row r="556" spans="6:18" ht="14.25" customHeight="1">
      <c r="F556" s="5"/>
      <c r="G556" s="5"/>
      <c r="H556" s="5"/>
      <c r="I556" s="5"/>
      <c r="J556" s="5"/>
      <c r="K556" s="5"/>
      <c r="L556" s="5"/>
      <c r="M556" s="5"/>
      <c r="N556" s="5"/>
      <c r="O556" s="5"/>
      <c r="P556" s="5"/>
      <c r="Q556" s="5"/>
      <c r="R556" s="5"/>
    </row>
    <row r="557" spans="6:18" ht="14.25" customHeight="1">
      <c r="F557" s="5"/>
      <c r="G557" s="5"/>
      <c r="H557" s="5"/>
      <c r="I557" s="5"/>
      <c r="J557" s="5"/>
      <c r="K557" s="5"/>
      <c r="L557" s="5"/>
      <c r="M557" s="5"/>
      <c r="N557" s="5"/>
      <c r="O557" s="5"/>
      <c r="P557" s="5"/>
      <c r="Q557" s="5"/>
      <c r="R557" s="5"/>
    </row>
    <row r="558" spans="6:18" ht="14.25" customHeight="1">
      <c r="F558" s="5"/>
      <c r="G558" s="5"/>
      <c r="H558" s="5"/>
      <c r="I558" s="5"/>
      <c r="J558" s="5"/>
      <c r="K558" s="5"/>
      <c r="L558" s="5"/>
      <c r="M558" s="5"/>
      <c r="N558" s="5"/>
      <c r="O558" s="5"/>
      <c r="P558" s="5"/>
      <c r="Q558" s="5"/>
      <c r="R558" s="5"/>
    </row>
    <row r="559" spans="6:18" ht="14.25" customHeight="1">
      <c r="F559" s="5"/>
      <c r="G559" s="5"/>
      <c r="H559" s="5"/>
      <c r="I559" s="5"/>
      <c r="J559" s="5"/>
      <c r="K559" s="5"/>
      <c r="L559" s="5"/>
      <c r="M559" s="5"/>
      <c r="N559" s="5"/>
      <c r="O559" s="5"/>
      <c r="P559" s="5"/>
      <c r="Q559" s="5"/>
      <c r="R559" s="5"/>
    </row>
    <row r="560" spans="6:18" ht="14.25" customHeight="1">
      <c r="F560" s="5"/>
      <c r="G560" s="5"/>
      <c r="H560" s="5"/>
      <c r="I560" s="5"/>
      <c r="J560" s="5"/>
      <c r="K560" s="5"/>
      <c r="L560" s="5"/>
      <c r="M560" s="5"/>
      <c r="N560" s="5"/>
      <c r="O560" s="5"/>
      <c r="P560" s="5"/>
      <c r="Q560" s="5"/>
      <c r="R560" s="5"/>
    </row>
    <row r="561" spans="6:18" ht="14.25" customHeight="1">
      <c r="F561" s="5"/>
      <c r="G561" s="5"/>
      <c r="H561" s="5"/>
      <c r="I561" s="5"/>
      <c r="J561" s="5"/>
      <c r="K561" s="5"/>
      <c r="L561" s="5"/>
      <c r="M561" s="5"/>
      <c r="N561" s="5"/>
      <c r="O561" s="5"/>
      <c r="P561" s="5"/>
      <c r="Q561" s="5"/>
      <c r="R561" s="5"/>
    </row>
    <row r="562" spans="6:18" ht="14.25" customHeight="1">
      <c r="F562" s="5"/>
      <c r="G562" s="5"/>
      <c r="H562" s="5"/>
      <c r="I562" s="5"/>
      <c r="J562" s="5"/>
      <c r="K562" s="5"/>
      <c r="L562" s="5"/>
      <c r="M562" s="5"/>
      <c r="N562" s="5"/>
      <c r="O562" s="5"/>
      <c r="P562" s="5"/>
      <c r="Q562" s="5"/>
      <c r="R562" s="5"/>
    </row>
    <row r="563" spans="6:18" ht="14.25" customHeight="1">
      <c r="F563" s="5"/>
      <c r="G563" s="5"/>
      <c r="H563" s="5"/>
      <c r="I563" s="5"/>
      <c r="J563" s="5"/>
      <c r="K563" s="5"/>
      <c r="L563" s="5"/>
      <c r="M563" s="5"/>
      <c r="N563" s="5"/>
      <c r="O563" s="5"/>
      <c r="P563" s="5"/>
      <c r="Q563" s="5"/>
      <c r="R563" s="5"/>
    </row>
    <row r="564" spans="6:18" ht="14.25" customHeight="1">
      <c r="F564" s="5"/>
      <c r="G564" s="5"/>
      <c r="H564" s="5"/>
      <c r="I564" s="5"/>
      <c r="J564" s="5"/>
      <c r="K564" s="5"/>
      <c r="L564" s="5"/>
      <c r="M564" s="5"/>
      <c r="N564" s="5"/>
      <c r="O564" s="5"/>
      <c r="P564" s="5"/>
      <c r="Q564" s="5"/>
      <c r="R564" s="5"/>
    </row>
    <row r="565" spans="6:18" ht="14.25" customHeight="1">
      <c r="F565" s="5"/>
      <c r="G565" s="5"/>
      <c r="H565" s="5"/>
      <c r="I565" s="5"/>
      <c r="J565" s="5"/>
      <c r="K565" s="5"/>
      <c r="L565" s="5"/>
      <c r="M565" s="5"/>
      <c r="N565" s="5"/>
      <c r="O565" s="5"/>
      <c r="P565" s="5"/>
      <c r="Q565" s="5"/>
      <c r="R565" s="5"/>
    </row>
    <row r="566" spans="6:18" ht="14.25" customHeight="1">
      <c r="F566" s="5"/>
      <c r="G566" s="5"/>
      <c r="H566" s="5"/>
      <c r="I566" s="5"/>
      <c r="J566" s="5"/>
      <c r="K566" s="5"/>
      <c r="L566" s="5"/>
      <c r="M566" s="5"/>
      <c r="N566" s="5"/>
      <c r="O566" s="5"/>
      <c r="P566" s="5"/>
      <c r="Q566" s="5"/>
      <c r="R566" s="5"/>
    </row>
    <row r="567" spans="6:18" ht="14.25" customHeight="1">
      <c r="F567" s="5"/>
      <c r="G567" s="5"/>
      <c r="H567" s="5"/>
      <c r="I567" s="5"/>
      <c r="J567" s="5"/>
      <c r="K567" s="5"/>
      <c r="L567" s="5"/>
      <c r="M567" s="5"/>
      <c r="N567" s="5"/>
      <c r="O567" s="5"/>
      <c r="P567" s="5"/>
      <c r="Q567" s="5"/>
      <c r="R567" s="5"/>
    </row>
    <row r="568" spans="6:18" ht="14.25" customHeight="1">
      <c r="F568" s="5"/>
      <c r="G568" s="5"/>
      <c r="H568" s="5"/>
      <c r="I568" s="5"/>
      <c r="J568" s="5"/>
      <c r="K568" s="5"/>
      <c r="L568" s="5"/>
      <c r="M568" s="5"/>
      <c r="N568" s="5"/>
      <c r="O568" s="5"/>
      <c r="P568" s="5"/>
      <c r="Q568" s="5"/>
      <c r="R568" s="5"/>
    </row>
    <row r="569" spans="6:18" ht="14.25" customHeight="1">
      <c r="F569" s="5"/>
      <c r="G569" s="5"/>
      <c r="H569" s="5"/>
      <c r="I569" s="5"/>
      <c r="J569" s="5"/>
      <c r="K569" s="5"/>
      <c r="L569" s="5"/>
      <c r="M569" s="5"/>
      <c r="N569" s="5"/>
      <c r="O569" s="5"/>
      <c r="P569" s="5"/>
      <c r="Q569" s="5"/>
      <c r="R569" s="5"/>
    </row>
    <row r="570" spans="6:18" ht="14.25" customHeight="1">
      <c r="F570" s="5"/>
      <c r="G570" s="5"/>
      <c r="H570" s="5"/>
      <c r="I570" s="5"/>
      <c r="J570" s="5"/>
      <c r="K570" s="5"/>
      <c r="L570" s="5"/>
      <c r="M570" s="5"/>
      <c r="N570" s="5"/>
      <c r="O570" s="5"/>
      <c r="P570" s="5"/>
      <c r="Q570" s="5"/>
      <c r="R570" s="5"/>
    </row>
    <row r="571" spans="6:18" ht="14.25" customHeight="1">
      <c r="F571" s="5"/>
      <c r="G571" s="5"/>
      <c r="H571" s="5"/>
      <c r="I571" s="5"/>
      <c r="J571" s="5"/>
      <c r="K571" s="5"/>
      <c r="L571" s="5"/>
      <c r="M571" s="5"/>
      <c r="N571" s="5"/>
      <c r="O571" s="5"/>
      <c r="P571" s="5"/>
      <c r="Q571" s="5"/>
      <c r="R571" s="5"/>
    </row>
    <row r="572" spans="6:18" ht="14.25" customHeight="1">
      <c r="F572" s="5"/>
      <c r="G572" s="5"/>
      <c r="H572" s="5"/>
      <c r="I572" s="5"/>
      <c r="J572" s="5"/>
      <c r="K572" s="5"/>
      <c r="L572" s="5"/>
      <c r="M572" s="5"/>
      <c r="N572" s="5"/>
      <c r="O572" s="5"/>
      <c r="P572" s="5"/>
      <c r="Q572" s="5"/>
      <c r="R572" s="5"/>
    </row>
    <row r="573" spans="6:18" ht="14.25" customHeight="1">
      <c r="F573" s="5"/>
      <c r="G573" s="5"/>
      <c r="H573" s="5"/>
      <c r="I573" s="5"/>
      <c r="J573" s="5"/>
      <c r="K573" s="5"/>
      <c r="L573" s="5"/>
      <c r="M573" s="5"/>
      <c r="N573" s="5"/>
      <c r="O573" s="5"/>
      <c r="P573" s="5"/>
      <c r="Q573" s="5"/>
      <c r="R573" s="5"/>
    </row>
    <row r="574" spans="6:18" ht="14.25" customHeight="1">
      <c r="F574" s="5"/>
      <c r="G574" s="5"/>
      <c r="H574" s="5"/>
      <c r="I574" s="5"/>
      <c r="J574" s="5"/>
      <c r="K574" s="5"/>
      <c r="L574" s="5"/>
      <c r="M574" s="5"/>
      <c r="N574" s="5"/>
      <c r="O574" s="5"/>
      <c r="P574" s="5"/>
      <c r="Q574" s="5"/>
      <c r="R574" s="5"/>
    </row>
    <row r="575" spans="6:18" ht="14.25" customHeight="1">
      <c r="F575" s="5"/>
      <c r="G575" s="5"/>
      <c r="H575" s="5"/>
      <c r="I575" s="5"/>
      <c r="J575" s="5"/>
      <c r="K575" s="5"/>
      <c r="L575" s="5"/>
      <c r="M575" s="5"/>
      <c r="N575" s="5"/>
      <c r="O575" s="5"/>
      <c r="P575" s="5"/>
      <c r="Q575" s="5"/>
      <c r="R575" s="5"/>
    </row>
    <row r="576" spans="6:18" ht="14.25" customHeight="1">
      <c r="F576" s="5"/>
      <c r="G576" s="5"/>
      <c r="H576" s="5"/>
      <c r="I576" s="5"/>
      <c r="J576" s="5"/>
      <c r="K576" s="5"/>
      <c r="L576" s="5"/>
      <c r="M576" s="5"/>
      <c r="N576" s="5"/>
      <c r="O576" s="5"/>
      <c r="P576" s="5"/>
      <c r="Q576" s="5"/>
      <c r="R576" s="5"/>
    </row>
    <row r="577" spans="6:18" ht="14.25" customHeight="1">
      <c r="F577" s="5"/>
      <c r="G577" s="5"/>
      <c r="H577" s="5"/>
      <c r="I577" s="5"/>
      <c r="J577" s="5"/>
      <c r="K577" s="5"/>
      <c r="L577" s="5"/>
      <c r="M577" s="5"/>
      <c r="N577" s="5"/>
      <c r="O577" s="5"/>
      <c r="P577" s="5"/>
      <c r="Q577" s="5"/>
      <c r="R577" s="5"/>
    </row>
    <row r="578" spans="6:18" ht="14.25" customHeight="1">
      <c r="F578" s="5"/>
      <c r="G578" s="5"/>
      <c r="H578" s="5"/>
      <c r="I578" s="5"/>
      <c r="J578" s="5"/>
      <c r="K578" s="5"/>
      <c r="L578" s="5"/>
      <c r="M578" s="5"/>
      <c r="N578" s="5"/>
      <c r="O578" s="5"/>
      <c r="P578" s="5"/>
      <c r="Q578" s="5"/>
      <c r="R578" s="5"/>
    </row>
    <row r="579" spans="6:18" ht="14.25" customHeight="1">
      <c r="F579" s="5"/>
      <c r="G579" s="5"/>
      <c r="H579" s="5"/>
      <c r="I579" s="5"/>
      <c r="J579" s="5"/>
      <c r="K579" s="5"/>
      <c r="L579" s="5"/>
      <c r="M579" s="5"/>
      <c r="N579" s="5"/>
      <c r="O579" s="5"/>
      <c r="P579" s="5"/>
      <c r="Q579" s="5"/>
      <c r="R579" s="5"/>
    </row>
    <row r="580" spans="6:18" ht="14.25" customHeight="1">
      <c r="F580" s="5"/>
      <c r="G580" s="5"/>
      <c r="H580" s="5"/>
      <c r="I580" s="5"/>
      <c r="J580" s="5"/>
      <c r="K580" s="5"/>
      <c r="L580" s="5"/>
      <c r="M580" s="5"/>
      <c r="N580" s="5"/>
      <c r="O580" s="5"/>
      <c r="P580" s="5"/>
      <c r="Q580" s="5"/>
      <c r="R580" s="5"/>
    </row>
    <row r="581" spans="6:18" ht="14.25" customHeight="1">
      <c r="F581" s="5"/>
      <c r="G581" s="5"/>
      <c r="H581" s="5"/>
      <c r="I581" s="5"/>
      <c r="J581" s="5"/>
      <c r="K581" s="5"/>
      <c r="L581" s="5"/>
      <c r="M581" s="5"/>
      <c r="N581" s="5"/>
      <c r="O581" s="5"/>
      <c r="P581" s="5"/>
      <c r="Q581" s="5"/>
      <c r="R581" s="5"/>
    </row>
    <row r="582" spans="6:18" ht="14.25" customHeight="1">
      <c r="F582" s="5"/>
      <c r="G582" s="5"/>
      <c r="H582" s="5"/>
      <c r="I582" s="5"/>
      <c r="J582" s="5"/>
      <c r="K582" s="5"/>
      <c r="L582" s="5"/>
      <c r="M582" s="5"/>
      <c r="N582" s="5"/>
      <c r="O582" s="5"/>
      <c r="P582" s="5"/>
      <c r="Q582" s="5"/>
      <c r="R582" s="5"/>
    </row>
    <row r="583" spans="6:18" ht="14.25" customHeight="1">
      <c r="F583" s="5"/>
      <c r="G583" s="5"/>
      <c r="H583" s="5"/>
      <c r="I583" s="5"/>
      <c r="J583" s="5"/>
      <c r="K583" s="5"/>
      <c r="L583" s="5"/>
      <c r="M583" s="5"/>
      <c r="N583" s="5"/>
      <c r="O583" s="5"/>
      <c r="P583" s="5"/>
      <c r="Q583" s="5"/>
      <c r="R583" s="5"/>
    </row>
    <row r="584" spans="6:18" ht="14.25" customHeight="1">
      <c r="F584" s="5"/>
      <c r="G584" s="5"/>
      <c r="H584" s="5"/>
      <c r="I584" s="5"/>
      <c r="J584" s="5"/>
      <c r="K584" s="5"/>
      <c r="L584" s="5"/>
      <c r="M584" s="5"/>
      <c r="N584" s="5"/>
      <c r="O584" s="5"/>
      <c r="P584" s="5"/>
      <c r="Q584" s="5"/>
      <c r="R584" s="5"/>
    </row>
    <row r="585" spans="6:18" ht="14.25" customHeight="1">
      <c r="F585" s="5"/>
      <c r="G585" s="5"/>
      <c r="H585" s="5"/>
      <c r="I585" s="5"/>
      <c r="J585" s="5"/>
      <c r="K585" s="5"/>
      <c r="L585" s="5"/>
      <c r="M585" s="5"/>
      <c r="N585" s="5"/>
      <c r="O585" s="5"/>
      <c r="P585" s="5"/>
      <c r="Q585" s="5"/>
      <c r="R585" s="5"/>
    </row>
    <row r="586" spans="6:18" ht="14.25" customHeight="1">
      <c r="F586" s="5"/>
      <c r="G586" s="5"/>
      <c r="H586" s="5"/>
      <c r="I586" s="5"/>
      <c r="J586" s="5"/>
      <c r="K586" s="5"/>
      <c r="L586" s="5"/>
      <c r="M586" s="5"/>
      <c r="N586" s="5"/>
      <c r="O586" s="5"/>
      <c r="P586" s="5"/>
      <c r="Q586" s="5"/>
      <c r="R586" s="5"/>
    </row>
    <row r="587" spans="6:18" ht="14.25" customHeight="1">
      <c r="F587" s="5"/>
      <c r="G587" s="5"/>
      <c r="H587" s="5"/>
      <c r="I587" s="5"/>
      <c r="J587" s="5"/>
      <c r="K587" s="5"/>
      <c r="L587" s="5"/>
      <c r="M587" s="5"/>
      <c r="N587" s="5"/>
      <c r="O587" s="5"/>
      <c r="P587" s="5"/>
      <c r="Q587" s="5"/>
      <c r="R587" s="5"/>
    </row>
    <row r="588" spans="6:18" ht="14.25" customHeight="1">
      <c r="F588" s="5"/>
      <c r="G588" s="5"/>
      <c r="H588" s="5"/>
      <c r="I588" s="5"/>
      <c r="J588" s="5"/>
      <c r="K588" s="5"/>
      <c r="L588" s="5"/>
      <c r="M588" s="5"/>
      <c r="N588" s="5"/>
      <c r="O588" s="5"/>
      <c r="P588" s="5"/>
      <c r="Q588" s="5"/>
      <c r="R588" s="5"/>
    </row>
    <row r="589" spans="6:18" ht="14.25" customHeight="1">
      <c r="F589" s="5"/>
      <c r="G589" s="5"/>
      <c r="H589" s="5"/>
      <c r="I589" s="5"/>
      <c r="J589" s="5"/>
      <c r="K589" s="5"/>
      <c r="L589" s="5"/>
      <c r="M589" s="5"/>
      <c r="N589" s="5"/>
      <c r="O589" s="5"/>
      <c r="P589" s="5"/>
      <c r="Q589" s="5"/>
      <c r="R589" s="5"/>
    </row>
    <row r="590" spans="6:18" ht="14.25" customHeight="1">
      <c r="F590" s="5"/>
      <c r="G590" s="5"/>
      <c r="H590" s="5"/>
      <c r="I590" s="5"/>
      <c r="J590" s="5"/>
      <c r="K590" s="5"/>
      <c r="L590" s="5"/>
      <c r="M590" s="5"/>
      <c r="N590" s="5"/>
      <c r="O590" s="5"/>
      <c r="P590" s="5"/>
      <c r="Q590" s="5"/>
      <c r="R590" s="5"/>
    </row>
    <row r="591" spans="6:18" ht="14.25" customHeight="1">
      <c r="F591" s="5"/>
      <c r="G591" s="5"/>
      <c r="H591" s="5"/>
      <c r="I591" s="5"/>
      <c r="J591" s="5"/>
      <c r="K591" s="5"/>
      <c r="L591" s="5"/>
      <c r="M591" s="5"/>
      <c r="N591" s="5"/>
      <c r="O591" s="5"/>
      <c r="P591" s="5"/>
      <c r="Q591" s="5"/>
      <c r="R591" s="5"/>
    </row>
    <row r="592" spans="6:18" ht="14.25" customHeight="1">
      <c r="F592" s="5"/>
      <c r="G592" s="5"/>
      <c r="H592" s="5"/>
      <c r="I592" s="5"/>
      <c r="J592" s="5"/>
      <c r="K592" s="5"/>
      <c r="L592" s="5"/>
      <c r="M592" s="5"/>
      <c r="N592" s="5"/>
      <c r="O592" s="5"/>
      <c r="P592" s="5"/>
      <c r="Q592" s="5"/>
      <c r="R592" s="5"/>
    </row>
    <row r="593" spans="6:18" ht="14.25" customHeight="1">
      <c r="F593" s="5"/>
      <c r="G593" s="5"/>
      <c r="H593" s="5"/>
      <c r="I593" s="5"/>
      <c r="J593" s="5"/>
      <c r="K593" s="5"/>
      <c r="L593" s="5"/>
      <c r="M593" s="5"/>
      <c r="N593" s="5"/>
      <c r="O593" s="5"/>
      <c r="P593" s="5"/>
      <c r="Q593" s="5"/>
      <c r="R593" s="5"/>
    </row>
    <row r="594" spans="6:18" ht="14.25" customHeight="1">
      <c r="F594" s="5"/>
      <c r="G594" s="5"/>
      <c r="H594" s="5"/>
      <c r="I594" s="5"/>
      <c r="J594" s="5"/>
      <c r="K594" s="5"/>
      <c r="L594" s="5"/>
      <c r="M594" s="5"/>
      <c r="N594" s="5"/>
      <c r="O594" s="5"/>
      <c r="P594" s="5"/>
      <c r="Q594" s="5"/>
      <c r="R594" s="5"/>
    </row>
    <row r="595" spans="6:18" ht="14.25" customHeight="1">
      <c r="F595" s="5"/>
      <c r="G595" s="5"/>
      <c r="H595" s="5"/>
      <c r="I595" s="5"/>
      <c r="J595" s="5"/>
      <c r="K595" s="5"/>
      <c r="L595" s="5"/>
      <c r="M595" s="5"/>
      <c r="N595" s="5"/>
      <c r="O595" s="5"/>
      <c r="P595" s="5"/>
      <c r="Q595" s="5"/>
      <c r="R595" s="5"/>
    </row>
    <row r="596" spans="6:18" ht="14.25" customHeight="1">
      <c r="F596" s="5"/>
      <c r="G596" s="5"/>
      <c r="H596" s="5"/>
      <c r="I596" s="5"/>
      <c r="J596" s="5"/>
      <c r="K596" s="5"/>
      <c r="L596" s="5"/>
      <c r="M596" s="5"/>
      <c r="N596" s="5"/>
      <c r="O596" s="5"/>
      <c r="P596" s="5"/>
      <c r="Q596" s="5"/>
      <c r="R596" s="5"/>
    </row>
    <row r="597" spans="6:18" ht="14.25" customHeight="1">
      <c r="F597" s="5"/>
      <c r="G597" s="5"/>
      <c r="H597" s="5"/>
      <c r="I597" s="5"/>
      <c r="J597" s="5"/>
      <c r="K597" s="5"/>
      <c r="L597" s="5"/>
      <c r="M597" s="5"/>
      <c r="N597" s="5"/>
      <c r="O597" s="5"/>
      <c r="P597" s="5"/>
      <c r="Q597" s="5"/>
      <c r="R597" s="5"/>
    </row>
    <row r="598" spans="6:18" ht="14.25" customHeight="1">
      <c r="F598" s="5"/>
      <c r="G598" s="5"/>
      <c r="H598" s="5"/>
      <c r="I598" s="5"/>
      <c r="J598" s="5"/>
      <c r="K598" s="5"/>
      <c r="L598" s="5"/>
      <c r="M598" s="5"/>
      <c r="N598" s="5"/>
      <c r="O598" s="5"/>
      <c r="P598" s="5"/>
      <c r="Q598" s="5"/>
      <c r="R598" s="5"/>
    </row>
    <row r="599" spans="6:18" ht="14.25" customHeight="1">
      <c r="F599" s="5"/>
      <c r="G599" s="5"/>
      <c r="H599" s="5"/>
      <c r="I599" s="5"/>
      <c r="J599" s="5"/>
      <c r="K599" s="5"/>
      <c r="L599" s="5"/>
      <c r="M599" s="5"/>
      <c r="N599" s="5"/>
      <c r="O599" s="5"/>
      <c r="P599" s="5"/>
      <c r="Q599" s="5"/>
      <c r="R599" s="5"/>
    </row>
    <row r="600" spans="6:18" ht="14.25" customHeight="1">
      <c r="F600" s="5"/>
      <c r="G600" s="5"/>
      <c r="H600" s="5"/>
      <c r="I600" s="5"/>
      <c r="J600" s="5"/>
      <c r="K600" s="5"/>
      <c r="L600" s="5"/>
      <c r="M600" s="5"/>
      <c r="N600" s="5"/>
      <c r="O600" s="5"/>
      <c r="P600" s="5"/>
      <c r="Q600" s="5"/>
      <c r="R600" s="5"/>
    </row>
    <row r="601" spans="6:18" ht="14.25" customHeight="1">
      <c r="F601" s="5"/>
      <c r="G601" s="5"/>
      <c r="H601" s="5"/>
      <c r="I601" s="5"/>
      <c r="J601" s="5"/>
      <c r="K601" s="5"/>
      <c r="L601" s="5"/>
      <c r="M601" s="5"/>
      <c r="N601" s="5"/>
      <c r="O601" s="5"/>
      <c r="P601" s="5"/>
      <c r="Q601" s="5"/>
      <c r="R601" s="5"/>
    </row>
    <row r="602" spans="6:18" ht="14.25" customHeight="1">
      <c r="F602" s="5"/>
      <c r="G602" s="5"/>
      <c r="H602" s="5"/>
      <c r="I602" s="5"/>
      <c r="J602" s="5"/>
      <c r="K602" s="5"/>
      <c r="L602" s="5"/>
      <c r="M602" s="5"/>
      <c r="N602" s="5"/>
      <c r="O602" s="5"/>
      <c r="P602" s="5"/>
      <c r="Q602" s="5"/>
      <c r="R602" s="5"/>
    </row>
    <row r="603" spans="6:18" ht="14.25" customHeight="1">
      <c r="F603" s="5"/>
      <c r="G603" s="5"/>
      <c r="H603" s="5"/>
      <c r="I603" s="5"/>
      <c r="J603" s="5"/>
      <c r="K603" s="5"/>
      <c r="L603" s="5"/>
      <c r="M603" s="5"/>
      <c r="N603" s="5"/>
      <c r="O603" s="5"/>
      <c r="P603" s="5"/>
      <c r="Q603" s="5"/>
      <c r="R603" s="5"/>
    </row>
    <row r="604" spans="6:18" ht="14.25" customHeight="1">
      <c r="F604" s="5"/>
      <c r="G604" s="5"/>
      <c r="H604" s="5"/>
      <c r="I604" s="5"/>
      <c r="J604" s="5"/>
      <c r="K604" s="5"/>
      <c r="L604" s="5"/>
      <c r="M604" s="5"/>
      <c r="N604" s="5"/>
      <c r="O604" s="5"/>
      <c r="P604" s="5"/>
      <c r="Q604" s="5"/>
      <c r="R604" s="5"/>
    </row>
    <row r="605" spans="6:18" ht="14.25" customHeight="1">
      <c r="F605" s="5"/>
      <c r="G605" s="5"/>
      <c r="H605" s="5"/>
      <c r="I605" s="5"/>
      <c r="J605" s="5"/>
      <c r="K605" s="5"/>
      <c r="L605" s="5"/>
      <c r="M605" s="5"/>
      <c r="N605" s="5"/>
      <c r="O605" s="5"/>
      <c r="P605" s="5"/>
      <c r="Q605" s="5"/>
      <c r="R605" s="5"/>
    </row>
    <row r="606" spans="6:18" ht="14.25" customHeight="1">
      <c r="F606" s="5"/>
      <c r="G606" s="5"/>
      <c r="H606" s="5"/>
      <c r="I606" s="5"/>
      <c r="J606" s="5"/>
      <c r="K606" s="5"/>
      <c r="L606" s="5"/>
      <c r="M606" s="5"/>
      <c r="N606" s="5"/>
      <c r="O606" s="5"/>
      <c r="P606" s="5"/>
      <c r="Q606" s="5"/>
      <c r="R606" s="5"/>
    </row>
    <row r="607" spans="6:18" ht="14.25" customHeight="1">
      <c r="F607" s="5"/>
      <c r="G607" s="5"/>
      <c r="H607" s="5"/>
      <c r="I607" s="5"/>
      <c r="J607" s="5"/>
      <c r="K607" s="5"/>
      <c r="L607" s="5"/>
      <c r="M607" s="5"/>
      <c r="N607" s="5"/>
      <c r="O607" s="5"/>
      <c r="P607" s="5"/>
      <c r="Q607" s="5"/>
      <c r="R607" s="5"/>
    </row>
    <row r="608" spans="6:18" ht="14.25" customHeight="1">
      <c r="F608" s="5"/>
      <c r="G608" s="5"/>
      <c r="H608" s="5"/>
      <c r="I608" s="5"/>
      <c r="J608" s="5"/>
      <c r="K608" s="5"/>
      <c r="L608" s="5"/>
      <c r="M608" s="5"/>
      <c r="N608" s="5"/>
      <c r="O608" s="5"/>
      <c r="P608" s="5"/>
      <c r="Q608" s="5"/>
      <c r="R608" s="5"/>
    </row>
    <row r="609" spans="6:18" ht="14.25" customHeight="1">
      <c r="F609" s="5"/>
      <c r="G609" s="5"/>
      <c r="H609" s="5"/>
      <c r="I609" s="5"/>
      <c r="J609" s="5"/>
      <c r="K609" s="5"/>
      <c r="L609" s="5"/>
      <c r="M609" s="5"/>
      <c r="N609" s="5"/>
      <c r="O609" s="5"/>
      <c r="P609" s="5"/>
      <c r="Q609" s="5"/>
      <c r="R609" s="5"/>
    </row>
    <row r="610" spans="6:18" ht="14.25" customHeight="1">
      <c r="F610" s="5"/>
      <c r="G610" s="5"/>
      <c r="H610" s="5"/>
      <c r="I610" s="5"/>
      <c r="J610" s="5"/>
      <c r="K610" s="5"/>
      <c r="L610" s="5"/>
      <c r="M610" s="5"/>
      <c r="N610" s="5"/>
      <c r="O610" s="5"/>
      <c r="P610" s="5"/>
      <c r="Q610" s="5"/>
      <c r="R610" s="5"/>
    </row>
    <row r="611" spans="6:18" ht="14.25" customHeight="1">
      <c r="F611" s="5"/>
      <c r="G611" s="5"/>
      <c r="H611" s="5"/>
      <c r="I611" s="5"/>
      <c r="J611" s="5"/>
      <c r="K611" s="5"/>
      <c r="L611" s="5"/>
      <c r="M611" s="5"/>
      <c r="N611" s="5"/>
      <c r="O611" s="5"/>
      <c r="P611" s="5"/>
      <c r="Q611" s="5"/>
      <c r="R611" s="5"/>
    </row>
    <row r="612" spans="6:18" ht="14.25" customHeight="1">
      <c r="F612" s="5"/>
      <c r="G612" s="5"/>
      <c r="H612" s="5"/>
      <c r="I612" s="5"/>
      <c r="J612" s="5"/>
      <c r="K612" s="5"/>
      <c r="L612" s="5"/>
      <c r="M612" s="5"/>
      <c r="N612" s="5"/>
      <c r="O612" s="5"/>
      <c r="P612" s="5"/>
      <c r="Q612" s="5"/>
      <c r="R612" s="5"/>
    </row>
    <row r="613" spans="6:18" ht="14.25" customHeight="1">
      <c r="F613" s="5"/>
      <c r="G613" s="5"/>
      <c r="H613" s="5"/>
      <c r="I613" s="5"/>
      <c r="J613" s="5"/>
      <c r="K613" s="5"/>
      <c r="L613" s="5"/>
      <c r="M613" s="5"/>
      <c r="N613" s="5"/>
      <c r="O613" s="5"/>
      <c r="P613" s="5"/>
      <c r="Q613" s="5"/>
      <c r="R613" s="5"/>
    </row>
    <row r="614" spans="6:18" ht="14.25" customHeight="1">
      <c r="F614" s="5"/>
      <c r="G614" s="5"/>
      <c r="H614" s="5"/>
      <c r="I614" s="5"/>
      <c r="J614" s="5"/>
      <c r="K614" s="5"/>
      <c r="L614" s="5"/>
      <c r="M614" s="5"/>
      <c r="N614" s="5"/>
      <c r="O614" s="5"/>
      <c r="P614" s="5"/>
      <c r="Q614" s="5"/>
      <c r="R614" s="5"/>
    </row>
    <row r="615" spans="6:18" ht="14.25" customHeight="1">
      <c r="F615" s="5"/>
      <c r="G615" s="5"/>
      <c r="H615" s="5"/>
      <c r="I615" s="5"/>
      <c r="J615" s="5"/>
      <c r="K615" s="5"/>
      <c r="L615" s="5"/>
      <c r="M615" s="5"/>
      <c r="N615" s="5"/>
      <c r="O615" s="5"/>
      <c r="P615" s="5"/>
      <c r="Q615" s="5"/>
      <c r="R615" s="5"/>
    </row>
    <row r="616" spans="6:18" ht="14.25" customHeight="1">
      <c r="F616" s="5"/>
      <c r="G616" s="5"/>
      <c r="H616" s="5"/>
      <c r="I616" s="5"/>
      <c r="J616" s="5"/>
      <c r="K616" s="5"/>
      <c r="L616" s="5"/>
      <c r="M616" s="5"/>
      <c r="N616" s="5"/>
      <c r="O616" s="5"/>
      <c r="P616" s="5"/>
      <c r="Q616" s="5"/>
      <c r="R616" s="5"/>
    </row>
    <row r="617" spans="6:18" ht="14.25" customHeight="1">
      <c r="F617" s="5"/>
      <c r="G617" s="5"/>
      <c r="H617" s="5"/>
      <c r="I617" s="5"/>
      <c r="J617" s="5"/>
      <c r="K617" s="5"/>
      <c r="L617" s="5"/>
      <c r="M617" s="5"/>
      <c r="N617" s="5"/>
      <c r="O617" s="5"/>
      <c r="P617" s="5"/>
      <c r="Q617" s="5"/>
      <c r="R617" s="5"/>
    </row>
    <row r="618" spans="6:18" ht="14.25" customHeight="1">
      <c r="F618" s="5"/>
      <c r="G618" s="5"/>
      <c r="H618" s="5"/>
      <c r="I618" s="5"/>
      <c r="J618" s="5"/>
      <c r="K618" s="5"/>
      <c r="L618" s="5"/>
      <c r="M618" s="5"/>
      <c r="N618" s="5"/>
      <c r="O618" s="5"/>
      <c r="P618" s="5"/>
      <c r="Q618" s="5"/>
      <c r="R618" s="5"/>
    </row>
    <row r="619" spans="6:18" ht="14.25" customHeight="1">
      <c r="F619" s="5"/>
      <c r="G619" s="5"/>
      <c r="H619" s="5"/>
      <c r="I619" s="5"/>
      <c r="J619" s="5"/>
      <c r="K619" s="5"/>
      <c r="L619" s="5"/>
      <c r="M619" s="5"/>
      <c r="N619" s="5"/>
      <c r="O619" s="5"/>
      <c r="P619" s="5"/>
      <c r="Q619" s="5"/>
      <c r="R619" s="5"/>
    </row>
    <row r="620" spans="6:18" ht="14.25" customHeight="1">
      <c r="F620" s="5"/>
      <c r="G620" s="5"/>
      <c r="H620" s="5"/>
      <c r="I620" s="5"/>
      <c r="J620" s="5"/>
      <c r="K620" s="5"/>
      <c r="L620" s="5"/>
      <c r="M620" s="5"/>
      <c r="N620" s="5"/>
      <c r="O620" s="5"/>
      <c r="P620" s="5"/>
      <c r="Q620" s="5"/>
      <c r="R620" s="5"/>
    </row>
    <row r="621" spans="6:18" ht="14.25" customHeight="1">
      <c r="F621" s="5"/>
      <c r="G621" s="5"/>
      <c r="H621" s="5"/>
      <c r="I621" s="5"/>
      <c r="J621" s="5"/>
      <c r="K621" s="5"/>
      <c r="L621" s="5"/>
      <c r="M621" s="5"/>
      <c r="N621" s="5"/>
      <c r="O621" s="5"/>
      <c r="P621" s="5"/>
      <c r="Q621" s="5"/>
      <c r="R621" s="5"/>
    </row>
    <row r="622" spans="6:18" ht="14.25" customHeight="1">
      <c r="F622" s="5"/>
      <c r="G622" s="5"/>
      <c r="H622" s="5"/>
      <c r="I622" s="5"/>
      <c r="J622" s="5"/>
      <c r="K622" s="5"/>
      <c r="L622" s="5"/>
      <c r="M622" s="5"/>
      <c r="N622" s="5"/>
      <c r="O622" s="5"/>
      <c r="P622" s="5"/>
      <c r="Q622" s="5"/>
      <c r="R622" s="5"/>
    </row>
    <row r="623" spans="6:18" ht="14.25" customHeight="1">
      <c r="F623" s="5"/>
      <c r="G623" s="5"/>
      <c r="H623" s="5"/>
      <c r="I623" s="5"/>
      <c r="J623" s="5"/>
      <c r="K623" s="5"/>
      <c r="L623" s="5"/>
      <c r="M623" s="5"/>
      <c r="N623" s="5"/>
      <c r="O623" s="5"/>
      <c r="P623" s="5"/>
      <c r="Q623" s="5"/>
      <c r="R623" s="5"/>
    </row>
    <row r="624" spans="6:18" ht="14.25" customHeight="1">
      <c r="F624" s="5"/>
      <c r="G624" s="5"/>
      <c r="H624" s="5"/>
      <c r="I624" s="5"/>
      <c r="J624" s="5"/>
      <c r="K624" s="5"/>
      <c r="L624" s="5"/>
      <c r="M624" s="5"/>
      <c r="N624" s="5"/>
      <c r="O624" s="5"/>
      <c r="P624" s="5"/>
      <c r="Q624" s="5"/>
      <c r="R624" s="5"/>
    </row>
    <row r="625" spans="6:18" ht="14.25" customHeight="1">
      <c r="F625" s="5"/>
      <c r="G625" s="5"/>
      <c r="H625" s="5"/>
      <c r="I625" s="5"/>
      <c r="J625" s="5"/>
      <c r="K625" s="5"/>
      <c r="L625" s="5"/>
      <c r="M625" s="5"/>
      <c r="N625" s="5"/>
      <c r="O625" s="5"/>
      <c r="P625" s="5"/>
      <c r="Q625" s="5"/>
      <c r="R625" s="5"/>
    </row>
    <row r="626" spans="6:18" ht="14.25" customHeight="1">
      <c r="F626" s="5"/>
      <c r="G626" s="5"/>
      <c r="H626" s="5"/>
      <c r="I626" s="5"/>
      <c r="J626" s="5"/>
      <c r="K626" s="5"/>
      <c r="L626" s="5"/>
      <c r="M626" s="5"/>
      <c r="N626" s="5"/>
      <c r="O626" s="5"/>
      <c r="P626" s="5"/>
      <c r="Q626" s="5"/>
      <c r="R626" s="5"/>
    </row>
    <row r="627" spans="6:18" ht="14.25" customHeight="1">
      <c r="F627" s="5"/>
      <c r="G627" s="5"/>
      <c r="H627" s="5"/>
      <c r="I627" s="5"/>
      <c r="J627" s="5"/>
      <c r="K627" s="5"/>
      <c r="L627" s="5"/>
      <c r="M627" s="5"/>
      <c r="N627" s="5"/>
      <c r="O627" s="5"/>
      <c r="P627" s="5"/>
      <c r="Q627" s="5"/>
      <c r="R627" s="5"/>
    </row>
    <row r="628" spans="6:18" ht="14.25" customHeight="1">
      <c r="F628" s="5"/>
      <c r="G628" s="5"/>
      <c r="H628" s="5"/>
      <c r="I628" s="5"/>
      <c r="J628" s="5"/>
      <c r="K628" s="5"/>
      <c r="L628" s="5"/>
      <c r="M628" s="5"/>
      <c r="N628" s="5"/>
      <c r="O628" s="5"/>
      <c r="P628" s="5"/>
      <c r="Q628" s="5"/>
      <c r="R628" s="5"/>
    </row>
    <row r="629" spans="6:18" ht="14.25" customHeight="1">
      <c r="F629" s="5"/>
      <c r="G629" s="5"/>
      <c r="H629" s="5"/>
      <c r="I629" s="5"/>
      <c r="J629" s="5"/>
      <c r="K629" s="5"/>
      <c r="L629" s="5"/>
      <c r="M629" s="5"/>
      <c r="N629" s="5"/>
      <c r="O629" s="5"/>
      <c r="P629" s="5"/>
      <c r="Q629" s="5"/>
      <c r="R629" s="5"/>
    </row>
    <row r="630" spans="6:18" ht="14.25" customHeight="1">
      <c r="F630" s="5"/>
      <c r="G630" s="5"/>
      <c r="H630" s="5"/>
      <c r="I630" s="5"/>
      <c r="J630" s="5"/>
      <c r="K630" s="5"/>
      <c r="L630" s="5"/>
      <c r="M630" s="5"/>
      <c r="N630" s="5"/>
      <c r="O630" s="5"/>
      <c r="P630" s="5"/>
      <c r="Q630" s="5"/>
      <c r="R630" s="5"/>
    </row>
    <row r="631" spans="6:18" ht="14.25" customHeight="1">
      <c r="F631" s="5"/>
      <c r="G631" s="5"/>
      <c r="H631" s="5"/>
      <c r="I631" s="5"/>
      <c r="J631" s="5"/>
      <c r="K631" s="5"/>
      <c r="L631" s="5"/>
      <c r="M631" s="5"/>
      <c r="N631" s="5"/>
      <c r="O631" s="5"/>
      <c r="P631" s="5"/>
      <c r="Q631" s="5"/>
      <c r="R631" s="5"/>
    </row>
    <row r="632" spans="6:18" ht="14.25" customHeight="1">
      <c r="F632" s="5"/>
      <c r="G632" s="5"/>
      <c r="H632" s="5"/>
      <c r="I632" s="5"/>
      <c r="J632" s="5"/>
      <c r="K632" s="5"/>
      <c r="L632" s="5"/>
      <c r="M632" s="5"/>
      <c r="N632" s="5"/>
      <c r="O632" s="5"/>
      <c r="P632" s="5"/>
      <c r="Q632" s="5"/>
      <c r="R632" s="5"/>
    </row>
    <row r="633" spans="6:18" ht="14.25" customHeight="1">
      <c r="F633" s="5"/>
      <c r="G633" s="5"/>
      <c r="H633" s="5"/>
      <c r="I633" s="5"/>
      <c r="J633" s="5"/>
      <c r="K633" s="5"/>
      <c r="L633" s="5"/>
      <c r="M633" s="5"/>
      <c r="N633" s="5"/>
      <c r="O633" s="5"/>
      <c r="P633" s="5"/>
      <c r="Q633" s="5"/>
      <c r="R633" s="5"/>
    </row>
    <row r="634" spans="6:18" ht="14.25" customHeight="1">
      <c r="F634" s="5"/>
      <c r="G634" s="5"/>
      <c r="H634" s="5"/>
      <c r="I634" s="5"/>
      <c r="J634" s="5"/>
      <c r="K634" s="5"/>
      <c r="L634" s="5"/>
      <c r="M634" s="5"/>
      <c r="N634" s="5"/>
      <c r="O634" s="5"/>
      <c r="P634" s="5"/>
      <c r="Q634" s="5"/>
      <c r="R634" s="5"/>
    </row>
    <row r="635" spans="6:18" ht="14.25" customHeight="1">
      <c r="F635" s="5"/>
      <c r="G635" s="5"/>
      <c r="H635" s="5"/>
      <c r="I635" s="5"/>
      <c r="J635" s="5"/>
      <c r="K635" s="5"/>
      <c r="L635" s="5"/>
      <c r="M635" s="5"/>
      <c r="N635" s="5"/>
      <c r="O635" s="5"/>
      <c r="P635" s="5"/>
      <c r="Q635" s="5"/>
      <c r="R635" s="5"/>
    </row>
    <row r="636" spans="6:18" ht="14.25" customHeight="1">
      <c r="F636" s="5"/>
      <c r="G636" s="5"/>
      <c r="H636" s="5"/>
      <c r="I636" s="5"/>
      <c r="J636" s="5"/>
      <c r="K636" s="5"/>
      <c r="L636" s="5"/>
      <c r="M636" s="5"/>
      <c r="N636" s="5"/>
      <c r="O636" s="5"/>
      <c r="P636" s="5"/>
      <c r="Q636" s="5"/>
      <c r="R636" s="5"/>
    </row>
    <row r="637" spans="6:18" ht="14.25" customHeight="1">
      <c r="F637" s="5"/>
      <c r="G637" s="5"/>
      <c r="H637" s="5"/>
      <c r="I637" s="5"/>
      <c r="J637" s="5"/>
      <c r="K637" s="5"/>
      <c r="L637" s="5"/>
      <c r="M637" s="5"/>
      <c r="N637" s="5"/>
      <c r="O637" s="5"/>
      <c r="P637" s="5"/>
      <c r="Q637" s="5"/>
      <c r="R637" s="5"/>
    </row>
    <row r="638" spans="6:18" ht="14.25" customHeight="1">
      <c r="F638" s="5"/>
      <c r="G638" s="5"/>
      <c r="H638" s="5"/>
      <c r="I638" s="5"/>
      <c r="J638" s="5"/>
      <c r="K638" s="5"/>
      <c r="L638" s="5"/>
      <c r="M638" s="5"/>
      <c r="N638" s="5"/>
      <c r="O638" s="5"/>
      <c r="P638" s="5"/>
      <c r="Q638" s="5"/>
      <c r="R638" s="5"/>
    </row>
    <row r="639" spans="6:18" ht="14.25" customHeight="1">
      <c r="F639" s="5"/>
      <c r="G639" s="5"/>
      <c r="H639" s="5"/>
      <c r="I639" s="5"/>
      <c r="J639" s="5"/>
      <c r="K639" s="5"/>
      <c r="L639" s="5"/>
      <c r="M639" s="5"/>
      <c r="N639" s="5"/>
      <c r="O639" s="5"/>
      <c r="P639" s="5"/>
      <c r="Q639" s="5"/>
      <c r="R639" s="5"/>
    </row>
    <row r="640" spans="6:18" ht="14.25" customHeight="1">
      <c r="F640" s="5"/>
      <c r="G640" s="5"/>
      <c r="H640" s="5"/>
      <c r="I640" s="5"/>
      <c r="J640" s="5"/>
      <c r="K640" s="5"/>
      <c r="L640" s="5"/>
      <c r="M640" s="5"/>
      <c r="N640" s="5"/>
      <c r="O640" s="5"/>
      <c r="P640" s="5"/>
      <c r="Q640" s="5"/>
      <c r="R640" s="5"/>
    </row>
    <row r="641" spans="6:18" ht="14.25" customHeight="1">
      <c r="F641" s="5"/>
      <c r="G641" s="5"/>
      <c r="H641" s="5"/>
      <c r="I641" s="5"/>
      <c r="J641" s="5"/>
      <c r="K641" s="5"/>
      <c r="L641" s="5"/>
      <c r="M641" s="5"/>
      <c r="N641" s="5"/>
      <c r="O641" s="5"/>
      <c r="P641" s="5"/>
      <c r="Q641" s="5"/>
      <c r="R641" s="5"/>
    </row>
    <row r="642" spans="6:18" ht="14.25" customHeight="1">
      <c r="F642" s="5"/>
      <c r="G642" s="5"/>
      <c r="H642" s="5"/>
      <c r="I642" s="5"/>
      <c r="J642" s="5"/>
      <c r="K642" s="5"/>
      <c r="L642" s="5"/>
      <c r="M642" s="5"/>
      <c r="N642" s="5"/>
      <c r="O642" s="5"/>
      <c r="P642" s="5"/>
      <c r="Q642" s="5"/>
      <c r="R642" s="5"/>
    </row>
    <row r="643" spans="6:18" ht="14.25" customHeight="1">
      <c r="F643" s="5"/>
      <c r="G643" s="5"/>
      <c r="H643" s="5"/>
      <c r="I643" s="5"/>
      <c r="J643" s="5"/>
      <c r="K643" s="5"/>
      <c r="L643" s="5"/>
      <c r="M643" s="5"/>
      <c r="N643" s="5"/>
      <c r="O643" s="5"/>
      <c r="P643" s="5"/>
      <c r="Q643" s="5"/>
      <c r="R643" s="5"/>
    </row>
    <row r="644" spans="6:18" ht="14.25" customHeight="1">
      <c r="F644" s="5"/>
      <c r="G644" s="5"/>
      <c r="H644" s="5"/>
      <c r="I644" s="5"/>
      <c r="J644" s="5"/>
      <c r="K644" s="5"/>
      <c r="L644" s="5"/>
      <c r="M644" s="5"/>
      <c r="N644" s="5"/>
      <c r="O644" s="5"/>
      <c r="P644" s="5"/>
      <c r="Q644" s="5"/>
      <c r="R644" s="5"/>
    </row>
    <row r="645" spans="6:18" ht="14.25" customHeight="1">
      <c r="F645" s="5"/>
      <c r="G645" s="5"/>
      <c r="H645" s="5"/>
      <c r="I645" s="5"/>
      <c r="J645" s="5"/>
      <c r="K645" s="5"/>
      <c r="L645" s="5"/>
      <c r="M645" s="5"/>
      <c r="N645" s="5"/>
      <c r="O645" s="5"/>
      <c r="P645" s="5"/>
      <c r="Q645" s="5"/>
      <c r="R645" s="5"/>
    </row>
    <row r="646" spans="6:18" ht="14.25" customHeight="1">
      <c r="F646" s="5"/>
      <c r="G646" s="5"/>
      <c r="H646" s="5"/>
      <c r="I646" s="5"/>
      <c r="J646" s="5"/>
      <c r="K646" s="5"/>
      <c r="L646" s="5"/>
      <c r="M646" s="5"/>
      <c r="N646" s="5"/>
      <c r="O646" s="5"/>
      <c r="P646" s="5"/>
      <c r="Q646" s="5"/>
      <c r="R646" s="5"/>
    </row>
    <row r="647" spans="6:18" ht="14.25" customHeight="1">
      <c r="F647" s="5"/>
      <c r="G647" s="5"/>
      <c r="H647" s="5"/>
      <c r="I647" s="5"/>
      <c r="J647" s="5"/>
      <c r="K647" s="5"/>
      <c r="L647" s="5"/>
      <c r="M647" s="5"/>
      <c r="N647" s="5"/>
      <c r="O647" s="5"/>
      <c r="P647" s="5"/>
      <c r="Q647" s="5"/>
      <c r="R647" s="5"/>
    </row>
    <row r="648" spans="6:18" ht="14.25" customHeight="1">
      <c r="F648" s="5"/>
      <c r="G648" s="5"/>
      <c r="H648" s="5"/>
      <c r="I648" s="5"/>
      <c r="J648" s="5"/>
      <c r="K648" s="5"/>
      <c r="L648" s="5"/>
      <c r="M648" s="5"/>
      <c r="N648" s="5"/>
      <c r="O648" s="5"/>
      <c r="P648" s="5"/>
      <c r="Q648" s="5"/>
      <c r="R648" s="5"/>
    </row>
    <row r="649" spans="6:18" ht="14.25" customHeight="1">
      <c r="F649" s="5"/>
      <c r="G649" s="5"/>
      <c r="H649" s="5"/>
      <c r="I649" s="5"/>
      <c r="J649" s="5"/>
      <c r="K649" s="5"/>
      <c r="L649" s="5"/>
      <c r="M649" s="5"/>
      <c r="N649" s="5"/>
      <c r="O649" s="5"/>
      <c r="P649" s="5"/>
      <c r="Q649" s="5"/>
      <c r="R649" s="5"/>
    </row>
    <row r="650" spans="6:18" ht="14.25" customHeight="1">
      <c r="F650" s="5"/>
      <c r="G650" s="5"/>
      <c r="H650" s="5"/>
      <c r="I650" s="5"/>
      <c r="J650" s="5"/>
      <c r="K650" s="5"/>
      <c r="L650" s="5"/>
      <c r="M650" s="5"/>
      <c r="N650" s="5"/>
      <c r="O650" s="5"/>
      <c r="P650" s="5"/>
      <c r="Q650" s="5"/>
      <c r="R650" s="5"/>
    </row>
    <row r="651" spans="6:18" ht="14.25" customHeight="1">
      <c r="F651" s="5"/>
      <c r="G651" s="5"/>
      <c r="H651" s="5"/>
      <c r="I651" s="5"/>
      <c r="J651" s="5"/>
      <c r="K651" s="5"/>
      <c r="L651" s="5"/>
      <c r="M651" s="5"/>
      <c r="N651" s="5"/>
      <c r="O651" s="5"/>
      <c r="P651" s="5"/>
      <c r="Q651" s="5"/>
      <c r="R651" s="5"/>
    </row>
    <row r="652" spans="6:18" ht="14.25" customHeight="1">
      <c r="F652" s="5"/>
      <c r="G652" s="5"/>
      <c r="H652" s="5"/>
      <c r="I652" s="5"/>
      <c r="J652" s="5"/>
      <c r="K652" s="5"/>
      <c r="L652" s="5"/>
      <c r="M652" s="5"/>
      <c r="N652" s="5"/>
      <c r="O652" s="5"/>
      <c r="P652" s="5"/>
      <c r="Q652" s="5"/>
      <c r="R652" s="5"/>
    </row>
    <row r="653" spans="6:18" ht="14.25" customHeight="1">
      <c r="F653" s="5"/>
      <c r="G653" s="5"/>
      <c r="H653" s="5"/>
      <c r="I653" s="5"/>
      <c r="J653" s="5"/>
      <c r="K653" s="5"/>
      <c r="L653" s="5"/>
      <c r="M653" s="5"/>
      <c r="N653" s="5"/>
      <c r="O653" s="5"/>
      <c r="P653" s="5"/>
      <c r="Q653" s="5"/>
      <c r="R653" s="5"/>
    </row>
    <row r="654" spans="6:18" ht="14.25" customHeight="1">
      <c r="F654" s="5"/>
      <c r="G654" s="5"/>
      <c r="H654" s="5"/>
      <c r="I654" s="5"/>
      <c r="J654" s="5"/>
      <c r="K654" s="5"/>
      <c r="L654" s="5"/>
      <c r="M654" s="5"/>
      <c r="N654" s="5"/>
      <c r="O654" s="5"/>
      <c r="P654" s="5"/>
      <c r="Q654" s="5"/>
      <c r="R654" s="5"/>
    </row>
    <row r="655" spans="6:18" ht="14.25" customHeight="1">
      <c r="F655" s="5"/>
      <c r="G655" s="5"/>
      <c r="H655" s="5"/>
      <c r="I655" s="5"/>
      <c r="J655" s="5"/>
      <c r="K655" s="5"/>
      <c r="L655" s="5"/>
      <c r="M655" s="5"/>
      <c r="N655" s="5"/>
      <c r="O655" s="5"/>
      <c r="P655" s="5"/>
      <c r="Q655" s="5"/>
      <c r="R655" s="5"/>
    </row>
    <row r="656" spans="6:18" ht="14.25" customHeight="1">
      <c r="F656" s="5"/>
      <c r="G656" s="5"/>
      <c r="H656" s="5"/>
      <c r="I656" s="5"/>
      <c r="J656" s="5"/>
      <c r="K656" s="5"/>
      <c r="L656" s="5"/>
      <c r="M656" s="5"/>
      <c r="N656" s="5"/>
      <c r="O656" s="5"/>
      <c r="P656" s="5"/>
      <c r="Q656" s="5"/>
      <c r="R656" s="5"/>
    </row>
    <row r="657" spans="6:18" ht="14.25" customHeight="1">
      <c r="F657" s="5"/>
      <c r="G657" s="5"/>
      <c r="H657" s="5"/>
      <c r="I657" s="5"/>
      <c r="J657" s="5"/>
      <c r="K657" s="5"/>
      <c r="L657" s="5"/>
      <c r="M657" s="5"/>
      <c r="N657" s="5"/>
      <c r="O657" s="5"/>
      <c r="P657" s="5"/>
      <c r="Q657" s="5"/>
      <c r="R657" s="5"/>
    </row>
    <row r="658" spans="6:18" ht="14.25" customHeight="1">
      <c r="F658" s="5"/>
      <c r="G658" s="5"/>
      <c r="H658" s="5"/>
      <c r="I658" s="5"/>
      <c r="J658" s="5"/>
      <c r="K658" s="5"/>
      <c r="L658" s="5"/>
      <c r="M658" s="5"/>
      <c r="N658" s="5"/>
      <c r="O658" s="5"/>
      <c r="P658" s="5"/>
      <c r="Q658" s="5"/>
      <c r="R658" s="5"/>
    </row>
    <row r="659" spans="6:18" ht="14.25" customHeight="1">
      <c r="F659" s="5"/>
      <c r="G659" s="5"/>
      <c r="H659" s="5"/>
      <c r="I659" s="5"/>
      <c r="J659" s="5"/>
      <c r="K659" s="5"/>
      <c r="L659" s="5"/>
      <c r="M659" s="5"/>
      <c r="N659" s="5"/>
      <c r="O659" s="5"/>
      <c r="P659" s="5"/>
      <c r="Q659" s="5"/>
      <c r="R659" s="5"/>
    </row>
    <row r="660" spans="6:18" ht="14.25" customHeight="1">
      <c r="F660" s="5"/>
      <c r="G660" s="5"/>
      <c r="H660" s="5"/>
      <c r="I660" s="5"/>
      <c r="J660" s="5"/>
      <c r="K660" s="5"/>
      <c r="L660" s="5"/>
      <c r="M660" s="5"/>
      <c r="N660" s="5"/>
      <c r="O660" s="5"/>
      <c r="P660" s="5"/>
      <c r="Q660" s="5"/>
      <c r="R660" s="5"/>
    </row>
    <row r="661" spans="6:18" ht="14.25" customHeight="1">
      <c r="F661" s="5"/>
      <c r="G661" s="5"/>
      <c r="H661" s="5"/>
      <c r="I661" s="5"/>
      <c r="J661" s="5"/>
      <c r="K661" s="5"/>
      <c r="L661" s="5"/>
      <c r="M661" s="5"/>
      <c r="N661" s="5"/>
      <c r="O661" s="5"/>
      <c r="P661" s="5"/>
      <c r="Q661" s="5"/>
      <c r="R661" s="5"/>
    </row>
    <row r="662" spans="6:18" ht="14.25" customHeight="1">
      <c r="F662" s="5"/>
      <c r="G662" s="5"/>
      <c r="H662" s="5"/>
      <c r="I662" s="5"/>
      <c r="J662" s="5"/>
      <c r="K662" s="5"/>
      <c r="L662" s="5"/>
      <c r="M662" s="5"/>
      <c r="N662" s="5"/>
      <c r="O662" s="5"/>
      <c r="P662" s="5"/>
      <c r="Q662" s="5"/>
      <c r="R662" s="5"/>
    </row>
    <row r="663" spans="6:18" ht="14.25" customHeight="1">
      <c r="F663" s="5"/>
      <c r="G663" s="5"/>
      <c r="H663" s="5"/>
      <c r="I663" s="5"/>
      <c r="J663" s="5"/>
      <c r="K663" s="5"/>
      <c r="L663" s="5"/>
      <c r="M663" s="5"/>
      <c r="N663" s="5"/>
      <c r="O663" s="5"/>
      <c r="P663" s="5"/>
      <c r="Q663" s="5"/>
      <c r="R663" s="5"/>
    </row>
    <row r="664" spans="6:18" ht="14.25" customHeight="1">
      <c r="F664" s="5"/>
      <c r="G664" s="5"/>
      <c r="H664" s="5"/>
      <c r="I664" s="5"/>
      <c r="J664" s="5"/>
      <c r="K664" s="5"/>
      <c r="L664" s="5"/>
      <c r="M664" s="5"/>
      <c r="N664" s="5"/>
      <c r="O664" s="5"/>
      <c r="P664" s="5"/>
      <c r="Q664" s="5"/>
      <c r="R664" s="5"/>
    </row>
    <row r="665" spans="6:18" ht="14.25" customHeight="1">
      <c r="F665" s="5"/>
      <c r="G665" s="5"/>
      <c r="H665" s="5"/>
      <c r="I665" s="5"/>
      <c r="J665" s="5"/>
      <c r="K665" s="5"/>
      <c r="L665" s="5"/>
      <c r="M665" s="5"/>
      <c r="N665" s="5"/>
      <c r="O665" s="5"/>
      <c r="P665" s="5"/>
      <c r="Q665" s="5"/>
      <c r="R665" s="5"/>
    </row>
    <row r="666" spans="6:18" ht="14.25" customHeight="1">
      <c r="F666" s="5"/>
      <c r="G666" s="5"/>
      <c r="H666" s="5"/>
      <c r="I666" s="5"/>
      <c r="J666" s="5"/>
      <c r="K666" s="5"/>
      <c r="L666" s="5"/>
      <c r="M666" s="5"/>
      <c r="N666" s="5"/>
      <c r="O666" s="5"/>
      <c r="P666" s="5"/>
      <c r="Q666" s="5"/>
      <c r="R666" s="5"/>
    </row>
    <row r="667" spans="6:18" ht="14.25" customHeight="1">
      <c r="F667" s="5"/>
      <c r="G667" s="5"/>
      <c r="H667" s="5"/>
      <c r="I667" s="5"/>
      <c r="J667" s="5"/>
      <c r="K667" s="5"/>
      <c r="L667" s="5"/>
      <c r="M667" s="5"/>
      <c r="N667" s="5"/>
      <c r="O667" s="5"/>
      <c r="P667" s="5"/>
      <c r="Q667" s="5"/>
      <c r="R667" s="5"/>
    </row>
    <row r="668" spans="6:18" ht="14.25" customHeight="1">
      <c r="F668" s="5"/>
      <c r="G668" s="5"/>
      <c r="H668" s="5"/>
      <c r="I668" s="5"/>
      <c r="J668" s="5"/>
      <c r="K668" s="5"/>
      <c r="L668" s="5"/>
      <c r="M668" s="5"/>
      <c r="N668" s="5"/>
      <c r="O668" s="5"/>
      <c r="P668" s="5"/>
      <c r="Q668" s="5"/>
      <c r="R668" s="5"/>
    </row>
    <row r="669" spans="6:18" ht="14.25" customHeight="1">
      <c r="F669" s="5"/>
      <c r="G669" s="5"/>
      <c r="H669" s="5"/>
      <c r="I669" s="5"/>
      <c r="J669" s="5"/>
      <c r="K669" s="5"/>
      <c r="L669" s="5"/>
      <c r="M669" s="5"/>
      <c r="N669" s="5"/>
      <c r="O669" s="5"/>
      <c r="P669" s="5"/>
      <c r="Q669" s="5"/>
      <c r="R669" s="5"/>
    </row>
    <row r="670" spans="6:18" ht="14.25" customHeight="1">
      <c r="F670" s="5"/>
      <c r="G670" s="5"/>
      <c r="H670" s="5"/>
      <c r="I670" s="5"/>
      <c r="J670" s="5"/>
      <c r="K670" s="5"/>
      <c r="L670" s="5"/>
      <c r="M670" s="5"/>
      <c r="N670" s="5"/>
      <c r="O670" s="5"/>
      <c r="P670" s="5"/>
      <c r="Q670" s="5"/>
      <c r="R670" s="5"/>
    </row>
    <row r="671" spans="6:18" ht="14.25" customHeight="1">
      <c r="F671" s="5"/>
      <c r="G671" s="5"/>
      <c r="H671" s="5"/>
      <c r="I671" s="5"/>
      <c r="J671" s="5"/>
      <c r="K671" s="5"/>
      <c r="L671" s="5"/>
      <c r="M671" s="5"/>
      <c r="N671" s="5"/>
      <c r="O671" s="5"/>
      <c r="P671" s="5"/>
      <c r="Q671" s="5"/>
      <c r="R671" s="5"/>
    </row>
    <row r="672" spans="6:18" ht="14.25" customHeight="1">
      <c r="F672" s="5"/>
      <c r="G672" s="5"/>
      <c r="H672" s="5"/>
      <c r="I672" s="5"/>
      <c r="J672" s="5"/>
      <c r="K672" s="5"/>
      <c r="L672" s="5"/>
      <c r="M672" s="5"/>
      <c r="N672" s="5"/>
      <c r="O672" s="5"/>
      <c r="P672" s="5"/>
      <c r="Q672" s="5"/>
      <c r="R672" s="5"/>
    </row>
    <row r="673" spans="6:18" ht="14.25" customHeight="1">
      <c r="F673" s="5"/>
      <c r="G673" s="5"/>
      <c r="H673" s="5"/>
      <c r="I673" s="5"/>
      <c r="J673" s="5"/>
      <c r="K673" s="5"/>
      <c r="L673" s="5"/>
      <c r="M673" s="5"/>
      <c r="N673" s="5"/>
      <c r="O673" s="5"/>
      <c r="P673" s="5"/>
      <c r="Q673" s="5"/>
      <c r="R673" s="5"/>
    </row>
    <row r="674" spans="6:18" ht="14.25" customHeight="1">
      <c r="F674" s="5"/>
      <c r="G674" s="5"/>
      <c r="H674" s="5"/>
      <c r="I674" s="5"/>
      <c r="J674" s="5"/>
      <c r="K674" s="5"/>
      <c r="L674" s="5"/>
      <c r="M674" s="5"/>
      <c r="N674" s="5"/>
      <c r="O674" s="5"/>
      <c r="P674" s="5"/>
      <c r="Q674" s="5"/>
      <c r="R674" s="5"/>
    </row>
    <row r="675" spans="6:18" ht="14.25" customHeight="1">
      <c r="F675" s="5"/>
      <c r="G675" s="5"/>
      <c r="H675" s="5"/>
      <c r="I675" s="5"/>
      <c r="J675" s="5"/>
      <c r="K675" s="5"/>
      <c r="L675" s="5"/>
      <c r="M675" s="5"/>
      <c r="N675" s="5"/>
      <c r="O675" s="5"/>
      <c r="P675" s="5"/>
      <c r="Q675" s="5"/>
      <c r="R675" s="5"/>
    </row>
    <row r="676" spans="6:18" ht="14.25" customHeight="1">
      <c r="F676" s="5"/>
      <c r="G676" s="5"/>
      <c r="H676" s="5"/>
      <c r="I676" s="5"/>
      <c r="J676" s="5"/>
      <c r="K676" s="5"/>
      <c r="L676" s="5"/>
      <c r="M676" s="5"/>
      <c r="N676" s="5"/>
      <c r="O676" s="5"/>
      <c r="P676" s="5"/>
      <c r="Q676" s="5"/>
      <c r="R676" s="5"/>
    </row>
    <row r="677" spans="6:18" ht="14.25" customHeight="1">
      <c r="F677" s="5"/>
      <c r="G677" s="5"/>
      <c r="H677" s="5"/>
      <c r="I677" s="5"/>
      <c r="J677" s="5"/>
      <c r="K677" s="5"/>
      <c r="L677" s="5"/>
      <c r="M677" s="5"/>
      <c r="N677" s="5"/>
      <c r="O677" s="5"/>
      <c r="P677" s="5"/>
      <c r="Q677" s="5"/>
      <c r="R677" s="5"/>
    </row>
    <row r="678" spans="6:18" ht="14.25" customHeight="1">
      <c r="F678" s="5"/>
      <c r="G678" s="5"/>
      <c r="H678" s="5"/>
      <c r="I678" s="5"/>
      <c r="J678" s="5"/>
      <c r="K678" s="5"/>
      <c r="L678" s="5"/>
      <c r="M678" s="5"/>
      <c r="N678" s="5"/>
      <c r="O678" s="5"/>
      <c r="P678" s="5"/>
      <c r="Q678" s="5"/>
      <c r="R678" s="5"/>
    </row>
    <row r="679" spans="6:18" ht="14.25" customHeight="1">
      <c r="F679" s="5"/>
      <c r="G679" s="5"/>
      <c r="H679" s="5"/>
      <c r="I679" s="5"/>
      <c r="J679" s="5"/>
      <c r="K679" s="5"/>
      <c r="L679" s="5"/>
      <c r="M679" s="5"/>
      <c r="N679" s="5"/>
      <c r="O679" s="5"/>
      <c r="P679" s="5"/>
      <c r="Q679" s="5"/>
      <c r="R679" s="5"/>
    </row>
    <row r="680" spans="6:18" ht="14.25" customHeight="1">
      <c r="F680" s="5"/>
      <c r="G680" s="5"/>
      <c r="H680" s="5"/>
      <c r="I680" s="5"/>
      <c r="J680" s="5"/>
      <c r="K680" s="5"/>
      <c r="L680" s="5"/>
      <c r="M680" s="5"/>
      <c r="N680" s="5"/>
      <c r="O680" s="5"/>
      <c r="P680" s="5"/>
      <c r="Q680" s="5"/>
      <c r="R680" s="5"/>
    </row>
    <row r="681" spans="6:18" ht="14.25" customHeight="1">
      <c r="F681" s="5"/>
      <c r="G681" s="5"/>
      <c r="H681" s="5"/>
      <c r="I681" s="5"/>
      <c r="J681" s="5"/>
      <c r="K681" s="5"/>
      <c r="L681" s="5"/>
      <c r="M681" s="5"/>
      <c r="N681" s="5"/>
      <c r="O681" s="5"/>
      <c r="P681" s="5"/>
      <c r="Q681" s="5"/>
      <c r="R681" s="5"/>
    </row>
    <row r="682" spans="6:18" ht="14.25" customHeight="1">
      <c r="F682" s="5"/>
      <c r="G682" s="5"/>
      <c r="H682" s="5"/>
      <c r="I682" s="5"/>
      <c r="J682" s="5"/>
      <c r="K682" s="5"/>
      <c r="L682" s="5"/>
      <c r="M682" s="5"/>
      <c r="N682" s="5"/>
      <c r="O682" s="5"/>
      <c r="P682" s="5"/>
      <c r="Q682" s="5"/>
      <c r="R682" s="5"/>
    </row>
    <row r="683" spans="6:18" ht="14.25" customHeight="1">
      <c r="F683" s="5"/>
      <c r="G683" s="5"/>
      <c r="H683" s="5"/>
      <c r="I683" s="5"/>
      <c r="J683" s="5"/>
      <c r="K683" s="5"/>
      <c r="L683" s="5"/>
      <c r="M683" s="5"/>
      <c r="N683" s="5"/>
      <c r="O683" s="5"/>
      <c r="P683" s="5"/>
      <c r="Q683" s="5"/>
      <c r="R683" s="5"/>
    </row>
    <row r="684" spans="6:18" ht="14.25" customHeight="1">
      <c r="F684" s="5"/>
      <c r="G684" s="5"/>
      <c r="H684" s="5"/>
      <c r="I684" s="5"/>
      <c r="J684" s="5"/>
      <c r="K684" s="5"/>
      <c r="L684" s="5"/>
      <c r="M684" s="5"/>
      <c r="N684" s="5"/>
      <c r="O684" s="5"/>
      <c r="P684" s="5"/>
      <c r="Q684" s="5"/>
      <c r="R684" s="5"/>
    </row>
    <row r="685" spans="6:18" ht="14.25" customHeight="1">
      <c r="F685" s="5"/>
      <c r="G685" s="5"/>
      <c r="H685" s="5"/>
      <c r="I685" s="5"/>
      <c r="J685" s="5"/>
      <c r="K685" s="5"/>
      <c r="L685" s="5"/>
      <c r="M685" s="5"/>
      <c r="N685" s="5"/>
      <c r="O685" s="5"/>
      <c r="P685" s="5"/>
      <c r="Q685" s="5"/>
      <c r="R685" s="5"/>
    </row>
    <row r="686" spans="6:18" ht="14.25" customHeight="1">
      <c r="F686" s="5"/>
      <c r="G686" s="5"/>
      <c r="H686" s="5"/>
      <c r="I686" s="5"/>
      <c r="J686" s="5"/>
      <c r="K686" s="5"/>
      <c r="L686" s="5"/>
      <c r="M686" s="5"/>
      <c r="N686" s="5"/>
      <c r="O686" s="5"/>
      <c r="P686" s="5"/>
      <c r="Q686" s="5"/>
      <c r="R686" s="5"/>
    </row>
    <row r="687" spans="6:18" ht="14.25" customHeight="1">
      <c r="F687" s="5"/>
      <c r="G687" s="5"/>
      <c r="H687" s="5"/>
      <c r="I687" s="5"/>
      <c r="J687" s="5"/>
      <c r="K687" s="5"/>
      <c r="L687" s="5"/>
      <c r="M687" s="5"/>
      <c r="N687" s="5"/>
      <c r="O687" s="5"/>
      <c r="P687" s="5"/>
      <c r="Q687" s="5"/>
      <c r="R687" s="5"/>
    </row>
    <row r="688" spans="6:18" ht="14.25" customHeight="1">
      <c r="F688" s="5"/>
      <c r="G688" s="5"/>
      <c r="H688" s="5"/>
      <c r="I688" s="5"/>
      <c r="J688" s="5"/>
      <c r="K688" s="5"/>
      <c r="L688" s="5"/>
      <c r="M688" s="5"/>
      <c r="N688" s="5"/>
      <c r="O688" s="5"/>
      <c r="P688" s="5"/>
      <c r="Q688" s="5"/>
      <c r="R688" s="5"/>
    </row>
    <row r="689" spans="6:18" ht="14.25" customHeight="1">
      <c r="F689" s="5"/>
      <c r="G689" s="5"/>
      <c r="H689" s="5"/>
      <c r="I689" s="5"/>
      <c r="J689" s="5"/>
      <c r="K689" s="5"/>
      <c r="L689" s="5"/>
      <c r="M689" s="5"/>
      <c r="N689" s="5"/>
      <c r="O689" s="5"/>
      <c r="P689" s="5"/>
      <c r="Q689" s="5"/>
      <c r="R689" s="5"/>
    </row>
    <row r="690" spans="6:18" ht="14.25" customHeight="1">
      <c r="F690" s="5"/>
      <c r="G690" s="5"/>
      <c r="H690" s="5"/>
      <c r="I690" s="5"/>
      <c r="J690" s="5"/>
      <c r="K690" s="5"/>
      <c r="L690" s="5"/>
      <c r="M690" s="5"/>
      <c r="N690" s="5"/>
      <c r="O690" s="5"/>
      <c r="P690" s="5"/>
      <c r="Q690" s="5"/>
      <c r="R690" s="5"/>
    </row>
    <row r="691" spans="6:18" ht="14.25" customHeight="1">
      <c r="F691" s="5"/>
      <c r="G691" s="5"/>
      <c r="H691" s="5"/>
      <c r="I691" s="5"/>
      <c r="J691" s="5"/>
      <c r="K691" s="5"/>
      <c r="L691" s="5"/>
      <c r="M691" s="5"/>
      <c r="N691" s="5"/>
      <c r="O691" s="5"/>
      <c r="P691" s="5"/>
      <c r="Q691" s="5"/>
      <c r="R691" s="5"/>
    </row>
    <row r="692" spans="6:18" ht="14.25" customHeight="1">
      <c r="F692" s="5"/>
      <c r="G692" s="5"/>
      <c r="H692" s="5"/>
      <c r="I692" s="5"/>
      <c r="J692" s="5"/>
      <c r="K692" s="5"/>
      <c r="L692" s="5"/>
      <c r="M692" s="5"/>
      <c r="N692" s="5"/>
      <c r="O692" s="5"/>
      <c r="P692" s="5"/>
      <c r="Q692" s="5"/>
      <c r="R692" s="5"/>
    </row>
    <row r="693" spans="6:18" ht="14.25" customHeight="1">
      <c r="F693" s="5"/>
      <c r="G693" s="5"/>
      <c r="H693" s="5"/>
      <c r="I693" s="5"/>
      <c r="J693" s="5"/>
      <c r="K693" s="5"/>
      <c r="L693" s="5"/>
      <c r="M693" s="5"/>
      <c r="N693" s="5"/>
      <c r="O693" s="5"/>
      <c r="P693" s="5"/>
      <c r="Q693" s="5"/>
      <c r="R693" s="5"/>
    </row>
    <row r="694" spans="6:18" ht="14.25" customHeight="1">
      <c r="F694" s="5"/>
      <c r="G694" s="5"/>
      <c r="H694" s="5"/>
      <c r="I694" s="5"/>
      <c r="J694" s="5"/>
      <c r="K694" s="5"/>
      <c r="L694" s="5"/>
      <c r="M694" s="5"/>
      <c r="N694" s="5"/>
      <c r="O694" s="5"/>
      <c r="P694" s="5"/>
      <c r="Q694" s="5"/>
      <c r="R694" s="5"/>
    </row>
    <row r="695" spans="6:18" ht="14.25" customHeight="1">
      <c r="F695" s="5"/>
      <c r="G695" s="5"/>
      <c r="H695" s="5"/>
      <c r="I695" s="5"/>
      <c r="J695" s="5"/>
      <c r="K695" s="5"/>
      <c r="L695" s="5"/>
      <c r="M695" s="5"/>
      <c r="N695" s="5"/>
      <c r="O695" s="5"/>
      <c r="P695" s="5"/>
      <c r="Q695" s="5"/>
      <c r="R695" s="5"/>
    </row>
    <row r="696" spans="6:18" ht="14.25" customHeight="1">
      <c r="F696" s="5"/>
      <c r="G696" s="5"/>
      <c r="H696" s="5"/>
      <c r="I696" s="5"/>
      <c r="J696" s="5"/>
      <c r="K696" s="5"/>
      <c r="L696" s="5"/>
      <c r="M696" s="5"/>
      <c r="N696" s="5"/>
      <c r="O696" s="5"/>
      <c r="P696" s="5"/>
      <c r="Q696" s="5"/>
      <c r="R696" s="5"/>
    </row>
    <row r="697" spans="6:18" ht="14.25" customHeight="1">
      <c r="F697" s="5"/>
      <c r="G697" s="5"/>
      <c r="H697" s="5"/>
      <c r="I697" s="5"/>
      <c r="J697" s="5"/>
      <c r="K697" s="5"/>
      <c r="L697" s="5"/>
      <c r="M697" s="5"/>
      <c r="N697" s="5"/>
      <c r="O697" s="5"/>
      <c r="P697" s="5"/>
      <c r="Q697" s="5"/>
      <c r="R697" s="5"/>
    </row>
    <row r="698" spans="6:18" ht="14.25" customHeight="1">
      <c r="F698" s="5"/>
      <c r="G698" s="5"/>
      <c r="H698" s="5"/>
      <c r="I698" s="5"/>
      <c r="J698" s="5"/>
      <c r="K698" s="5"/>
      <c r="L698" s="5"/>
      <c r="M698" s="5"/>
      <c r="N698" s="5"/>
      <c r="O698" s="5"/>
      <c r="P698" s="5"/>
      <c r="Q698" s="5"/>
      <c r="R698" s="5"/>
    </row>
    <row r="699" spans="6:18" ht="14.25" customHeight="1">
      <c r="F699" s="5"/>
      <c r="G699" s="5"/>
      <c r="H699" s="5"/>
      <c r="I699" s="5"/>
      <c r="J699" s="5"/>
      <c r="K699" s="5"/>
      <c r="L699" s="5"/>
      <c r="M699" s="5"/>
      <c r="N699" s="5"/>
      <c r="O699" s="5"/>
      <c r="P699" s="5"/>
      <c r="Q699" s="5"/>
      <c r="R699" s="5"/>
    </row>
    <row r="700" spans="6:18" ht="14.25" customHeight="1">
      <c r="F700" s="5"/>
      <c r="G700" s="5"/>
      <c r="H700" s="5"/>
      <c r="I700" s="5"/>
      <c r="J700" s="5"/>
      <c r="K700" s="5"/>
      <c r="L700" s="5"/>
      <c r="M700" s="5"/>
      <c r="N700" s="5"/>
      <c r="O700" s="5"/>
      <c r="P700" s="5"/>
      <c r="Q700" s="5"/>
      <c r="R700" s="5"/>
    </row>
    <row r="701" spans="6:18" ht="14.25" customHeight="1">
      <c r="F701" s="5"/>
      <c r="G701" s="5"/>
      <c r="H701" s="5"/>
      <c r="I701" s="5"/>
      <c r="J701" s="5"/>
      <c r="K701" s="5"/>
      <c r="L701" s="5"/>
      <c r="M701" s="5"/>
      <c r="N701" s="5"/>
      <c r="O701" s="5"/>
      <c r="P701" s="5"/>
      <c r="Q701" s="5"/>
      <c r="R701" s="5"/>
    </row>
    <row r="702" spans="6:18" ht="14.25" customHeight="1">
      <c r="F702" s="5"/>
      <c r="G702" s="5"/>
      <c r="H702" s="5"/>
      <c r="I702" s="5"/>
      <c r="J702" s="5"/>
      <c r="K702" s="5"/>
      <c r="L702" s="5"/>
      <c r="M702" s="5"/>
      <c r="N702" s="5"/>
      <c r="O702" s="5"/>
      <c r="P702" s="5"/>
      <c r="Q702" s="5"/>
      <c r="R702" s="5"/>
    </row>
    <row r="703" spans="6:18" ht="14.25" customHeight="1">
      <c r="F703" s="5"/>
      <c r="G703" s="5"/>
      <c r="H703" s="5"/>
      <c r="I703" s="5"/>
      <c r="J703" s="5"/>
      <c r="K703" s="5"/>
      <c r="L703" s="5"/>
      <c r="M703" s="5"/>
      <c r="N703" s="5"/>
      <c r="O703" s="5"/>
      <c r="P703" s="5"/>
      <c r="Q703" s="5"/>
      <c r="R703" s="5"/>
    </row>
    <row r="704" spans="6:18" ht="14.25" customHeight="1">
      <c r="F704" s="5"/>
      <c r="G704" s="5"/>
      <c r="H704" s="5"/>
      <c r="I704" s="5"/>
      <c r="J704" s="5"/>
      <c r="K704" s="5"/>
      <c r="L704" s="5"/>
      <c r="M704" s="5"/>
      <c r="N704" s="5"/>
      <c r="O704" s="5"/>
      <c r="P704" s="5"/>
      <c r="Q704" s="5"/>
      <c r="R704" s="5"/>
    </row>
    <row r="705" spans="6:18" ht="14.25" customHeight="1">
      <c r="F705" s="5"/>
      <c r="G705" s="5"/>
      <c r="H705" s="5"/>
      <c r="I705" s="5"/>
      <c r="J705" s="5"/>
      <c r="K705" s="5"/>
      <c r="L705" s="5"/>
      <c r="M705" s="5"/>
      <c r="N705" s="5"/>
      <c r="O705" s="5"/>
      <c r="P705" s="5"/>
      <c r="Q705" s="5"/>
      <c r="R705" s="5"/>
    </row>
    <row r="706" spans="6:18" ht="14.25" customHeight="1">
      <c r="F706" s="5"/>
      <c r="G706" s="5"/>
      <c r="H706" s="5"/>
      <c r="I706" s="5"/>
      <c r="J706" s="5"/>
      <c r="K706" s="5"/>
      <c r="L706" s="5"/>
      <c r="M706" s="5"/>
      <c r="N706" s="5"/>
      <c r="O706" s="5"/>
      <c r="P706" s="5"/>
      <c r="Q706" s="5"/>
      <c r="R706" s="5"/>
    </row>
    <row r="707" spans="6:18" ht="14.25" customHeight="1">
      <c r="F707" s="5"/>
      <c r="G707" s="5"/>
      <c r="H707" s="5"/>
      <c r="I707" s="5"/>
      <c r="J707" s="5"/>
      <c r="K707" s="5"/>
      <c r="L707" s="5"/>
      <c r="M707" s="5"/>
      <c r="N707" s="5"/>
      <c r="O707" s="5"/>
      <c r="P707" s="5"/>
      <c r="Q707" s="5"/>
      <c r="R707" s="5"/>
    </row>
    <row r="708" spans="6:18" ht="14.25" customHeight="1">
      <c r="F708" s="5"/>
      <c r="G708" s="5"/>
      <c r="H708" s="5"/>
      <c r="I708" s="5"/>
      <c r="J708" s="5"/>
      <c r="K708" s="5"/>
      <c r="L708" s="5"/>
      <c r="M708" s="5"/>
      <c r="N708" s="5"/>
      <c r="O708" s="5"/>
      <c r="P708" s="5"/>
      <c r="Q708" s="5"/>
      <c r="R708" s="5"/>
    </row>
    <row r="709" spans="6:18" ht="14.25" customHeight="1">
      <c r="F709" s="5"/>
      <c r="G709" s="5"/>
      <c r="H709" s="5"/>
      <c r="I709" s="5"/>
      <c r="J709" s="5"/>
      <c r="K709" s="5"/>
      <c r="L709" s="5"/>
      <c r="M709" s="5"/>
      <c r="N709" s="5"/>
      <c r="O709" s="5"/>
      <c r="P709" s="5"/>
      <c r="Q709" s="5"/>
      <c r="R709" s="5"/>
    </row>
    <row r="710" spans="6:18" ht="14.25" customHeight="1">
      <c r="F710" s="5"/>
      <c r="G710" s="5"/>
      <c r="H710" s="5"/>
      <c r="I710" s="5"/>
      <c r="J710" s="5"/>
      <c r="K710" s="5"/>
      <c r="L710" s="5"/>
      <c r="M710" s="5"/>
      <c r="N710" s="5"/>
      <c r="O710" s="5"/>
      <c r="P710" s="5"/>
      <c r="Q710" s="5"/>
      <c r="R710" s="5"/>
    </row>
    <row r="711" spans="6:18" ht="14.25" customHeight="1">
      <c r="F711" s="5"/>
      <c r="G711" s="5"/>
      <c r="H711" s="5"/>
      <c r="I711" s="5"/>
      <c r="J711" s="5"/>
      <c r="K711" s="5"/>
      <c r="L711" s="5"/>
      <c r="M711" s="5"/>
      <c r="N711" s="5"/>
      <c r="O711" s="5"/>
      <c r="P711" s="5"/>
      <c r="Q711" s="5"/>
      <c r="R711" s="5"/>
    </row>
    <row r="712" spans="6:18" ht="14.25" customHeight="1">
      <c r="F712" s="5"/>
      <c r="G712" s="5"/>
      <c r="H712" s="5"/>
      <c r="I712" s="5"/>
      <c r="J712" s="5"/>
      <c r="K712" s="5"/>
      <c r="L712" s="5"/>
      <c r="M712" s="5"/>
      <c r="N712" s="5"/>
      <c r="O712" s="5"/>
      <c r="P712" s="5"/>
      <c r="Q712" s="5"/>
      <c r="R712" s="5"/>
    </row>
    <row r="713" spans="6:18" ht="14.25" customHeight="1">
      <c r="F713" s="5"/>
      <c r="G713" s="5"/>
      <c r="H713" s="5"/>
      <c r="I713" s="5"/>
      <c r="J713" s="5"/>
      <c r="K713" s="5"/>
      <c r="L713" s="5"/>
      <c r="M713" s="5"/>
      <c r="N713" s="5"/>
      <c r="O713" s="5"/>
      <c r="P713" s="5"/>
      <c r="Q713" s="5"/>
      <c r="R713" s="5"/>
    </row>
    <row r="714" spans="6:18" ht="14.25" customHeight="1">
      <c r="F714" s="5"/>
      <c r="G714" s="5"/>
      <c r="H714" s="5"/>
      <c r="I714" s="5"/>
      <c r="J714" s="5"/>
      <c r="K714" s="5"/>
      <c r="L714" s="5"/>
      <c r="M714" s="5"/>
      <c r="N714" s="5"/>
      <c r="O714" s="5"/>
      <c r="P714" s="5"/>
      <c r="Q714" s="5"/>
      <c r="R714" s="5"/>
    </row>
    <row r="715" spans="6:18" ht="14.25" customHeight="1">
      <c r="F715" s="5"/>
      <c r="G715" s="5"/>
      <c r="H715" s="5"/>
      <c r="I715" s="5"/>
      <c r="J715" s="5"/>
      <c r="K715" s="5"/>
      <c r="L715" s="5"/>
      <c r="M715" s="5"/>
      <c r="N715" s="5"/>
      <c r="O715" s="5"/>
      <c r="P715" s="5"/>
      <c r="Q715" s="5"/>
      <c r="R715" s="5"/>
    </row>
    <row r="716" spans="6:18" ht="14.25" customHeight="1">
      <c r="F716" s="5"/>
      <c r="G716" s="5"/>
      <c r="H716" s="5"/>
      <c r="I716" s="5"/>
      <c r="J716" s="5"/>
      <c r="K716" s="5"/>
      <c r="L716" s="5"/>
      <c r="M716" s="5"/>
      <c r="N716" s="5"/>
      <c r="O716" s="5"/>
      <c r="P716" s="5"/>
      <c r="Q716" s="5"/>
      <c r="R716" s="5"/>
    </row>
    <row r="717" spans="6:18" ht="14.25" customHeight="1">
      <c r="F717" s="5"/>
      <c r="G717" s="5"/>
      <c r="H717" s="5"/>
      <c r="I717" s="5"/>
      <c r="J717" s="5"/>
      <c r="K717" s="5"/>
      <c r="L717" s="5"/>
      <c r="M717" s="5"/>
      <c r="N717" s="5"/>
      <c r="O717" s="5"/>
      <c r="P717" s="5"/>
      <c r="Q717" s="5"/>
      <c r="R717" s="5"/>
    </row>
    <row r="718" spans="6:18" ht="14.25" customHeight="1">
      <c r="F718" s="5"/>
      <c r="G718" s="5"/>
      <c r="H718" s="5"/>
      <c r="I718" s="5"/>
      <c r="J718" s="5"/>
      <c r="K718" s="5"/>
      <c r="L718" s="5"/>
      <c r="M718" s="5"/>
      <c r="N718" s="5"/>
      <c r="O718" s="5"/>
      <c r="P718" s="5"/>
      <c r="Q718" s="5"/>
      <c r="R718" s="5"/>
    </row>
    <row r="719" spans="6:18" ht="14.25" customHeight="1">
      <c r="F719" s="5"/>
      <c r="G719" s="5"/>
      <c r="H719" s="5"/>
      <c r="I719" s="5"/>
      <c r="J719" s="5"/>
      <c r="K719" s="5"/>
      <c r="L719" s="5"/>
      <c r="M719" s="5"/>
      <c r="N719" s="5"/>
      <c r="O719" s="5"/>
      <c r="P719" s="5"/>
      <c r="Q719" s="5"/>
      <c r="R719" s="5"/>
    </row>
    <row r="720" spans="6:18" ht="14.25" customHeight="1">
      <c r="F720" s="5"/>
      <c r="G720" s="5"/>
      <c r="H720" s="5"/>
      <c r="I720" s="5"/>
      <c r="J720" s="5"/>
      <c r="K720" s="5"/>
      <c r="L720" s="5"/>
      <c r="M720" s="5"/>
      <c r="N720" s="5"/>
      <c r="O720" s="5"/>
      <c r="P720" s="5"/>
      <c r="Q720" s="5"/>
      <c r="R720" s="5"/>
    </row>
    <row r="721" spans="6:18" ht="14.25" customHeight="1">
      <c r="F721" s="5"/>
      <c r="G721" s="5"/>
      <c r="H721" s="5"/>
      <c r="I721" s="5"/>
      <c r="J721" s="5"/>
      <c r="K721" s="5"/>
      <c r="L721" s="5"/>
      <c r="M721" s="5"/>
      <c r="N721" s="5"/>
      <c r="O721" s="5"/>
      <c r="P721" s="5"/>
      <c r="Q721" s="5"/>
      <c r="R721" s="5"/>
    </row>
    <row r="722" spans="6:18" ht="14.25" customHeight="1">
      <c r="F722" s="5"/>
      <c r="G722" s="5"/>
      <c r="H722" s="5"/>
      <c r="I722" s="5"/>
      <c r="J722" s="5"/>
      <c r="K722" s="5"/>
      <c r="L722" s="5"/>
      <c r="M722" s="5"/>
      <c r="N722" s="5"/>
      <c r="O722" s="5"/>
      <c r="P722" s="5"/>
      <c r="Q722" s="5"/>
      <c r="R722" s="5"/>
    </row>
    <row r="723" spans="6:18" ht="14.25" customHeight="1">
      <c r="F723" s="5"/>
      <c r="G723" s="5"/>
      <c r="H723" s="5"/>
      <c r="I723" s="5"/>
      <c r="J723" s="5"/>
      <c r="K723" s="5"/>
      <c r="L723" s="5"/>
      <c r="M723" s="5"/>
      <c r="N723" s="5"/>
      <c r="O723" s="5"/>
      <c r="P723" s="5"/>
      <c r="Q723" s="5"/>
      <c r="R723" s="5"/>
    </row>
    <row r="724" spans="6:18" ht="14.25" customHeight="1">
      <c r="F724" s="5"/>
      <c r="G724" s="5"/>
      <c r="H724" s="5"/>
      <c r="I724" s="5"/>
      <c r="J724" s="5"/>
      <c r="K724" s="5"/>
      <c r="L724" s="5"/>
      <c r="M724" s="5"/>
      <c r="N724" s="5"/>
      <c r="O724" s="5"/>
      <c r="P724" s="5"/>
      <c r="Q724" s="5"/>
      <c r="R724" s="5"/>
    </row>
    <row r="725" spans="6:18" ht="14.25" customHeight="1">
      <c r="F725" s="5"/>
      <c r="G725" s="5"/>
      <c r="H725" s="5"/>
      <c r="I725" s="5"/>
      <c r="J725" s="5"/>
      <c r="K725" s="5"/>
      <c r="L725" s="5"/>
      <c r="M725" s="5"/>
      <c r="N725" s="5"/>
      <c r="O725" s="5"/>
      <c r="P725" s="5"/>
      <c r="Q725" s="5"/>
      <c r="R725" s="5"/>
    </row>
    <row r="726" spans="6:18" ht="14.25" customHeight="1">
      <c r="F726" s="5"/>
      <c r="G726" s="5"/>
      <c r="H726" s="5"/>
      <c r="I726" s="5"/>
      <c r="J726" s="5"/>
      <c r="K726" s="5"/>
      <c r="L726" s="5"/>
      <c r="M726" s="5"/>
      <c r="N726" s="5"/>
      <c r="O726" s="5"/>
      <c r="P726" s="5"/>
      <c r="Q726" s="5"/>
      <c r="R726" s="5"/>
    </row>
    <row r="727" spans="6:18" ht="14.25" customHeight="1">
      <c r="F727" s="5"/>
      <c r="G727" s="5"/>
      <c r="H727" s="5"/>
      <c r="I727" s="5"/>
      <c r="J727" s="5"/>
      <c r="K727" s="5"/>
      <c r="L727" s="5"/>
      <c r="M727" s="5"/>
      <c r="N727" s="5"/>
      <c r="O727" s="5"/>
      <c r="P727" s="5"/>
      <c r="Q727" s="5"/>
      <c r="R727" s="5"/>
    </row>
    <row r="728" spans="6:18" ht="14.25" customHeight="1">
      <c r="F728" s="5"/>
      <c r="G728" s="5"/>
      <c r="H728" s="5"/>
      <c r="I728" s="5"/>
      <c r="J728" s="5"/>
      <c r="K728" s="5"/>
      <c r="L728" s="5"/>
      <c r="M728" s="5"/>
      <c r="N728" s="5"/>
      <c r="O728" s="5"/>
      <c r="P728" s="5"/>
      <c r="Q728" s="5"/>
      <c r="R728" s="5"/>
    </row>
    <row r="729" spans="6:18" ht="14.25" customHeight="1">
      <c r="F729" s="5"/>
      <c r="G729" s="5"/>
      <c r="H729" s="5"/>
      <c r="I729" s="5"/>
      <c r="J729" s="5"/>
      <c r="K729" s="5"/>
      <c r="L729" s="5"/>
      <c r="M729" s="5"/>
      <c r="N729" s="5"/>
      <c r="O729" s="5"/>
      <c r="P729" s="5"/>
      <c r="Q729" s="5"/>
      <c r="R729" s="5"/>
    </row>
    <row r="730" spans="6:18" ht="14.25" customHeight="1">
      <c r="F730" s="5"/>
      <c r="G730" s="5"/>
      <c r="H730" s="5"/>
      <c r="I730" s="5"/>
      <c r="J730" s="5"/>
      <c r="K730" s="5"/>
      <c r="L730" s="5"/>
      <c r="M730" s="5"/>
      <c r="N730" s="5"/>
      <c r="O730" s="5"/>
      <c r="P730" s="5"/>
      <c r="Q730" s="5"/>
      <c r="R730" s="5"/>
    </row>
    <row r="731" spans="6:18" ht="14.25" customHeight="1">
      <c r="F731" s="5"/>
      <c r="G731" s="5"/>
      <c r="H731" s="5"/>
      <c r="I731" s="5"/>
      <c r="J731" s="5"/>
      <c r="K731" s="5"/>
      <c r="L731" s="5"/>
      <c r="M731" s="5"/>
      <c r="N731" s="5"/>
      <c r="O731" s="5"/>
      <c r="P731" s="5"/>
      <c r="Q731" s="5"/>
      <c r="R731" s="5"/>
    </row>
    <row r="732" spans="6:18" ht="14.25" customHeight="1">
      <c r="F732" s="5"/>
      <c r="G732" s="5"/>
      <c r="H732" s="5"/>
      <c r="I732" s="5"/>
      <c r="J732" s="5"/>
      <c r="K732" s="5"/>
      <c r="L732" s="5"/>
      <c r="M732" s="5"/>
      <c r="N732" s="5"/>
      <c r="O732" s="5"/>
      <c r="P732" s="5"/>
      <c r="Q732" s="5"/>
      <c r="R732" s="5"/>
    </row>
    <row r="733" spans="6:18" ht="14.25" customHeight="1">
      <c r="F733" s="5"/>
      <c r="G733" s="5"/>
      <c r="H733" s="5"/>
      <c r="I733" s="5"/>
      <c r="J733" s="5"/>
      <c r="K733" s="5"/>
      <c r="L733" s="5"/>
      <c r="M733" s="5"/>
      <c r="N733" s="5"/>
      <c r="O733" s="5"/>
      <c r="P733" s="5"/>
      <c r="Q733" s="5"/>
      <c r="R733" s="5"/>
    </row>
    <row r="734" spans="6:18" ht="14.25" customHeight="1">
      <c r="F734" s="5"/>
      <c r="G734" s="5"/>
      <c r="H734" s="5"/>
      <c r="I734" s="5"/>
      <c r="J734" s="5"/>
      <c r="K734" s="5"/>
      <c r="L734" s="5"/>
      <c r="M734" s="5"/>
      <c r="N734" s="5"/>
      <c r="O734" s="5"/>
      <c r="P734" s="5"/>
      <c r="Q734" s="5"/>
      <c r="R734" s="5"/>
    </row>
    <row r="735" spans="6:18" ht="14.25" customHeight="1">
      <c r="F735" s="5"/>
      <c r="G735" s="5"/>
      <c r="H735" s="5"/>
      <c r="I735" s="5"/>
      <c r="J735" s="5"/>
      <c r="K735" s="5"/>
      <c r="L735" s="5"/>
      <c r="M735" s="5"/>
      <c r="N735" s="5"/>
      <c r="O735" s="5"/>
      <c r="P735" s="5"/>
      <c r="Q735" s="5"/>
      <c r="R735" s="5"/>
    </row>
    <row r="736" spans="6:18" ht="14.25" customHeight="1">
      <c r="F736" s="5"/>
      <c r="G736" s="5"/>
      <c r="H736" s="5"/>
      <c r="I736" s="5"/>
      <c r="J736" s="5"/>
      <c r="K736" s="5"/>
      <c r="L736" s="5"/>
      <c r="M736" s="5"/>
      <c r="N736" s="5"/>
      <c r="O736" s="5"/>
      <c r="P736" s="5"/>
      <c r="Q736" s="5"/>
      <c r="R736" s="5"/>
    </row>
    <row r="737" spans="6:18" ht="14.25" customHeight="1">
      <c r="F737" s="5"/>
      <c r="G737" s="5"/>
      <c r="H737" s="5"/>
      <c r="I737" s="5"/>
      <c r="J737" s="5"/>
      <c r="K737" s="5"/>
      <c r="L737" s="5"/>
      <c r="M737" s="5"/>
      <c r="N737" s="5"/>
      <c r="O737" s="5"/>
      <c r="P737" s="5"/>
      <c r="Q737" s="5"/>
      <c r="R737" s="5"/>
    </row>
    <row r="738" spans="6:18" ht="14.25" customHeight="1">
      <c r="F738" s="5"/>
      <c r="G738" s="5"/>
      <c r="H738" s="5"/>
      <c r="I738" s="5"/>
      <c r="J738" s="5"/>
      <c r="K738" s="5"/>
      <c r="L738" s="5"/>
      <c r="M738" s="5"/>
      <c r="N738" s="5"/>
      <c r="O738" s="5"/>
      <c r="P738" s="5"/>
      <c r="Q738" s="5"/>
      <c r="R738" s="5"/>
    </row>
    <row r="739" spans="6:18" ht="14.25" customHeight="1">
      <c r="F739" s="5"/>
      <c r="G739" s="5"/>
      <c r="H739" s="5"/>
      <c r="I739" s="5"/>
      <c r="J739" s="5"/>
      <c r="K739" s="5"/>
      <c r="L739" s="5"/>
      <c r="M739" s="5"/>
      <c r="N739" s="5"/>
      <c r="O739" s="5"/>
      <c r="P739" s="5"/>
      <c r="Q739" s="5"/>
      <c r="R739" s="5"/>
    </row>
    <row r="740" spans="6:18" ht="14.25" customHeight="1">
      <c r="F740" s="5"/>
      <c r="G740" s="5"/>
      <c r="H740" s="5"/>
      <c r="I740" s="5"/>
      <c r="J740" s="5"/>
      <c r="K740" s="5"/>
      <c r="L740" s="5"/>
      <c r="M740" s="5"/>
      <c r="N740" s="5"/>
      <c r="O740" s="5"/>
      <c r="P740" s="5"/>
      <c r="Q740" s="5"/>
      <c r="R740" s="5"/>
    </row>
    <row r="741" spans="6:18" ht="14.25" customHeight="1">
      <c r="F741" s="5"/>
      <c r="G741" s="5"/>
      <c r="H741" s="5"/>
      <c r="I741" s="5"/>
      <c r="J741" s="5"/>
      <c r="K741" s="5"/>
      <c r="L741" s="5"/>
      <c r="M741" s="5"/>
      <c r="N741" s="5"/>
      <c r="O741" s="5"/>
      <c r="P741" s="5"/>
      <c r="Q741" s="5"/>
      <c r="R741" s="5"/>
    </row>
    <row r="742" spans="6:18" ht="14.25" customHeight="1">
      <c r="F742" s="5"/>
      <c r="G742" s="5"/>
      <c r="H742" s="5"/>
      <c r="I742" s="5"/>
      <c r="J742" s="5"/>
      <c r="K742" s="5"/>
      <c r="L742" s="5"/>
      <c r="M742" s="5"/>
      <c r="N742" s="5"/>
      <c r="O742" s="5"/>
      <c r="P742" s="5"/>
      <c r="Q742" s="5"/>
      <c r="R742" s="5"/>
    </row>
    <row r="743" spans="6:18" ht="14.25" customHeight="1">
      <c r="F743" s="5"/>
      <c r="G743" s="5"/>
      <c r="H743" s="5"/>
      <c r="I743" s="5"/>
      <c r="J743" s="5"/>
      <c r="K743" s="5"/>
      <c r="L743" s="5"/>
      <c r="M743" s="5"/>
      <c r="N743" s="5"/>
      <c r="O743" s="5"/>
      <c r="P743" s="5"/>
      <c r="Q743" s="5"/>
      <c r="R743" s="5"/>
    </row>
    <row r="744" spans="6:18" ht="14.25" customHeight="1">
      <c r="F744" s="5"/>
      <c r="G744" s="5"/>
      <c r="H744" s="5"/>
      <c r="I744" s="5"/>
      <c r="J744" s="5"/>
      <c r="K744" s="5"/>
      <c r="L744" s="5"/>
      <c r="M744" s="5"/>
      <c r="N744" s="5"/>
      <c r="O744" s="5"/>
      <c r="P744" s="5"/>
      <c r="Q744" s="5"/>
      <c r="R744" s="5"/>
    </row>
    <row r="745" spans="6:18" ht="14.25" customHeight="1">
      <c r="F745" s="5"/>
      <c r="G745" s="5"/>
      <c r="H745" s="5"/>
      <c r="I745" s="5"/>
      <c r="J745" s="5"/>
      <c r="K745" s="5"/>
      <c r="L745" s="5"/>
      <c r="M745" s="5"/>
      <c r="N745" s="5"/>
      <c r="O745" s="5"/>
      <c r="P745" s="5"/>
      <c r="Q745" s="5"/>
      <c r="R745" s="5"/>
    </row>
    <row r="746" spans="6:18" ht="14.25" customHeight="1">
      <c r="F746" s="5"/>
      <c r="G746" s="5"/>
      <c r="H746" s="5"/>
      <c r="I746" s="5"/>
      <c r="J746" s="5"/>
      <c r="K746" s="5"/>
      <c r="L746" s="5"/>
      <c r="M746" s="5"/>
      <c r="N746" s="5"/>
      <c r="O746" s="5"/>
      <c r="P746" s="5"/>
      <c r="Q746" s="5"/>
      <c r="R746" s="5"/>
    </row>
    <row r="747" spans="6:18" ht="14.25" customHeight="1">
      <c r="F747" s="5"/>
      <c r="G747" s="5"/>
      <c r="H747" s="5"/>
      <c r="I747" s="5"/>
      <c r="J747" s="5"/>
      <c r="K747" s="5"/>
      <c r="L747" s="5"/>
      <c r="M747" s="5"/>
      <c r="N747" s="5"/>
      <c r="O747" s="5"/>
      <c r="P747" s="5"/>
      <c r="Q747" s="5"/>
      <c r="R747" s="5"/>
    </row>
    <row r="748" spans="6:18" ht="14.25" customHeight="1">
      <c r="F748" s="5"/>
      <c r="G748" s="5"/>
      <c r="H748" s="5"/>
      <c r="I748" s="5"/>
      <c r="J748" s="5"/>
      <c r="K748" s="5"/>
      <c r="L748" s="5"/>
      <c r="M748" s="5"/>
      <c r="N748" s="5"/>
      <c r="O748" s="5"/>
      <c r="P748" s="5"/>
      <c r="Q748" s="5"/>
      <c r="R748" s="5"/>
    </row>
    <row r="749" spans="6:18" ht="14.25" customHeight="1">
      <c r="F749" s="5"/>
      <c r="G749" s="5"/>
      <c r="H749" s="5"/>
      <c r="I749" s="5"/>
      <c r="J749" s="5"/>
      <c r="K749" s="5"/>
      <c r="L749" s="5"/>
      <c r="M749" s="5"/>
      <c r="N749" s="5"/>
      <c r="O749" s="5"/>
      <c r="P749" s="5"/>
      <c r="Q749" s="5"/>
      <c r="R749" s="5"/>
    </row>
    <row r="750" spans="6:18" ht="14.25" customHeight="1">
      <c r="F750" s="5"/>
      <c r="G750" s="5"/>
      <c r="H750" s="5"/>
      <c r="I750" s="5"/>
      <c r="J750" s="5"/>
      <c r="K750" s="5"/>
      <c r="L750" s="5"/>
      <c r="M750" s="5"/>
      <c r="N750" s="5"/>
      <c r="O750" s="5"/>
      <c r="P750" s="5"/>
      <c r="Q750" s="5"/>
      <c r="R750" s="5"/>
    </row>
    <row r="751" spans="6:18" ht="14.25" customHeight="1">
      <c r="F751" s="5"/>
      <c r="G751" s="5"/>
      <c r="H751" s="5"/>
      <c r="I751" s="5"/>
      <c r="J751" s="5"/>
      <c r="K751" s="5"/>
      <c r="L751" s="5"/>
      <c r="M751" s="5"/>
      <c r="N751" s="5"/>
      <c r="O751" s="5"/>
      <c r="P751" s="5"/>
      <c r="Q751" s="5"/>
      <c r="R751" s="5"/>
    </row>
    <row r="752" spans="6:18" ht="14.25" customHeight="1">
      <c r="F752" s="5"/>
      <c r="G752" s="5"/>
      <c r="H752" s="5"/>
      <c r="I752" s="5"/>
      <c r="J752" s="5"/>
      <c r="K752" s="5"/>
      <c r="L752" s="5"/>
      <c r="M752" s="5"/>
      <c r="N752" s="5"/>
      <c r="O752" s="5"/>
      <c r="P752" s="5"/>
      <c r="Q752" s="5"/>
      <c r="R752" s="5"/>
    </row>
    <row r="753" spans="6:18" ht="14.25" customHeight="1">
      <c r="F753" s="5"/>
      <c r="G753" s="5"/>
      <c r="H753" s="5"/>
      <c r="I753" s="5"/>
      <c r="J753" s="5"/>
      <c r="K753" s="5"/>
      <c r="L753" s="5"/>
      <c r="M753" s="5"/>
      <c r="N753" s="5"/>
      <c r="O753" s="5"/>
      <c r="P753" s="5"/>
      <c r="Q753" s="5"/>
      <c r="R753" s="5"/>
    </row>
    <row r="754" spans="6:18" ht="14.25" customHeight="1">
      <c r="F754" s="5"/>
      <c r="G754" s="5"/>
      <c r="H754" s="5"/>
      <c r="I754" s="5"/>
      <c r="J754" s="5"/>
      <c r="K754" s="5"/>
      <c r="L754" s="5"/>
      <c r="M754" s="5"/>
      <c r="N754" s="5"/>
      <c r="O754" s="5"/>
      <c r="P754" s="5"/>
      <c r="Q754" s="5"/>
      <c r="R754" s="5"/>
    </row>
    <row r="755" spans="6:18" ht="14.25" customHeight="1">
      <c r="F755" s="5"/>
      <c r="G755" s="5"/>
      <c r="H755" s="5"/>
      <c r="I755" s="5"/>
      <c r="J755" s="5"/>
      <c r="K755" s="5"/>
      <c r="L755" s="5"/>
      <c r="M755" s="5"/>
      <c r="N755" s="5"/>
      <c r="O755" s="5"/>
      <c r="P755" s="5"/>
      <c r="Q755" s="5"/>
      <c r="R755" s="5"/>
    </row>
    <row r="756" spans="6:18" ht="14.25" customHeight="1">
      <c r="F756" s="5"/>
      <c r="G756" s="5"/>
      <c r="H756" s="5"/>
      <c r="I756" s="5"/>
      <c r="J756" s="5"/>
      <c r="K756" s="5"/>
      <c r="L756" s="5"/>
      <c r="M756" s="5"/>
      <c r="N756" s="5"/>
      <c r="O756" s="5"/>
      <c r="P756" s="5"/>
      <c r="Q756" s="5"/>
      <c r="R756" s="5"/>
    </row>
    <row r="757" spans="6:18" ht="14.25" customHeight="1">
      <c r="F757" s="5"/>
      <c r="G757" s="5"/>
      <c r="H757" s="5"/>
      <c r="I757" s="5"/>
      <c r="J757" s="5"/>
      <c r="K757" s="5"/>
      <c r="L757" s="5"/>
      <c r="M757" s="5"/>
      <c r="N757" s="5"/>
      <c r="O757" s="5"/>
      <c r="P757" s="5"/>
      <c r="Q757" s="5"/>
      <c r="R757" s="5"/>
    </row>
    <row r="758" spans="6:18" ht="14.25" customHeight="1">
      <c r="F758" s="5"/>
      <c r="G758" s="5"/>
      <c r="H758" s="5"/>
      <c r="I758" s="5"/>
      <c r="J758" s="5"/>
      <c r="K758" s="5"/>
      <c r="L758" s="5"/>
      <c r="M758" s="5"/>
      <c r="N758" s="5"/>
      <c r="O758" s="5"/>
      <c r="P758" s="5"/>
      <c r="Q758" s="5"/>
      <c r="R758" s="5"/>
    </row>
    <row r="759" spans="6:18" ht="14.25" customHeight="1">
      <c r="F759" s="5"/>
      <c r="G759" s="5"/>
      <c r="H759" s="5"/>
      <c r="I759" s="5"/>
      <c r="J759" s="5"/>
      <c r="K759" s="5"/>
      <c r="L759" s="5"/>
      <c r="M759" s="5"/>
      <c r="N759" s="5"/>
      <c r="O759" s="5"/>
      <c r="P759" s="5"/>
      <c r="Q759" s="5"/>
      <c r="R759" s="5"/>
    </row>
    <row r="760" spans="6:18" ht="14.25" customHeight="1">
      <c r="F760" s="5"/>
      <c r="G760" s="5"/>
      <c r="H760" s="5"/>
      <c r="I760" s="5"/>
      <c r="J760" s="5"/>
      <c r="K760" s="5"/>
      <c r="L760" s="5"/>
      <c r="M760" s="5"/>
      <c r="N760" s="5"/>
      <c r="O760" s="5"/>
      <c r="P760" s="5"/>
      <c r="Q760" s="5"/>
      <c r="R760" s="5"/>
    </row>
    <row r="761" spans="6:18" ht="14.25" customHeight="1">
      <c r="F761" s="5"/>
      <c r="G761" s="5"/>
      <c r="H761" s="5"/>
      <c r="I761" s="5"/>
      <c r="J761" s="5"/>
      <c r="K761" s="5"/>
      <c r="L761" s="5"/>
      <c r="M761" s="5"/>
      <c r="N761" s="5"/>
      <c r="O761" s="5"/>
      <c r="P761" s="5"/>
      <c r="Q761" s="5"/>
      <c r="R761" s="5"/>
    </row>
    <row r="762" spans="6:18" ht="14.25" customHeight="1">
      <c r="F762" s="5"/>
      <c r="G762" s="5"/>
      <c r="H762" s="5"/>
      <c r="I762" s="5"/>
      <c r="J762" s="5"/>
      <c r="K762" s="5"/>
      <c r="L762" s="5"/>
      <c r="M762" s="5"/>
      <c r="N762" s="5"/>
      <c r="O762" s="5"/>
      <c r="P762" s="5"/>
      <c r="Q762" s="5"/>
      <c r="R762" s="5"/>
    </row>
    <row r="763" spans="6:18" ht="14.25" customHeight="1">
      <c r="F763" s="5"/>
      <c r="G763" s="5"/>
      <c r="H763" s="5"/>
      <c r="I763" s="5"/>
      <c r="J763" s="5"/>
      <c r="K763" s="5"/>
      <c r="L763" s="5"/>
      <c r="M763" s="5"/>
      <c r="N763" s="5"/>
      <c r="O763" s="5"/>
      <c r="P763" s="5"/>
      <c r="Q763" s="5"/>
      <c r="R763" s="5"/>
    </row>
    <row r="764" spans="6:18" ht="14.25" customHeight="1">
      <c r="F764" s="5"/>
      <c r="G764" s="5"/>
      <c r="H764" s="5"/>
      <c r="I764" s="5"/>
      <c r="J764" s="5"/>
      <c r="K764" s="5"/>
      <c r="L764" s="5"/>
      <c r="M764" s="5"/>
      <c r="N764" s="5"/>
      <c r="O764" s="5"/>
      <c r="P764" s="5"/>
      <c r="Q764" s="5"/>
      <c r="R764" s="5"/>
    </row>
    <row r="765" spans="6:18" ht="14.25" customHeight="1">
      <c r="F765" s="5"/>
      <c r="G765" s="5"/>
      <c r="H765" s="5"/>
      <c r="I765" s="5"/>
      <c r="J765" s="5"/>
      <c r="K765" s="5"/>
      <c r="L765" s="5"/>
      <c r="M765" s="5"/>
      <c r="N765" s="5"/>
      <c r="O765" s="5"/>
      <c r="P765" s="5"/>
      <c r="Q765" s="5"/>
      <c r="R765" s="5"/>
    </row>
    <row r="766" spans="6:18" ht="14.25" customHeight="1">
      <c r="F766" s="5"/>
      <c r="G766" s="5"/>
      <c r="H766" s="5"/>
      <c r="I766" s="5"/>
      <c r="J766" s="5"/>
      <c r="K766" s="5"/>
      <c r="L766" s="5"/>
      <c r="M766" s="5"/>
      <c r="N766" s="5"/>
      <c r="O766" s="5"/>
      <c r="P766" s="5"/>
      <c r="Q766" s="5"/>
      <c r="R766" s="5"/>
    </row>
    <row r="767" spans="6:18" ht="14.25" customHeight="1">
      <c r="F767" s="5"/>
      <c r="G767" s="5"/>
      <c r="H767" s="5"/>
      <c r="I767" s="5"/>
      <c r="J767" s="5"/>
      <c r="K767" s="5"/>
      <c r="L767" s="5"/>
      <c r="M767" s="5"/>
      <c r="N767" s="5"/>
      <c r="O767" s="5"/>
      <c r="P767" s="5"/>
      <c r="Q767" s="5"/>
      <c r="R767" s="5"/>
    </row>
    <row r="768" spans="6:18" ht="14.25" customHeight="1">
      <c r="F768" s="5"/>
      <c r="G768" s="5"/>
      <c r="H768" s="5"/>
      <c r="I768" s="5"/>
      <c r="J768" s="5"/>
      <c r="K768" s="5"/>
      <c r="L768" s="5"/>
      <c r="M768" s="5"/>
      <c r="N768" s="5"/>
      <c r="O768" s="5"/>
      <c r="P768" s="5"/>
      <c r="Q768" s="5"/>
      <c r="R768" s="5"/>
    </row>
    <row r="769" spans="6:18" ht="14.25" customHeight="1">
      <c r="F769" s="5"/>
      <c r="G769" s="5"/>
      <c r="H769" s="5"/>
      <c r="I769" s="5"/>
      <c r="J769" s="5"/>
      <c r="K769" s="5"/>
      <c r="L769" s="5"/>
      <c r="M769" s="5"/>
      <c r="N769" s="5"/>
      <c r="O769" s="5"/>
      <c r="P769" s="5"/>
      <c r="Q769" s="5"/>
      <c r="R769" s="5"/>
    </row>
    <row r="770" spans="6:18" ht="14.25" customHeight="1">
      <c r="F770" s="5"/>
      <c r="G770" s="5"/>
      <c r="H770" s="5"/>
      <c r="I770" s="5"/>
      <c r="J770" s="5"/>
      <c r="K770" s="5"/>
      <c r="L770" s="5"/>
      <c r="M770" s="5"/>
      <c r="N770" s="5"/>
      <c r="O770" s="5"/>
      <c r="P770" s="5"/>
      <c r="Q770" s="5"/>
      <c r="R770" s="5"/>
    </row>
    <row r="771" spans="6:18" ht="14.25" customHeight="1">
      <c r="F771" s="5"/>
      <c r="G771" s="5"/>
      <c r="H771" s="5"/>
      <c r="I771" s="5"/>
      <c r="J771" s="5"/>
      <c r="K771" s="5"/>
      <c r="L771" s="5"/>
      <c r="M771" s="5"/>
      <c r="N771" s="5"/>
      <c r="O771" s="5"/>
      <c r="P771" s="5"/>
      <c r="Q771" s="5"/>
      <c r="R771" s="5"/>
    </row>
    <row r="772" spans="6:18" ht="14.25" customHeight="1">
      <c r="F772" s="5"/>
      <c r="G772" s="5"/>
      <c r="H772" s="5"/>
      <c r="I772" s="5"/>
      <c r="J772" s="5"/>
      <c r="K772" s="5"/>
      <c r="L772" s="5"/>
      <c r="M772" s="5"/>
      <c r="N772" s="5"/>
      <c r="O772" s="5"/>
      <c r="P772" s="5"/>
      <c r="Q772" s="5"/>
      <c r="R772" s="5"/>
    </row>
    <row r="773" spans="6:18" ht="14.25" customHeight="1">
      <c r="F773" s="5"/>
      <c r="G773" s="5"/>
      <c r="H773" s="5"/>
      <c r="I773" s="5"/>
      <c r="J773" s="5"/>
      <c r="K773" s="5"/>
      <c r="L773" s="5"/>
      <c r="M773" s="5"/>
      <c r="N773" s="5"/>
      <c r="O773" s="5"/>
      <c r="P773" s="5"/>
      <c r="Q773" s="5"/>
      <c r="R773" s="5"/>
    </row>
    <row r="774" spans="6:18" ht="14.25" customHeight="1">
      <c r="F774" s="5"/>
      <c r="G774" s="5"/>
      <c r="H774" s="5"/>
      <c r="I774" s="5"/>
      <c r="J774" s="5"/>
      <c r="K774" s="5"/>
      <c r="L774" s="5"/>
      <c r="M774" s="5"/>
      <c r="N774" s="5"/>
      <c r="O774" s="5"/>
      <c r="P774" s="5"/>
      <c r="Q774" s="5"/>
      <c r="R774" s="5"/>
    </row>
    <row r="775" spans="6:18" ht="14.25" customHeight="1">
      <c r="F775" s="5"/>
      <c r="G775" s="5"/>
      <c r="H775" s="5"/>
      <c r="I775" s="5"/>
      <c r="J775" s="5"/>
      <c r="K775" s="5"/>
      <c r="L775" s="5"/>
      <c r="M775" s="5"/>
      <c r="N775" s="5"/>
      <c r="O775" s="5"/>
      <c r="P775" s="5"/>
      <c r="Q775" s="5"/>
      <c r="R775" s="5"/>
    </row>
    <row r="776" spans="6:18" ht="14.25" customHeight="1">
      <c r="F776" s="5"/>
      <c r="G776" s="5"/>
      <c r="H776" s="5"/>
      <c r="I776" s="5"/>
      <c r="J776" s="5"/>
      <c r="K776" s="5"/>
      <c r="L776" s="5"/>
      <c r="M776" s="5"/>
      <c r="N776" s="5"/>
      <c r="O776" s="5"/>
      <c r="P776" s="5"/>
      <c r="Q776" s="5"/>
      <c r="R776" s="5"/>
    </row>
    <row r="777" spans="6:18" ht="14.25" customHeight="1">
      <c r="F777" s="5"/>
      <c r="G777" s="5"/>
      <c r="H777" s="5"/>
      <c r="I777" s="5"/>
      <c r="J777" s="5"/>
      <c r="K777" s="5"/>
      <c r="L777" s="5"/>
      <c r="M777" s="5"/>
      <c r="N777" s="5"/>
      <c r="O777" s="5"/>
      <c r="P777" s="5"/>
      <c r="Q777" s="5"/>
      <c r="R777" s="5"/>
    </row>
    <row r="778" spans="6:18" ht="14.25" customHeight="1">
      <c r="F778" s="5"/>
      <c r="G778" s="5"/>
      <c r="H778" s="5"/>
      <c r="I778" s="5"/>
      <c r="J778" s="5"/>
      <c r="K778" s="5"/>
      <c r="L778" s="5"/>
      <c r="M778" s="5"/>
      <c r="N778" s="5"/>
      <c r="O778" s="5"/>
      <c r="P778" s="5"/>
      <c r="Q778" s="5"/>
      <c r="R778" s="5"/>
    </row>
    <row r="779" spans="6:18" ht="14.25" customHeight="1">
      <c r="F779" s="5"/>
      <c r="G779" s="5"/>
      <c r="H779" s="5"/>
      <c r="I779" s="5"/>
      <c r="J779" s="5"/>
      <c r="K779" s="5"/>
      <c r="L779" s="5"/>
      <c r="M779" s="5"/>
      <c r="N779" s="5"/>
      <c r="O779" s="5"/>
      <c r="P779" s="5"/>
      <c r="Q779" s="5"/>
      <c r="R779" s="5"/>
    </row>
    <row r="780" spans="6:18" ht="14.25" customHeight="1">
      <c r="F780" s="5"/>
      <c r="G780" s="5"/>
      <c r="H780" s="5"/>
      <c r="I780" s="5"/>
      <c r="J780" s="5"/>
      <c r="K780" s="5"/>
      <c r="L780" s="5"/>
      <c r="M780" s="5"/>
      <c r="N780" s="5"/>
      <c r="O780" s="5"/>
      <c r="P780" s="5"/>
      <c r="Q780" s="5"/>
      <c r="R780" s="5"/>
    </row>
    <row r="781" spans="6:18" ht="14.25" customHeight="1">
      <c r="F781" s="5"/>
      <c r="G781" s="5"/>
      <c r="H781" s="5"/>
      <c r="I781" s="5"/>
      <c r="J781" s="5"/>
      <c r="K781" s="5"/>
      <c r="L781" s="5"/>
      <c r="M781" s="5"/>
      <c r="N781" s="5"/>
      <c r="O781" s="5"/>
      <c r="P781" s="5"/>
      <c r="Q781" s="5"/>
      <c r="R781" s="5"/>
    </row>
    <row r="782" spans="6:18" ht="14.25" customHeight="1">
      <c r="F782" s="5"/>
      <c r="G782" s="5"/>
      <c r="H782" s="5"/>
      <c r="I782" s="5"/>
      <c r="J782" s="5"/>
      <c r="K782" s="5"/>
      <c r="L782" s="5"/>
      <c r="M782" s="5"/>
      <c r="N782" s="5"/>
      <c r="O782" s="5"/>
      <c r="P782" s="5"/>
      <c r="Q782" s="5"/>
      <c r="R782" s="5"/>
    </row>
    <row r="783" spans="6:18" ht="14.25" customHeight="1">
      <c r="F783" s="5"/>
      <c r="G783" s="5"/>
      <c r="H783" s="5"/>
      <c r="I783" s="5"/>
      <c r="J783" s="5"/>
      <c r="K783" s="5"/>
      <c r="L783" s="5"/>
      <c r="M783" s="5"/>
      <c r="N783" s="5"/>
      <c r="O783" s="5"/>
      <c r="P783" s="5"/>
      <c r="Q783" s="5"/>
      <c r="R783" s="5"/>
    </row>
    <row r="784" spans="6:18" ht="14.25" customHeight="1">
      <c r="F784" s="5"/>
      <c r="G784" s="5"/>
      <c r="H784" s="5"/>
      <c r="I784" s="5"/>
      <c r="J784" s="5"/>
      <c r="K784" s="5"/>
      <c r="L784" s="5"/>
      <c r="M784" s="5"/>
      <c r="N784" s="5"/>
      <c r="O784" s="5"/>
      <c r="P784" s="5"/>
      <c r="Q784" s="5"/>
      <c r="R784" s="5"/>
    </row>
    <row r="785" spans="6:18" ht="14.25" customHeight="1">
      <c r="F785" s="5"/>
      <c r="G785" s="5"/>
      <c r="H785" s="5"/>
      <c r="I785" s="5"/>
      <c r="J785" s="5"/>
      <c r="K785" s="5"/>
      <c r="L785" s="5"/>
      <c r="M785" s="5"/>
      <c r="N785" s="5"/>
      <c r="O785" s="5"/>
      <c r="P785" s="5"/>
      <c r="Q785" s="5"/>
      <c r="R785" s="5"/>
    </row>
    <row r="786" spans="6:18" ht="14.25" customHeight="1">
      <c r="F786" s="5"/>
      <c r="G786" s="5"/>
      <c r="H786" s="5"/>
      <c r="I786" s="5"/>
      <c r="J786" s="5"/>
      <c r="K786" s="5"/>
      <c r="L786" s="5"/>
      <c r="M786" s="5"/>
      <c r="N786" s="5"/>
      <c r="O786" s="5"/>
      <c r="P786" s="5"/>
      <c r="Q786" s="5"/>
      <c r="R786" s="5"/>
    </row>
    <row r="787" spans="6:18" ht="14.25" customHeight="1">
      <c r="F787" s="5"/>
      <c r="G787" s="5"/>
      <c r="H787" s="5"/>
      <c r="I787" s="5"/>
      <c r="J787" s="5"/>
      <c r="K787" s="5"/>
      <c r="L787" s="5"/>
      <c r="M787" s="5"/>
      <c r="N787" s="5"/>
      <c r="O787" s="5"/>
      <c r="P787" s="5"/>
      <c r="Q787" s="5"/>
      <c r="R787" s="5"/>
    </row>
    <row r="788" spans="6:18" ht="14.25" customHeight="1">
      <c r="F788" s="5"/>
      <c r="G788" s="5"/>
      <c r="H788" s="5"/>
      <c r="I788" s="5"/>
      <c r="J788" s="5"/>
      <c r="K788" s="5"/>
      <c r="L788" s="5"/>
      <c r="M788" s="5"/>
      <c r="N788" s="5"/>
      <c r="O788" s="5"/>
      <c r="P788" s="5"/>
      <c r="Q788" s="5"/>
      <c r="R788" s="5"/>
    </row>
    <row r="789" spans="6:18" ht="14.25" customHeight="1">
      <c r="F789" s="5"/>
      <c r="G789" s="5"/>
      <c r="H789" s="5"/>
      <c r="I789" s="5"/>
      <c r="J789" s="5"/>
      <c r="K789" s="5"/>
      <c r="L789" s="5"/>
      <c r="M789" s="5"/>
      <c r="N789" s="5"/>
      <c r="O789" s="5"/>
      <c r="P789" s="5"/>
      <c r="Q789" s="5"/>
      <c r="R789" s="5"/>
    </row>
    <row r="790" spans="6:18" ht="14.25" customHeight="1">
      <c r="F790" s="5"/>
      <c r="G790" s="5"/>
      <c r="H790" s="5"/>
      <c r="I790" s="5"/>
      <c r="J790" s="5"/>
      <c r="K790" s="5"/>
      <c r="L790" s="5"/>
      <c r="M790" s="5"/>
      <c r="N790" s="5"/>
      <c r="O790" s="5"/>
      <c r="P790" s="5"/>
      <c r="Q790" s="5"/>
      <c r="R790" s="5"/>
    </row>
    <row r="791" spans="6:18" ht="14.25" customHeight="1">
      <c r="F791" s="5"/>
      <c r="G791" s="5"/>
      <c r="H791" s="5"/>
      <c r="I791" s="5"/>
      <c r="J791" s="5"/>
      <c r="K791" s="5"/>
      <c r="L791" s="5"/>
      <c r="M791" s="5"/>
      <c r="N791" s="5"/>
      <c r="O791" s="5"/>
      <c r="P791" s="5"/>
      <c r="Q791" s="5"/>
      <c r="R791" s="5"/>
    </row>
    <row r="792" spans="6:18" ht="14.25" customHeight="1">
      <c r="F792" s="5"/>
      <c r="G792" s="5"/>
      <c r="H792" s="5"/>
      <c r="I792" s="5"/>
      <c r="J792" s="5"/>
      <c r="K792" s="5"/>
      <c r="L792" s="5"/>
      <c r="M792" s="5"/>
      <c r="N792" s="5"/>
      <c r="O792" s="5"/>
      <c r="P792" s="5"/>
      <c r="Q792" s="5"/>
      <c r="R792" s="5"/>
    </row>
    <row r="793" spans="6:18" ht="14.25" customHeight="1">
      <c r="F793" s="5"/>
      <c r="G793" s="5"/>
      <c r="H793" s="5"/>
      <c r="I793" s="5"/>
      <c r="J793" s="5"/>
      <c r="K793" s="5"/>
      <c r="L793" s="5"/>
      <c r="M793" s="5"/>
      <c r="N793" s="5"/>
      <c r="O793" s="5"/>
      <c r="P793" s="5"/>
      <c r="Q793" s="5"/>
      <c r="R793" s="5"/>
    </row>
    <row r="794" spans="6:18" ht="14.25" customHeight="1">
      <c r="F794" s="5"/>
      <c r="G794" s="5"/>
      <c r="H794" s="5"/>
      <c r="I794" s="5"/>
      <c r="J794" s="5"/>
      <c r="K794" s="5"/>
      <c r="L794" s="5"/>
      <c r="M794" s="5"/>
      <c r="N794" s="5"/>
      <c r="O794" s="5"/>
      <c r="P794" s="5"/>
      <c r="Q794" s="5"/>
      <c r="R794" s="5"/>
    </row>
    <row r="795" spans="6:18" ht="14.25" customHeight="1">
      <c r="F795" s="5"/>
      <c r="G795" s="5"/>
      <c r="H795" s="5"/>
      <c r="I795" s="5"/>
      <c r="J795" s="5"/>
      <c r="K795" s="5"/>
      <c r="L795" s="5"/>
      <c r="M795" s="5"/>
      <c r="N795" s="5"/>
      <c r="O795" s="5"/>
      <c r="P795" s="5"/>
      <c r="Q795" s="5"/>
      <c r="R795" s="5"/>
    </row>
    <row r="796" spans="6:18" ht="14.25" customHeight="1">
      <c r="F796" s="5"/>
      <c r="G796" s="5"/>
      <c r="H796" s="5"/>
      <c r="I796" s="5"/>
      <c r="J796" s="5"/>
      <c r="K796" s="5"/>
      <c r="L796" s="5"/>
      <c r="M796" s="5"/>
      <c r="N796" s="5"/>
      <c r="O796" s="5"/>
      <c r="P796" s="5"/>
      <c r="Q796" s="5"/>
      <c r="R796" s="5"/>
    </row>
    <row r="797" spans="6:18" ht="14.25" customHeight="1">
      <c r="F797" s="5"/>
      <c r="G797" s="5"/>
      <c r="H797" s="5"/>
      <c r="I797" s="5"/>
      <c r="J797" s="5"/>
      <c r="K797" s="5"/>
      <c r="L797" s="5"/>
      <c r="M797" s="5"/>
      <c r="N797" s="5"/>
      <c r="O797" s="5"/>
      <c r="P797" s="5"/>
      <c r="Q797" s="5"/>
      <c r="R797" s="5"/>
    </row>
    <row r="798" spans="6:18" ht="14.25" customHeight="1">
      <c r="F798" s="5"/>
      <c r="G798" s="5"/>
      <c r="H798" s="5"/>
      <c r="I798" s="5"/>
      <c r="J798" s="5"/>
      <c r="K798" s="5"/>
      <c r="L798" s="5"/>
      <c r="M798" s="5"/>
      <c r="N798" s="5"/>
      <c r="O798" s="5"/>
      <c r="P798" s="5"/>
      <c r="Q798" s="5"/>
      <c r="R798" s="5"/>
    </row>
    <row r="799" spans="6:18" ht="14.25" customHeight="1">
      <c r="F799" s="5"/>
      <c r="G799" s="5"/>
      <c r="H799" s="5"/>
      <c r="I799" s="5"/>
      <c r="J799" s="5"/>
      <c r="K799" s="5"/>
      <c r="L799" s="5"/>
      <c r="M799" s="5"/>
      <c r="N799" s="5"/>
      <c r="O799" s="5"/>
      <c r="P799" s="5"/>
      <c r="Q799" s="5"/>
      <c r="R799" s="5"/>
    </row>
    <row r="800" spans="6:18" ht="14.25" customHeight="1">
      <c r="F800" s="5"/>
      <c r="G800" s="5"/>
      <c r="H800" s="5"/>
      <c r="I800" s="5"/>
      <c r="J800" s="5"/>
      <c r="K800" s="5"/>
      <c r="L800" s="5"/>
      <c r="M800" s="5"/>
      <c r="N800" s="5"/>
      <c r="O800" s="5"/>
      <c r="P800" s="5"/>
      <c r="Q800" s="5"/>
      <c r="R800" s="5"/>
    </row>
    <row r="801" spans="6:18" ht="14.25" customHeight="1">
      <c r="F801" s="5"/>
      <c r="G801" s="5"/>
      <c r="H801" s="5"/>
      <c r="I801" s="5"/>
      <c r="J801" s="5"/>
      <c r="K801" s="5"/>
      <c r="L801" s="5"/>
      <c r="M801" s="5"/>
      <c r="N801" s="5"/>
      <c r="O801" s="5"/>
      <c r="P801" s="5"/>
      <c r="Q801" s="5"/>
      <c r="R801" s="5"/>
    </row>
    <row r="802" spans="6:18" ht="14.25" customHeight="1">
      <c r="F802" s="5"/>
      <c r="G802" s="5"/>
      <c r="H802" s="5"/>
      <c r="I802" s="5"/>
      <c r="J802" s="5"/>
      <c r="K802" s="5"/>
      <c r="L802" s="5"/>
      <c r="M802" s="5"/>
      <c r="N802" s="5"/>
      <c r="O802" s="5"/>
      <c r="P802" s="5"/>
      <c r="Q802" s="5"/>
      <c r="R802" s="5"/>
    </row>
    <row r="803" spans="6:18" ht="14.25" customHeight="1">
      <c r="F803" s="5"/>
      <c r="G803" s="5"/>
      <c r="H803" s="5"/>
      <c r="I803" s="5"/>
      <c r="J803" s="5"/>
      <c r="K803" s="5"/>
      <c r="L803" s="5"/>
      <c r="M803" s="5"/>
      <c r="N803" s="5"/>
      <c r="O803" s="5"/>
      <c r="P803" s="5"/>
      <c r="Q803" s="5"/>
      <c r="R803" s="5"/>
    </row>
    <row r="804" spans="6:18" ht="14.25" customHeight="1">
      <c r="F804" s="5"/>
      <c r="G804" s="5"/>
      <c r="H804" s="5"/>
      <c r="I804" s="5"/>
      <c r="J804" s="5"/>
      <c r="K804" s="5"/>
      <c r="L804" s="5"/>
      <c r="M804" s="5"/>
      <c r="N804" s="5"/>
      <c r="O804" s="5"/>
      <c r="P804" s="5"/>
      <c r="Q804" s="5"/>
      <c r="R804" s="5"/>
    </row>
    <row r="805" spans="6:18" ht="14.25" customHeight="1">
      <c r="F805" s="5"/>
      <c r="G805" s="5"/>
      <c r="H805" s="5"/>
      <c r="I805" s="5"/>
      <c r="J805" s="5"/>
      <c r="K805" s="5"/>
      <c r="L805" s="5"/>
      <c r="M805" s="5"/>
      <c r="N805" s="5"/>
      <c r="O805" s="5"/>
      <c r="P805" s="5"/>
      <c r="Q805" s="5"/>
      <c r="R805" s="5"/>
    </row>
    <row r="806" spans="6:18" ht="14.25" customHeight="1">
      <c r="F806" s="5"/>
      <c r="G806" s="5"/>
      <c r="H806" s="5"/>
      <c r="I806" s="5"/>
      <c r="J806" s="5"/>
      <c r="K806" s="5"/>
      <c r="L806" s="5"/>
      <c r="M806" s="5"/>
      <c r="N806" s="5"/>
      <c r="O806" s="5"/>
      <c r="P806" s="5"/>
      <c r="Q806" s="5"/>
      <c r="R806" s="5"/>
    </row>
    <row r="807" spans="6:18" ht="14.25" customHeight="1">
      <c r="F807" s="5"/>
      <c r="G807" s="5"/>
      <c r="H807" s="5"/>
      <c r="I807" s="5"/>
      <c r="J807" s="5"/>
      <c r="K807" s="5"/>
      <c r="L807" s="5"/>
      <c r="M807" s="5"/>
      <c r="N807" s="5"/>
      <c r="O807" s="5"/>
      <c r="P807" s="5"/>
      <c r="Q807" s="5"/>
      <c r="R807" s="5"/>
    </row>
    <row r="808" spans="6:18" ht="14.25" customHeight="1">
      <c r="F808" s="5"/>
      <c r="G808" s="5"/>
      <c r="H808" s="5"/>
      <c r="I808" s="5"/>
      <c r="J808" s="5"/>
      <c r="K808" s="5"/>
      <c r="L808" s="5"/>
      <c r="M808" s="5"/>
      <c r="N808" s="5"/>
      <c r="O808" s="5"/>
      <c r="P808" s="5"/>
      <c r="Q808" s="5"/>
      <c r="R808" s="5"/>
    </row>
    <row r="809" spans="6:18" ht="14.25" customHeight="1">
      <c r="F809" s="5"/>
      <c r="G809" s="5"/>
      <c r="H809" s="5"/>
      <c r="I809" s="5"/>
      <c r="J809" s="5"/>
      <c r="K809" s="5"/>
      <c r="L809" s="5"/>
      <c r="M809" s="5"/>
      <c r="N809" s="5"/>
      <c r="O809" s="5"/>
      <c r="P809" s="5"/>
      <c r="Q809" s="5"/>
      <c r="R809" s="5"/>
    </row>
    <row r="810" spans="6:18" ht="14.25" customHeight="1">
      <c r="F810" s="5"/>
      <c r="G810" s="5"/>
      <c r="H810" s="5"/>
      <c r="I810" s="5"/>
      <c r="J810" s="5"/>
      <c r="K810" s="5"/>
      <c r="L810" s="5"/>
      <c r="M810" s="5"/>
      <c r="N810" s="5"/>
      <c r="O810" s="5"/>
      <c r="P810" s="5"/>
      <c r="Q810" s="5"/>
      <c r="R810" s="5"/>
    </row>
    <row r="811" spans="6:18" ht="14.25" customHeight="1">
      <c r="F811" s="5"/>
      <c r="G811" s="5"/>
      <c r="H811" s="5"/>
      <c r="I811" s="5"/>
      <c r="J811" s="5"/>
      <c r="K811" s="5"/>
      <c r="L811" s="5"/>
      <c r="M811" s="5"/>
      <c r="N811" s="5"/>
      <c r="O811" s="5"/>
      <c r="P811" s="5"/>
      <c r="Q811" s="5"/>
      <c r="R811" s="5"/>
    </row>
    <row r="812" spans="6:18" ht="14.25" customHeight="1">
      <c r="F812" s="5"/>
      <c r="G812" s="5"/>
      <c r="H812" s="5"/>
      <c r="I812" s="5"/>
      <c r="J812" s="5"/>
      <c r="K812" s="5"/>
      <c r="L812" s="5"/>
      <c r="M812" s="5"/>
      <c r="N812" s="5"/>
      <c r="O812" s="5"/>
      <c r="P812" s="5"/>
      <c r="Q812" s="5"/>
      <c r="R812" s="5"/>
    </row>
    <row r="813" spans="6:18" ht="14.25" customHeight="1">
      <c r="F813" s="5"/>
      <c r="G813" s="5"/>
      <c r="H813" s="5"/>
      <c r="I813" s="5"/>
      <c r="J813" s="5"/>
      <c r="K813" s="5"/>
      <c r="L813" s="5"/>
      <c r="M813" s="5"/>
      <c r="N813" s="5"/>
      <c r="O813" s="5"/>
      <c r="P813" s="5"/>
      <c r="Q813" s="5"/>
      <c r="R813" s="5"/>
    </row>
    <row r="814" spans="6:18" ht="14.25" customHeight="1">
      <c r="F814" s="5"/>
      <c r="G814" s="5"/>
      <c r="H814" s="5"/>
      <c r="I814" s="5"/>
      <c r="J814" s="5"/>
      <c r="K814" s="5"/>
      <c r="L814" s="5"/>
      <c r="M814" s="5"/>
      <c r="N814" s="5"/>
      <c r="O814" s="5"/>
      <c r="P814" s="5"/>
      <c r="Q814" s="5"/>
      <c r="R814" s="5"/>
    </row>
    <row r="815" spans="6:18" ht="14.25" customHeight="1">
      <c r="F815" s="5"/>
      <c r="G815" s="5"/>
      <c r="H815" s="5"/>
      <c r="I815" s="5"/>
      <c r="J815" s="5"/>
      <c r="K815" s="5"/>
      <c r="L815" s="5"/>
      <c r="M815" s="5"/>
      <c r="N815" s="5"/>
      <c r="O815" s="5"/>
      <c r="P815" s="5"/>
      <c r="Q815" s="5"/>
      <c r="R815" s="5"/>
    </row>
    <row r="816" spans="6:18" ht="14.25" customHeight="1">
      <c r="F816" s="5"/>
      <c r="G816" s="5"/>
      <c r="H816" s="5"/>
      <c r="I816" s="5"/>
      <c r="J816" s="5"/>
      <c r="K816" s="5"/>
      <c r="L816" s="5"/>
      <c r="M816" s="5"/>
      <c r="N816" s="5"/>
      <c r="O816" s="5"/>
      <c r="P816" s="5"/>
      <c r="Q816" s="5"/>
      <c r="R816" s="5"/>
    </row>
    <row r="817" spans="6:18" ht="14.25" customHeight="1">
      <c r="F817" s="5"/>
      <c r="G817" s="5"/>
      <c r="H817" s="5"/>
      <c r="I817" s="5"/>
      <c r="J817" s="5"/>
      <c r="K817" s="5"/>
      <c r="L817" s="5"/>
      <c r="M817" s="5"/>
      <c r="N817" s="5"/>
      <c r="O817" s="5"/>
      <c r="P817" s="5"/>
      <c r="Q817" s="5"/>
      <c r="R817" s="5"/>
    </row>
    <row r="818" spans="6:18" ht="14.25" customHeight="1">
      <c r="F818" s="5"/>
      <c r="G818" s="5"/>
      <c r="H818" s="5"/>
      <c r="I818" s="5"/>
      <c r="J818" s="5"/>
      <c r="K818" s="5"/>
      <c r="L818" s="5"/>
      <c r="M818" s="5"/>
      <c r="N818" s="5"/>
      <c r="O818" s="5"/>
      <c r="P818" s="5"/>
      <c r="Q818" s="5"/>
      <c r="R818" s="5"/>
    </row>
    <row r="819" spans="6:18" ht="14.25" customHeight="1">
      <c r="F819" s="5"/>
      <c r="G819" s="5"/>
      <c r="H819" s="5"/>
      <c r="I819" s="5"/>
      <c r="J819" s="5"/>
      <c r="K819" s="5"/>
      <c r="L819" s="5"/>
      <c r="M819" s="5"/>
      <c r="N819" s="5"/>
      <c r="O819" s="5"/>
      <c r="P819" s="5"/>
      <c r="Q819" s="5"/>
      <c r="R819" s="5"/>
    </row>
    <row r="820" spans="6:18" ht="14.25" customHeight="1">
      <c r="F820" s="5"/>
      <c r="G820" s="5"/>
      <c r="H820" s="5"/>
      <c r="I820" s="5"/>
      <c r="J820" s="5"/>
      <c r="K820" s="5"/>
      <c r="L820" s="5"/>
      <c r="M820" s="5"/>
      <c r="N820" s="5"/>
      <c r="O820" s="5"/>
      <c r="P820" s="5"/>
      <c r="Q820" s="5"/>
      <c r="R820" s="5"/>
    </row>
    <row r="821" spans="6:18" ht="14.25" customHeight="1">
      <c r="F821" s="5"/>
      <c r="G821" s="5"/>
      <c r="H821" s="5"/>
      <c r="I821" s="5"/>
      <c r="J821" s="5"/>
      <c r="K821" s="5"/>
      <c r="L821" s="5"/>
      <c r="M821" s="5"/>
      <c r="N821" s="5"/>
      <c r="O821" s="5"/>
      <c r="P821" s="5"/>
      <c r="Q821" s="5"/>
      <c r="R821" s="5"/>
    </row>
    <row r="822" spans="6:18" ht="14.25" customHeight="1">
      <c r="F822" s="5"/>
      <c r="G822" s="5"/>
      <c r="H822" s="5"/>
      <c r="I822" s="5"/>
      <c r="J822" s="5"/>
      <c r="K822" s="5"/>
      <c r="L822" s="5"/>
      <c r="M822" s="5"/>
      <c r="N822" s="5"/>
      <c r="O822" s="5"/>
      <c r="P822" s="5"/>
      <c r="Q822" s="5"/>
      <c r="R822" s="5"/>
    </row>
    <row r="823" spans="6:18" ht="14.25" customHeight="1">
      <c r="F823" s="5"/>
      <c r="G823" s="5"/>
      <c r="H823" s="5"/>
      <c r="I823" s="5"/>
      <c r="J823" s="5"/>
      <c r="K823" s="5"/>
      <c r="L823" s="5"/>
      <c r="M823" s="5"/>
      <c r="N823" s="5"/>
      <c r="O823" s="5"/>
      <c r="P823" s="5"/>
      <c r="Q823" s="5"/>
      <c r="R823" s="5"/>
    </row>
    <row r="824" spans="6:18" ht="14.25" customHeight="1">
      <c r="F824" s="5"/>
      <c r="G824" s="5"/>
      <c r="H824" s="5"/>
      <c r="I824" s="5"/>
      <c r="J824" s="5"/>
      <c r="K824" s="5"/>
      <c r="L824" s="5"/>
      <c r="M824" s="5"/>
      <c r="N824" s="5"/>
      <c r="O824" s="5"/>
      <c r="P824" s="5"/>
      <c r="Q824" s="5"/>
      <c r="R824" s="5"/>
    </row>
    <row r="825" spans="6:18" ht="14.25" customHeight="1">
      <c r="F825" s="5"/>
      <c r="G825" s="5"/>
      <c r="H825" s="5"/>
      <c r="I825" s="5"/>
      <c r="J825" s="5"/>
      <c r="K825" s="5"/>
      <c r="L825" s="5"/>
      <c r="M825" s="5"/>
      <c r="N825" s="5"/>
      <c r="O825" s="5"/>
      <c r="P825" s="5"/>
      <c r="Q825" s="5"/>
      <c r="R825" s="5"/>
    </row>
    <row r="826" spans="6:18" ht="14.25" customHeight="1">
      <c r="F826" s="5"/>
      <c r="G826" s="5"/>
      <c r="H826" s="5"/>
      <c r="I826" s="5"/>
      <c r="J826" s="5"/>
      <c r="K826" s="5"/>
      <c r="L826" s="5"/>
      <c r="M826" s="5"/>
      <c r="N826" s="5"/>
      <c r="O826" s="5"/>
      <c r="P826" s="5"/>
      <c r="Q826" s="5"/>
      <c r="R826" s="5"/>
    </row>
    <row r="827" spans="6:18" ht="14.25" customHeight="1">
      <c r="F827" s="5"/>
      <c r="G827" s="5"/>
      <c r="H827" s="5"/>
      <c r="I827" s="5"/>
      <c r="J827" s="5"/>
      <c r="K827" s="5"/>
      <c r="L827" s="5"/>
      <c r="M827" s="5"/>
      <c r="N827" s="5"/>
      <c r="O827" s="5"/>
      <c r="P827" s="5"/>
      <c r="Q827" s="5"/>
      <c r="R827" s="5"/>
    </row>
    <row r="828" spans="6:18" ht="14.25" customHeight="1">
      <c r="F828" s="5"/>
      <c r="G828" s="5"/>
      <c r="H828" s="5"/>
      <c r="I828" s="5"/>
      <c r="J828" s="5"/>
      <c r="K828" s="5"/>
      <c r="L828" s="5"/>
      <c r="M828" s="5"/>
      <c r="N828" s="5"/>
      <c r="O828" s="5"/>
      <c r="P828" s="5"/>
      <c r="Q828" s="5"/>
      <c r="R828" s="5"/>
    </row>
    <row r="829" spans="6:18" ht="14.25" customHeight="1">
      <c r="F829" s="5"/>
      <c r="G829" s="5"/>
      <c r="H829" s="5"/>
      <c r="I829" s="5"/>
      <c r="J829" s="5"/>
      <c r="K829" s="5"/>
      <c r="L829" s="5"/>
      <c r="M829" s="5"/>
      <c r="N829" s="5"/>
      <c r="O829" s="5"/>
      <c r="P829" s="5"/>
      <c r="Q829" s="5"/>
      <c r="R829" s="5"/>
    </row>
    <row r="830" spans="6:18" ht="14.25" customHeight="1">
      <c r="F830" s="5"/>
      <c r="G830" s="5"/>
      <c r="H830" s="5"/>
      <c r="I830" s="5"/>
      <c r="J830" s="5"/>
      <c r="K830" s="5"/>
      <c r="L830" s="5"/>
      <c r="M830" s="5"/>
      <c r="N830" s="5"/>
      <c r="O830" s="5"/>
      <c r="P830" s="5"/>
      <c r="Q830" s="5"/>
      <c r="R830" s="5"/>
    </row>
    <row r="831" spans="6:18" ht="14.25" customHeight="1">
      <c r="F831" s="5"/>
      <c r="G831" s="5"/>
      <c r="H831" s="5"/>
      <c r="I831" s="5"/>
      <c r="J831" s="5"/>
      <c r="K831" s="5"/>
      <c r="L831" s="5"/>
      <c r="M831" s="5"/>
      <c r="N831" s="5"/>
      <c r="O831" s="5"/>
      <c r="P831" s="5"/>
      <c r="Q831" s="5"/>
      <c r="R831" s="5"/>
    </row>
    <row r="832" spans="6:18" ht="14.25" customHeight="1">
      <c r="F832" s="5"/>
      <c r="G832" s="5"/>
      <c r="H832" s="5"/>
      <c r="I832" s="5"/>
      <c r="J832" s="5"/>
      <c r="K832" s="5"/>
      <c r="L832" s="5"/>
      <c r="M832" s="5"/>
      <c r="N832" s="5"/>
      <c r="O832" s="5"/>
      <c r="P832" s="5"/>
      <c r="Q832" s="5"/>
      <c r="R832" s="5"/>
    </row>
    <row r="833" spans="6:18" ht="14.25" customHeight="1">
      <c r="F833" s="5"/>
      <c r="G833" s="5"/>
      <c r="H833" s="5"/>
      <c r="I833" s="5"/>
      <c r="J833" s="5"/>
      <c r="K833" s="5"/>
      <c r="L833" s="5"/>
      <c r="M833" s="5"/>
      <c r="N833" s="5"/>
      <c r="O833" s="5"/>
      <c r="P833" s="5"/>
      <c r="Q833" s="5"/>
      <c r="R833" s="5"/>
    </row>
    <row r="834" spans="6:18" ht="14.25" customHeight="1">
      <c r="F834" s="5"/>
      <c r="G834" s="5"/>
      <c r="H834" s="5"/>
      <c r="I834" s="5"/>
      <c r="J834" s="5"/>
      <c r="K834" s="5"/>
      <c r="L834" s="5"/>
      <c r="M834" s="5"/>
      <c r="N834" s="5"/>
      <c r="O834" s="5"/>
      <c r="P834" s="5"/>
      <c r="Q834" s="5"/>
      <c r="R834" s="5"/>
    </row>
    <row r="835" spans="6:18" ht="14.25" customHeight="1">
      <c r="F835" s="5"/>
      <c r="G835" s="5"/>
      <c r="H835" s="5"/>
      <c r="I835" s="5"/>
      <c r="J835" s="5"/>
      <c r="K835" s="5"/>
      <c r="L835" s="5"/>
      <c r="M835" s="5"/>
      <c r="N835" s="5"/>
      <c r="O835" s="5"/>
      <c r="P835" s="5"/>
      <c r="Q835" s="5"/>
      <c r="R835" s="5"/>
    </row>
    <row r="836" spans="6:18" ht="14.25" customHeight="1">
      <c r="F836" s="5"/>
      <c r="G836" s="5"/>
      <c r="H836" s="5"/>
      <c r="I836" s="5"/>
      <c r="J836" s="5"/>
      <c r="K836" s="5"/>
      <c r="L836" s="5"/>
      <c r="M836" s="5"/>
      <c r="N836" s="5"/>
      <c r="O836" s="5"/>
      <c r="P836" s="5"/>
      <c r="Q836" s="5"/>
      <c r="R836" s="5"/>
    </row>
    <row r="837" spans="6:18" ht="14.25" customHeight="1">
      <c r="F837" s="5"/>
      <c r="G837" s="5"/>
      <c r="H837" s="5"/>
      <c r="I837" s="5"/>
      <c r="J837" s="5"/>
      <c r="K837" s="5"/>
      <c r="L837" s="5"/>
      <c r="M837" s="5"/>
      <c r="N837" s="5"/>
      <c r="O837" s="5"/>
      <c r="P837" s="5"/>
      <c r="Q837" s="5"/>
      <c r="R837" s="5"/>
    </row>
    <row r="838" spans="6:18" ht="14.25" customHeight="1">
      <c r="F838" s="5"/>
      <c r="G838" s="5"/>
      <c r="H838" s="5"/>
      <c r="I838" s="5"/>
      <c r="J838" s="5"/>
      <c r="K838" s="5"/>
      <c r="L838" s="5"/>
      <c r="M838" s="5"/>
      <c r="N838" s="5"/>
      <c r="O838" s="5"/>
      <c r="P838" s="5"/>
      <c r="Q838" s="5"/>
      <c r="R838" s="5"/>
    </row>
    <row r="839" spans="6:18" ht="14.25" customHeight="1">
      <c r="F839" s="5"/>
      <c r="G839" s="5"/>
      <c r="H839" s="5"/>
      <c r="I839" s="5"/>
      <c r="J839" s="5"/>
      <c r="K839" s="5"/>
      <c r="L839" s="5"/>
      <c r="M839" s="5"/>
      <c r="N839" s="5"/>
      <c r="O839" s="5"/>
      <c r="P839" s="5"/>
      <c r="Q839" s="5"/>
      <c r="R839" s="5"/>
    </row>
    <row r="840" spans="6:18" ht="14.25" customHeight="1">
      <c r="F840" s="5"/>
      <c r="G840" s="5"/>
      <c r="H840" s="5"/>
      <c r="I840" s="5"/>
      <c r="J840" s="5"/>
      <c r="K840" s="5"/>
      <c r="L840" s="5"/>
      <c r="M840" s="5"/>
      <c r="N840" s="5"/>
      <c r="O840" s="5"/>
      <c r="P840" s="5"/>
      <c r="Q840" s="5"/>
      <c r="R840" s="5"/>
    </row>
    <row r="841" spans="6:18" ht="14.25" customHeight="1">
      <c r="F841" s="5"/>
      <c r="G841" s="5"/>
      <c r="H841" s="5"/>
      <c r="I841" s="5"/>
      <c r="J841" s="5"/>
      <c r="K841" s="5"/>
      <c r="L841" s="5"/>
      <c r="M841" s="5"/>
      <c r="N841" s="5"/>
      <c r="O841" s="5"/>
      <c r="P841" s="5"/>
      <c r="Q841" s="5"/>
      <c r="R841" s="5"/>
    </row>
    <row r="842" spans="6:18" ht="14.25" customHeight="1">
      <c r="F842" s="5"/>
      <c r="G842" s="5"/>
      <c r="H842" s="5"/>
      <c r="I842" s="5"/>
      <c r="J842" s="5"/>
      <c r="K842" s="5"/>
      <c r="L842" s="5"/>
      <c r="M842" s="5"/>
      <c r="N842" s="5"/>
      <c r="O842" s="5"/>
      <c r="P842" s="5"/>
      <c r="Q842" s="5"/>
      <c r="R842" s="5"/>
    </row>
    <row r="843" spans="6:18" ht="14.25" customHeight="1">
      <c r="F843" s="5"/>
      <c r="G843" s="5"/>
      <c r="H843" s="5"/>
      <c r="I843" s="5"/>
      <c r="J843" s="5"/>
      <c r="K843" s="5"/>
      <c r="L843" s="5"/>
      <c r="M843" s="5"/>
      <c r="N843" s="5"/>
      <c r="O843" s="5"/>
      <c r="P843" s="5"/>
      <c r="Q843" s="5"/>
      <c r="R843" s="5"/>
    </row>
    <row r="844" spans="6:18" ht="14.25" customHeight="1">
      <c r="F844" s="5"/>
      <c r="G844" s="5"/>
      <c r="H844" s="5"/>
      <c r="I844" s="5"/>
      <c r="J844" s="5"/>
      <c r="K844" s="5"/>
      <c r="L844" s="5"/>
      <c r="M844" s="5"/>
      <c r="N844" s="5"/>
      <c r="O844" s="5"/>
      <c r="P844" s="5"/>
      <c r="Q844" s="5"/>
      <c r="R844" s="5"/>
    </row>
    <row r="845" spans="6:18" ht="14.25" customHeight="1">
      <c r="F845" s="5"/>
      <c r="G845" s="5"/>
      <c r="H845" s="5"/>
      <c r="I845" s="5"/>
      <c r="J845" s="5"/>
      <c r="K845" s="5"/>
      <c r="L845" s="5"/>
      <c r="M845" s="5"/>
      <c r="N845" s="5"/>
      <c r="O845" s="5"/>
      <c r="P845" s="5"/>
      <c r="Q845" s="5"/>
      <c r="R845" s="5"/>
    </row>
    <row r="846" spans="6:18" ht="14.25" customHeight="1">
      <c r="F846" s="5"/>
      <c r="G846" s="5"/>
      <c r="H846" s="5"/>
      <c r="I846" s="5"/>
      <c r="J846" s="5"/>
      <c r="K846" s="5"/>
      <c r="L846" s="5"/>
      <c r="M846" s="5"/>
      <c r="N846" s="5"/>
      <c r="O846" s="5"/>
      <c r="P846" s="5"/>
      <c r="Q846" s="5"/>
      <c r="R846" s="5"/>
    </row>
    <row r="847" spans="6:18" ht="14.25" customHeight="1">
      <c r="F847" s="5"/>
      <c r="G847" s="5"/>
      <c r="H847" s="5"/>
      <c r="I847" s="5"/>
      <c r="J847" s="5"/>
      <c r="K847" s="5"/>
      <c r="L847" s="5"/>
      <c r="M847" s="5"/>
      <c r="N847" s="5"/>
      <c r="O847" s="5"/>
      <c r="P847" s="5"/>
      <c r="Q847" s="5"/>
      <c r="R847" s="5"/>
    </row>
    <row r="848" spans="6:18" ht="14.25" customHeight="1">
      <c r="F848" s="5"/>
      <c r="G848" s="5"/>
      <c r="H848" s="5"/>
      <c r="I848" s="5"/>
      <c r="J848" s="5"/>
      <c r="K848" s="5"/>
      <c r="L848" s="5"/>
      <c r="M848" s="5"/>
      <c r="N848" s="5"/>
      <c r="O848" s="5"/>
      <c r="P848" s="5"/>
      <c r="Q848" s="5"/>
      <c r="R848" s="5"/>
    </row>
    <row r="849" spans="6:18" ht="14.25" customHeight="1">
      <c r="F849" s="5"/>
      <c r="G849" s="5"/>
      <c r="H849" s="5"/>
      <c r="I849" s="5"/>
      <c r="J849" s="5"/>
      <c r="K849" s="5"/>
      <c r="L849" s="5"/>
      <c r="M849" s="5"/>
      <c r="N849" s="5"/>
      <c r="O849" s="5"/>
      <c r="P849" s="5"/>
      <c r="Q849" s="5"/>
      <c r="R849" s="5"/>
    </row>
    <row r="850" spans="6:18" ht="14.25" customHeight="1">
      <c r="F850" s="5"/>
      <c r="G850" s="5"/>
      <c r="H850" s="5"/>
      <c r="I850" s="5"/>
      <c r="J850" s="5"/>
      <c r="K850" s="5"/>
      <c r="L850" s="5"/>
      <c r="M850" s="5"/>
      <c r="N850" s="5"/>
      <c r="O850" s="5"/>
      <c r="P850" s="5"/>
      <c r="Q850" s="5"/>
      <c r="R850" s="5"/>
    </row>
    <row r="851" spans="6:18" ht="14.25" customHeight="1">
      <c r="F851" s="5"/>
      <c r="G851" s="5"/>
      <c r="H851" s="5"/>
      <c r="I851" s="5"/>
      <c r="J851" s="5"/>
      <c r="K851" s="5"/>
      <c r="L851" s="5"/>
      <c r="M851" s="5"/>
      <c r="N851" s="5"/>
      <c r="O851" s="5"/>
      <c r="P851" s="5"/>
      <c r="Q851" s="5"/>
      <c r="R851" s="5"/>
    </row>
    <row r="852" spans="6:18" ht="14.25" customHeight="1">
      <c r="F852" s="5"/>
      <c r="G852" s="5"/>
      <c r="H852" s="5"/>
      <c r="I852" s="5"/>
      <c r="J852" s="5"/>
      <c r="K852" s="5"/>
      <c r="L852" s="5"/>
      <c r="M852" s="5"/>
      <c r="N852" s="5"/>
      <c r="O852" s="5"/>
      <c r="P852" s="5"/>
      <c r="Q852" s="5"/>
      <c r="R852" s="5"/>
    </row>
    <row r="853" spans="6:18" ht="14.25" customHeight="1">
      <c r="F853" s="5"/>
      <c r="G853" s="5"/>
      <c r="H853" s="5"/>
      <c r="I853" s="5"/>
      <c r="J853" s="5"/>
      <c r="K853" s="5"/>
      <c r="L853" s="5"/>
      <c r="M853" s="5"/>
      <c r="N853" s="5"/>
      <c r="O853" s="5"/>
      <c r="P853" s="5"/>
      <c r="Q853" s="5"/>
      <c r="R853" s="5"/>
    </row>
    <row r="854" spans="6:18" ht="14.25" customHeight="1">
      <c r="F854" s="5"/>
      <c r="G854" s="5"/>
      <c r="H854" s="5"/>
      <c r="I854" s="5"/>
      <c r="J854" s="5"/>
      <c r="K854" s="5"/>
      <c r="L854" s="5"/>
      <c r="M854" s="5"/>
      <c r="N854" s="5"/>
      <c r="O854" s="5"/>
      <c r="P854" s="5"/>
      <c r="Q854" s="5"/>
      <c r="R854" s="5"/>
    </row>
    <row r="855" spans="6:18" ht="14.25" customHeight="1">
      <c r="F855" s="5"/>
      <c r="G855" s="5"/>
      <c r="H855" s="5"/>
      <c r="I855" s="5"/>
      <c r="J855" s="5"/>
      <c r="K855" s="5"/>
      <c r="L855" s="5"/>
      <c r="M855" s="5"/>
      <c r="N855" s="5"/>
      <c r="O855" s="5"/>
      <c r="P855" s="5"/>
      <c r="Q855" s="5"/>
      <c r="R855" s="5"/>
    </row>
    <row r="856" spans="6:18" ht="14.25" customHeight="1">
      <c r="F856" s="5"/>
      <c r="G856" s="5"/>
      <c r="H856" s="5"/>
      <c r="I856" s="5"/>
      <c r="J856" s="5"/>
      <c r="K856" s="5"/>
      <c r="L856" s="5"/>
      <c r="M856" s="5"/>
      <c r="N856" s="5"/>
      <c r="O856" s="5"/>
      <c r="P856" s="5"/>
      <c r="Q856" s="5"/>
      <c r="R856" s="5"/>
    </row>
    <row r="857" spans="6:18" ht="14.25" customHeight="1">
      <c r="F857" s="5"/>
      <c r="G857" s="5"/>
      <c r="H857" s="5"/>
      <c r="I857" s="5"/>
      <c r="J857" s="5"/>
      <c r="K857" s="5"/>
      <c r="L857" s="5"/>
      <c r="M857" s="5"/>
      <c r="N857" s="5"/>
      <c r="O857" s="5"/>
      <c r="P857" s="5"/>
      <c r="Q857" s="5"/>
      <c r="R857" s="5"/>
    </row>
    <row r="858" spans="6:18" ht="14.25" customHeight="1">
      <c r="F858" s="5"/>
      <c r="G858" s="5"/>
      <c r="H858" s="5"/>
      <c r="I858" s="5"/>
      <c r="J858" s="5"/>
      <c r="K858" s="5"/>
      <c r="L858" s="5"/>
      <c r="M858" s="5"/>
      <c r="N858" s="5"/>
      <c r="O858" s="5"/>
      <c r="P858" s="5"/>
      <c r="Q858" s="5"/>
      <c r="R858" s="5"/>
    </row>
    <row r="859" spans="6:18" ht="14.25" customHeight="1">
      <c r="F859" s="5"/>
      <c r="G859" s="5"/>
      <c r="H859" s="5"/>
      <c r="I859" s="5"/>
      <c r="J859" s="5"/>
      <c r="K859" s="5"/>
      <c r="L859" s="5"/>
      <c r="M859" s="5"/>
      <c r="N859" s="5"/>
      <c r="O859" s="5"/>
      <c r="P859" s="5"/>
      <c r="Q859" s="5"/>
      <c r="R859" s="5"/>
    </row>
    <row r="860" spans="6:18" ht="14.25" customHeight="1">
      <c r="F860" s="5"/>
      <c r="G860" s="5"/>
      <c r="H860" s="5"/>
      <c r="I860" s="5"/>
      <c r="J860" s="5"/>
      <c r="K860" s="5"/>
      <c r="L860" s="5"/>
      <c r="M860" s="5"/>
      <c r="N860" s="5"/>
      <c r="O860" s="5"/>
      <c r="P860" s="5"/>
      <c r="Q860" s="5"/>
      <c r="R860" s="5"/>
    </row>
    <row r="861" spans="6:18" ht="14.25" customHeight="1">
      <c r="F861" s="5"/>
      <c r="G861" s="5"/>
      <c r="H861" s="5"/>
      <c r="I861" s="5"/>
      <c r="J861" s="5"/>
      <c r="K861" s="5"/>
      <c r="L861" s="5"/>
      <c r="M861" s="5"/>
      <c r="N861" s="5"/>
      <c r="O861" s="5"/>
      <c r="P861" s="5"/>
      <c r="Q861" s="5"/>
      <c r="R861" s="5"/>
    </row>
    <row r="862" spans="6:18" ht="14.25" customHeight="1">
      <c r="F862" s="5"/>
      <c r="G862" s="5"/>
      <c r="H862" s="5"/>
      <c r="I862" s="5"/>
      <c r="J862" s="5"/>
      <c r="K862" s="5"/>
      <c r="L862" s="5"/>
      <c r="M862" s="5"/>
      <c r="N862" s="5"/>
      <c r="O862" s="5"/>
      <c r="P862" s="5"/>
      <c r="Q862" s="5"/>
      <c r="R862" s="5"/>
    </row>
    <row r="863" spans="6:18" ht="14.25" customHeight="1">
      <c r="F863" s="5"/>
      <c r="G863" s="5"/>
      <c r="H863" s="5"/>
      <c r="I863" s="5"/>
      <c r="J863" s="5"/>
      <c r="K863" s="5"/>
      <c r="L863" s="5"/>
      <c r="M863" s="5"/>
      <c r="N863" s="5"/>
      <c r="O863" s="5"/>
      <c r="P863" s="5"/>
      <c r="Q863" s="5"/>
      <c r="R863" s="5"/>
    </row>
    <row r="864" spans="6:18" ht="14.25" customHeight="1">
      <c r="F864" s="5"/>
      <c r="G864" s="5"/>
      <c r="H864" s="5"/>
      <c r="I864" s="5"/>
      <c r="J864" s="5"/>
      <c r="K864" s="5"/>
      <c r="L864" s="5"/>
      <c r="M864" s="5"/>
      <c r="N864" s="5"/>
      <c r="O864" s="5"/>
      <c r="P864" s="5"/>
      <c r="Q864" s="5"/>
      <c r="R864" s="5"/>
    </row>
    <row r="865" spans="6:18" ht="14.25" customHeight="1">
      <c r="F865" s="5"/>
      <c r="G865" s="5"/>
      <c r="H865" s="5"/>
      <c r="I865" s="5"/>
      <c r="J865" s="5"/>
      <c r="K865" s="5"/>
      <c r="L865" s="5"/>
      <c r="M865" s="5"/>
      <c r="N865" s="5"/>
      <c r="O865" s="5"/>
      <c r="P865" s="5"/>
      <c r="Q865" s="5"/>
      <c r="R865" s="5"/>
    </row>
    <row r="866" spans="6:18" ht="14.25" customHeight="1">
      <c r="F866" s="5"/>
      <c r="G866" s="5"/>
      <c r="H866" s="5"/>
      <c r="I866" s="5"/>
      <c r="J866" s="5"/>
      <c r="K866" s="5"/>
      <c r="L866" s="5"/>
      <c r="M866" s="5"/>
      <c r="N866" s="5"/>
      <c r="O866" s="5"/>
      <c r="P866" s="5"/>
      <c r="Q866" s="5"/>
      <c r="R866" s="5"/>
    </row>
    <row r="867" spans="6:18" ht="14.25" customHeight="1">
      <c r="F867" s="5"/>
      <c r="G867" s="5"/>
      <c r="H867" s="5"/>
      <c r="I867" s="5"/>
      <c r="J867" s="5"/>
      <c r="K867" s="5"/>
      <c r="L867" s="5"/>
      <c r="M867" s="5"/>
      <c r="N867" s="5"/>
      <c r="O867" s="5"/>
      <c r="P867" s="5"/>
      <c r="Q867" s="5"/>
      <c r="R867" s="5"/>
    </row>
    <row r="868" spans="6:18" ht="14.25" customHeight="1">
      <c r="F868" s="5"/>
      <c r="G868" s="5"/>
      <c r="H868" s="5"/>
      <c r="I868" s="5"/>
      <c r="J868" s="5"/>
      <c r="K868" s="5"/>
      <c r="L868" s="5"/>
      <c r="M868" s="5"/>
      <c r="N868" s="5"/>
      <c r="O868" s="5"/>
      <c r="P868" s="5"/>
      <c r="Q868" s="5"/>
      <c r="R868" s="5"/>
    </row>
    <row r="869" spans="6:18" ht="14.25" customHeight="1">
      <c r="F869" s="5"/>
      <c r="G869" s="5"/>
      <c r="H869" s="5"/>
      <c r="I869" s="5"/>
      <c r="J869" s="5"/>
      <c r="K869" s="5"/>
      <c r="L869" s="5"/>
      <c r="M869" s="5"/>
      <c r="N869" s="5"/>
      <c r="O869" s="5"/>
      <c r="P869" s="5"/>
      <c r="Q869" s="5"/>
      <c r="R869" s="5"/>
    </row>
    <row r="870" spans="6:18" ht="14.25" customHeight="1">
      <c r="F870" s="5"/>
      <c r="G870" s="5"/>
      <c r="H870" s="5"/>
      <c r="I870" s="5"/>
      <c r="J870" s="5"/>
      <c r="K870" s="5"/>
      <c r="L870" s="5"/>
      <c r="M870" s="5"/>
      <c r="N870" s="5"/>
      <c r="O870" s="5"/>
      <c r="P870" s="5"/>
      <c r="Q870" s="5"/>
      <c r="R870" s="5"/>
    </row>
    <row r="871" spans="6:18" ht="14.25" customHeight="1">
      <c r="F871" s="5"/>
      <c r="G871" s="5"/>
      <c r="H871" s="5"/>
      <c r="I871" s="5"/>
      <c r="J871" s="5"/>
      <c r="K871" s="5"/>
      <c r="L871" s="5"/>
      <c r="M871" s="5"/>
      <c r="N871" s="5"/>
      <c r="O871" s="5"/>
      <c r="P871" s="5"/>
      <c r="Q871" s="5"/>
      <c r="R871" s="5"/>
    </row>
    <row r="872" spans="6:18" ht="14.25" customHeight="1">
      <c r="F872" s="5"/>
      <c r="G872" s="5"/>
      <c r="H872" s="5"/>
      <c r="I872" s="5"/>
      <c r="J872" s="5"/>
      <c r="K872" s="5"/>
      <c r="L872" s="5"/>
      <c r="M872" s="5"/>
      <c r="N872" s="5"/>
      <c r="O872" s="5"/>
      <c r="P872" s="5"/>
      <c r="Q872" s="5"/>
      <c r="R872" s="5"/>
    </row>
    <row r="873" spans="6:18" ht="14.25" customHeight="1">
      <c r="F873" s="5"/>
      <c r="G873" s="5"/>
      <c r="H873" s="5"/>
      <c r="I873" s="5"/>
      <c r="J873" s="5"/>
      <c r="K873" s="5"/>
      <c r="L873" s="5"/>
      <c r="M873" s="5"/>
      <c r="N873" s="5"/>
      <c r="O873" s="5"/>
      <c r="P873" s="5"/>
      <c r="Q873" s="5"/>
      <c r="R873" s="5"/>
    </row>
    <row r="874" spans="6:18" ht="14.25" customHeight="1">
      <c r="F874" s="5"/>
      <c r="G874" s="5"/>
      <c r="H874" s="5"/>
      <c r="I874" s="5"/>
      <c r="J874" s="5"/>
      <c r="K874" s="5"/>
      <c r="L874" s="5"/>
      <c r="M874" s="5"/>
      <c r="N874" s="5"/>
      <c r="O874" s="5"/>
      <c r="P874" s="5"/>
      <c r="Q874" s="5"/>
      <c r="R874" s="5"/>
    </row>
    <row r="875" spans="6:18" ht="14.25" customHeight="1">
      <c r="F875" s="5"/>
      <c r="G875" s="5"/>
      <c r="H875" s="5"/>
      <c r="I875" s="5"/>
      <c r="J875" s="5"/>
      <c r="K875" s="5"/>
      <c r="L875" s="5"/>
      <c r="M875" s="5"/>
      <c r="N875" s="5"/>
      <c r="O875" s="5"/>
      <c r="P875" s="5"/>
      <c r="Q875" s="5"/>
      <c r="R875" s="5"/>
    </row>
    <row r="876" spans="6:18" ht="14.25" customHeight="1">
      <c r="F876" s="5"/>
      <c r="G876" s="5"/>
      <c r="H876" s="5"/>
      <c r="I876" s="5"/>
      <c r="J876" s="5"/>
      <c r="K876" s="5"/>
      <c r="L876" s="5"/>
      <c r="M876" s="5"/>
      <c r="N876" s="5"/>
      <c r="O876" s="5"/>
      <c r="P876" s="5"/>
      <c r="Q876" s="5"/>
      <c r="R876" s="5"/>
    </row>
    <row r="877" spans="6:18" ht="14.25" customHeight="1">
      <c r="F877" s="5"/>
      <c r="G877" s="5"/>
      <c r="H877" s="5"/>
      <c r="I877" s="5"/>
      <c r="J877" s="5"/>
      <c r="K877" s="5"/>
      <c r="L877" s="5"/>
      <c r="M877" s="5"/>
      <c r="N877" s="5"/>
      <c r="O877" s="5"/>
      <c r="P877" s="5"/>
      <c r="Q877" s="5"/>
      <c r="R877" s="5"/>
    </row>
    <row r="878" spans="6:18" ht="14.25" customHeight="1">
      <c r="F878" s="5"/>
      <c r="G878" s="5"/>
      <c r="H878" s="5"/>
      <c r="I878" s="5"/>
      <c r="J878" s="5"/>
      <c r="K878" s="5"/>
      <c r="L878" s="5"/>
      <c r="M878" s="5"/>
      <c r="N878" s="5"/>
      <c r="O878" s="5"/>
      <c r="P878" s="5"/>
      <c r="Q878" s="5"/>
      <c r="R878" s="5"/>
    </row>
    <row r="879" spans="6:18" ht="14.25" customHeight="1">
      <c r="F879" s="5"/>
      <c r="G879" s="5"/>
      <c r="H879" s="5"/>
      <c r="I879" s="5"/>
      <c r="J879" s="5"/>
      <c r="K879" s="5"/>
      <c r="L879" s="5"/>
      <c r="M879" s="5"/>
      <c r="N879" s="5"/>
      <c r="O879" s="5"/>
      <c r="P879" s="5"/>
      <c r="Q879" s="5"/>
      <c r="R879" s="5"/>
    </row>
    <row r="880" spans="6:18" ht="14.25" customHeight="1">
      <c r="F880" s="5"/>
      <c r="G880" s="5"/>
      <c r="H880" s="5"/>
      <c r="I880" s="5"/>
      <c r="J880" s="5"/>
      <c r="K880" s="5"/>
      <c r="L880" s="5"/>
      <c r="M880" s="5"/>
      <c r="N880" s="5"/>
      <c r="O880" s="5"/>
      <c r="P880" s="5"/>
      <c r="Q880" s="5"/>
      <c r="R880" s="5"/>
    </row>
    <row r="881" spans="6:18" ht="14.25" customHeight="1">
      <c r="F881" s="5"/>
      <c r="G881" s="5"/>
      <c r="H881" s="5"/>
      <c r="I881" s="5"/>
      <c r="J881" s="5"/>
      <c r="K881" s="5"/>
      <c r="L881" s="5"/>
      <c r="M881" s="5"/>
      <c r="N881" s="5"/>
      <c r="O881" s="5"/>
      <c r="P881" s="5"/>
      <c r="Q881" s="5"/>
      <c r="R881" s="5"/>
    </row>
    <row r="882" spans="6:18" ht="14.25" customHeight="1">
      <c r="F882" s="5"/>
      <c r="G882" s="5"/>
      <c r="H882" s="5"/>
      <c r="I882" s="5"/>
      <c r="J882" s="5"/>
      <c r="K882" s="5"/>
      <c r="L882" s="5"/>
      <c r="M882" s="5"/>
      <c r="N882" s="5"/>
      <c r="O882" s="5"/>
      <c r="P882" s="5"/>
      <c r="Q882" s="5"/>
      <c r="R882" s="5"/>
    </row>
    <row r="883" spans="6:18" ht="14.25" customHeight="1">
      <c r="F883" s="5"/>
      <c r="G883" s="5"/>
      <c r="H883" s="5"/>
      <c r="I883" s="5"/>
      <c r="J883" s="5"/>
      <c r="K883" s="5"/>
      <c r="L883" s="5"/>
      <c r="M883" s="5"/>
      <c r="N883" s="5"/>
      <c r="O883" s="5"/>
      <c r="P883" s="5"/>
      <c r="Q883" s="5"/>
      <c r="R883" s="5"/>
    </row>
    <row r="884" spans="6:18" ht="14.25" customHeight="1">
      <c r="F884" s="5"/>
      <c r="G884" s="5"/>
      <c r="H884" s="5"/>
      <c r="I884" s="5"/>
      <c r="J884" s="5"/>
      <c r="K884" s="5"/>
      <c r="L884" s="5"/>
      <c r="M884" s="5"/>
      <c r="N884" s="5"/>
      <c r="O884" s="5"/>
      <c r="P884" s="5"/>
      <c r="Q884" s="5"/>
      <c r="R884" s="5"/>
    </row>
    <row r="885" spans="6:18" ht="14.25" customHeight="1">
      <c r="F885" s="5"/>
      <c r="G885" s="5"/>
      <c r="H885" s="5"/>
      <c r="I885" s="5"/>
      <c r="J885" s="5"/>
      <c r="K885" s="5"/>
      <c r="L885" s="5"/>
      <c r="M885" s="5"/>
      <c r="N885" s="5"/>
      <c r="O885" s="5"/>
      <c r="P885" s="5"/>
      <c r="Q885" s="5"/>
      <c r="R885" s="5"/>
    </row>
    <row r="886" spans="6:18" ht="14.25" customHeight="1">
      <c r="F886" s="5"/>
      <c r="G886" s="5"/>
      <c r="H886" s="5"/>
      <c r="I886" s="5"/>
      <c r="J886" s="5"/>
      <c r="K886" s="5"/>
      <c r="L886" s="5"/>
      <c r="M886" s="5"/>
      <c r="N886" s="5"/>
      <c r="O886" s="5"/>
      <c r="P886" s="5"/>
      <c r="Q886" s="5"/>
      <c r="R886" s="5"/>
    </row>
    <row r="887" spans="6:18" ht="14.25" customHeight="1">
      <c r="F887" s="5"/>
      <c r="G887" s="5"/>
      <c r="H887" s="5"/>
      <c r="I887" s="5"/>
      <c r="J887" s="5"/>
      <c r="K887" s="5"/>
      <c r="L887" s="5"/>
      <c r="M887" s="5"/>
      <c r="N887" s="5"/>
      <c r="O887" s="5"/>
      <c r="P887" s="5"/>
      <c r="Q887" s="5"/>
      <c r="R887" s="5"/>
    </row>
    <row r="888" spans="6:18" ht="14.25" customHeight="1">
      <c r="F888" s="5"/>
      <c r="G888" s="5"/>
      <c r="H888" s="5"/>
      <c r="I888" s="5"/>
      <c r="J888" s="5"/>
      <c r="K888" s="5"/>
      <c r="L888" s="5"/>
      <c r="M888" s="5"/>
      <c r="N888" s="5"/>
      <c r="O888" s="5"/>
      <c r="P888" s="5"/>
      <c r="Q888" s="5"/>
      <c r="R888" s="5"/>
    </row>
    <row r="889" spans="6:18" ht="14.25" customHeight="1">
      <c r="F889" s="5"/>
      <c r="G889" s="5"/>
      <c r="H889" s="5"/>
      <c r="I889" s="5"/>
      <c r="J889" s="5"/>
      <c r="K889" s="5"/>
      <c r="L889" s="5"/>
      <c r="M889" s="5"/>
      <c r="N889" s="5"/>
      <c r="O889" s="5"/>
      <c r="P889" s="5"/>
      <c r="Q889" s="5"/>
      <c r="R889" s="5"/>
    </row>
    <row r="890" spans="6:18" ht="14.25" customHeight="1">
      <c r="F890" s="5"/>
      <c r="G890" s="5"/>
      <c r="H890" s="5"/>
      <c r="I890" s="5"/>
      <c r="J890" s="5"/>
      <c r="K890" s="5"/>
      <c r="L890" s="5"/>
      <c r="M890" s="5"/>
      <c r="N890" s="5"/>
      <c r="O890" s="5"/>
      <c r="P890" s="5"/>
      <c r="Q890" s="5"/>
      <c r="R890" s="5"/>
    </row>
    <row r="891" spans="6:18" ht="14.25" customHeight="1">
      <c r="F891" s="5"/>
      <c r="G891" s="5"/>
      <c r="H891" s="5"/>
      <c r="I891" s="5"/>
      <c r="J891" s="5"/>
      <c r="K891" s="5"/>
      <c r="L891" s="5"/>
      <c r="M891" s="5"/>
      <c r="N891" s="5"/>
      <c r="O891" s="5"/>
      <c r="P891" s="5"/>
      <c r="Q891" s="5"/>
      <c r="R891" s="5"/>
    </row>
    <row r="892" spans="6:18" ht="14.25" customHeight="1">
      <c r="F892" s="5"/>
      <c r="G892" s="5"/>
      <c r="H892" s="5"/>
      <c r="I892" s="5"/>
      <c r="J892" s="5"/>
      <c r="K892" s="5"/>
      <c r="L892" s="5"/>
      <c r="M892" s="5"/>
      <c r="N892" s="5"/>
      <c r="O892" s="5"/>
      <c r="P892" s="5"/>
      <c r="Q892" s="5"/>
      <c r="R892" s="5"/>
    </row>
    <row r="893" spans="6:18" ht="14.25" customHeight="1">
      <c r="F893" s="5"/>
      <c r="G893" s="5"/>
      <c r="H893" s="5"/>
      <c r="I893" s="5"/>
      <c r="J893" s="5"/>
      <c r="K893" s="5"/>
      <c r="L893" s="5"/>
      <c r="M893" s="5"/>
      <c r="N893" s="5"/>
      <c r="O893" s="5"/>
      <c r="P893" s="5"/>
      <c r="Q893" s="5"/>
      <c r="R893" s="5"/>
    </row>
    <row r="894" spans="6:18" ht="14.25" customHeight="1">
      <c r="F894" s="5"/>
      <c r="G894" s="5"/>
      <c r="H894" s="5"/>
      <c r="I894" s="5"/>
      <c r="J894" s="5"/>
      <c r="K894" s="5"/>
      <c r="L894" s="5"/>
      <c r="M894" s="5"/>
      <c r="N894" s="5"/>
      <c r="O894" s="5"/>
      <c r="P894" s="5"/>
      <c r="Q894" s="5"/>
      <c r="R894" s="5"/>
    </row>
    <row r="895" spans="6:18" ht="14.25" customHeight="1">
      <c r="F895" s="5"/>
      <c r="G895" s="5"/>
      <c r="H895" s="5"/>
      <c r="I895" s="5"/>
      <c r="J895" s="5"/>
      <c r="K895" s="5"/>
      <c r="L895" s="5"/>
      <c r="M895" s="5"/>
      <c r="N895" s="5"/>
      <c r="O895" s="5"/>
      <c r="P895" s="5"/>
      <c r="Q895" s="5"/>
      <c r="R895" s="5"/>
    </row>
    <row r="896" spans="6:18" ht="14.25" customHeight="1">
      <c r="F896" s="5"/>
      <c r="G896" s="5"/>
      <c r="H896" s="5"/>
      <c r="I896" s="5"/>
      <c r="J896" s="5"/>
      <c r="K896" s="5"/>
      <c r="L896" s="5"/>
      <c r="M896" s="5"/>
      <c r="N896" s="5"/>
      <c r="O896" s="5"/>
      <c r="P896" s="5"/>
      <c r="Q896" s="5"/>
      <c r="R896" s="5"/>
    </row>
    <row r="897" spans="6:18" ht="14.25" customHeight="1">
      <c r="F897" s="5"/>
      <c r="G897" s="5"/>
      <c r="H897" s="5"/>
      <c r="I897" s="5"/>
      <c r="J897" s="5"/>
      <c r="K897" s="5"/>
      <c r="L897" s="5"/>
      <c r="M897" s="5"/>
      <c r="N897" s="5"/>
      <c r="O897" s="5"/>
      <c r="P897" s="5"/>
      <c r="Q897" s="5"/>
      <c r="R897" s="5"/>
    </row>
    <row r="898" spans="6:18" ht="14.25" customHeight="1">
      <c r="F898" s="5"/>
      <c r="G898" s="5"/>
      <c r="H898" s="5"/>
      <c r="I898" s="5"/>
      <c r="J898" s="5"/>
      <c r="K898" s="5"/>
      <c r="L898" s="5"/>
      <c r="M898" s="5"/>
      <c r="N898" s="5"/>
      <c r="O898" s="5"/>
      <c r="P898" s="5"/>
      <c r="Q898" s="5"/>
      <c r="R898" s="5"/>
    </row>
    <row r="899" spans="6:18" ht="14.25" customHeight="1">
      <c r="F899" s="5"/>
      <c r="G899" s="5"/>
      <c r="H899" s="5"/>
      <c r="I899" s="5"/>
      <c r="J899" s="5"/>
      <c r="K899" s="5"/>
      <c r="L899" s="5"/>
      <c r="M899" s="5"/>
      <c r="N899" s="5"/>
      <c r="O899" s="5"/>
      <c r="P899" s="5"/>
      <c r="Q899" s="5"/>
      <c r="R899" s="5"/>
    </row>
    <row r="900" spans="6:18" ht="14.25" customHeight="1">
      <c r="F900" s="5"/>
      <c r="G900" s="5"/>
      <c r="H900" s="5"/>
      <c r="I900" s="5"/>
      <c r="J900" s="5"/>
      <c r="K900" s="5"/>
      <c r="L900" s="5"/>
      <c r="M900" s="5"/>
      <c r="N900" s="5"/>
      <c r="O900" s="5"/>
      <c r="P900" s="5"/>
      <c r="Q900" s="5"/>
      <c r="R900" s="5"/>
    </row>
    <row r="901" spans="6:18" ht="14.25" customHeight="1">
      <c r="F901" s="5"/>
      <c r="G901" s="5"/>
      <c r="H901" s="5"/>
      <c r="I901" s="5"/>
      <c r="J901" s="5"/>
      <c r="K901" s="5"/>
      <c r="L901" s="5"/>
      <c r="M901" s="5"/>
      <c r="N901" s="5"/>
      <c r="O901" s="5"/>
      <c r="P901" s="5"/>
      <c r="Q901" s="5"/>
      <c r="R901" s="5"/>
    </row>
    <row r="902" spans="6:18" ht="14.25" customHeight="1">
      <c r="F902" s="5"/>
      <c r="G902" s="5"/>
      <c r="H902" s="5"/>
      <c r="I902" s="5"/>
      <c r="J902" s="5"/>
      <c r="K902" s="5"/>
      <c r="L902" s="5"/>
      <c r="M902" s="5"/>
      <c r="N902" s="5"/>
      <c r="O902" s="5"/>
      <c r="P902" s="5"/>
      <c r="Q902" s="5"/>
      <c r="R902" s="5"/>
    </row>
    <row r="903" spans="6:18" ht="14.25" customHeight="1">
      <c r="F903" s="5"/>
      <c r="G903" s="5"/>
      <c r="H903" s="5"/>
      <c r="I903" s="5"/>
      <c r="J903" s="5"/>
      <c r="K903" s="5"/>
      <c r="L903" s="5"/>
      <c r="M903" s="5"/>
      <c r="N903" s="5"/>
      <c r="O903" s="5"/>
      <c r="P903" s="5"/>
      <c r="Q903" s="5"/>
      <c r="R903" s="5"/>
    </row>
    <row r="904" spans="6:18" ht="14.25" customHeight="1">
      <c r="F904" s="5"/>
      <c r="G904" s="5"/>
      <c r="H904" s="5"/>
      <c r="I904" s="5"/>
      <c r="J904" s="5"/>
      <c r="K904" s="5"/>
      <c r="L904" s="5"/>
      <c r="M904" s="5"/>
      <c r="N904" s="5"/>
      <c r="O904" s="5"/>
      <c r="P904" s="5"/>
      <c r="Q904" s="5"/>
      <c r="R904" s="5"/>
    </row>
    <row r="905" spans="6:18" ht="14.25" customHeight="1">
      <c r="F905" s="5"/>
      <c r="G905" s="5"/>
      <c r="H905" s="5"/>
      <c r="I905" s="5"/>
      <c r="J905" s="5"/>
      <c r="K905" s="5"/>
      <c r="L905" s="5"/>
      <c r="M905" s="5"/>
      <c r="N905" s="5"/>
      <c r="O905" s="5"/>
      <c r="P905" s="5"/>
      <c r="Q905" s="5"/>
      <c r="R905" s="5"/>
    </row>
    <row r="906" spans="6:18" ht="14.25" customHeight="1">
      <c r="F906" s="5"/>
      <c r="G906" s="5"/>
      <c r="H906" s="5"/>
      <c r="I906" s="5"/>
      <c r="J906" s="5"/>
      <c r="K906" s="5"/>
      <c r="L906" s="5"/>
      <c r="M906" s="5"/>
      <c r="N906" s="5"/>
      <c r="O906" s="5"/>
      <c r="P906" s="5"/>
      <c r="Q906" s="5"/>
      <c r="R906" s="5"/>
    </row>
    <row r="907" spans="6:18" ht="14.25" customHeight="1">
      <c r="F907" s="5"/>
      <c r="G907" s="5"/>
      <c r="H907" s="5"/>
      <c r="I907" s="5"/>
      <c r="J907" s="5"/>
      <c r="K907" s="5"/>
      <c r="L907" s="5"/>
      <c r="M907" s="5"/>
      <c r="N907" s="5"/>
      <c r="O907" s="5"/>
      <c r="P907" s="5"/>
      <c r="Q907" s="5"/>
      <c r="R907" s="5"/>
    </row>
    <row r="908" spans="6:18" ht="14.25" customHeight="1">
      <c r="F908" s="5"/>
      <c r="G908" s="5"/>
      <c r="H908" s="5"/>
      <c r="I908" s="5"/>
      <c r="J908" s="5"/>
      <c r="K908" s="5"/>
      <c r="L908" s="5"/>
      <c r="M908" s="5"/>
      <c r="N908" s="5"/>
      <c r="O908" s="5"/>
      <c r="P908" s="5"/>
      <c r="Q908" s="5"/>
      <c r="R908" s="5"/>
    </row>
    <row r="909" spans="6:18" ht="14.25" customHeight="1">
      <c r="F909" s="5"/>
      <c r="G909" s="5"/>
      <c r="H909" s="5"/>
      <c r="I909" s="5"/>
      <c r="J909" s="5"/>
      <c r="K909" s="5"/>
      <c r="L909" s="5"/>
      <c r="M909" s="5"/>
      <c r="N909" s="5"/>
      <c r="O909" s="5"/>
      <c r="P909" s="5"/>
      <c r="Q909" s="5"/>
      <c r="R909" s="5"/>
    </row>
    <row r="910" spans="6:18" ht="14.25" customHeight="1">
      <c r="F910" s="5"/>
      <c r="G910" s="5"/>
      <c r="H910" s="5"/>
      <c r="I910" s="5"/>
      <c r="J910" s="5"/>
      <c r="K910" s="5"/>
      <c r="L910" s="5"/>
      <c r="M910" s="5"/>
      <c r="N910" s="5"/>
      <c r="O910" s="5"/>
      <c r="P910" s="5"/>
      <c r="Q910" s="5"/>
      <c r="R910" s="5"/>
    </row>
    <row r="911" spans="6:18" ht="14.25" customHeight="1">
      <c r="F911" s="5"/>
      <c r="G911" s="5"/>
      <c r="H911" s="5"/>
      <c r="I911" s="5"/>
      <c r="J911" s="5"/>
      <c r="K911" s="5"/>
      <c r="L911" s="5"/>
      <c r="M911" s="5"/>
      <c r="N911" s="5"/>
      <c r="O911" s="5"/>
      <c r="P911" s="5"/>
      <c r="Q911" s="5"/>
      <c r="R911" s="5"/>
    </row>
    <row r="912" spans="6:18" ht="14.25" customHeight="1">
      <c r="F912" s="5"/>
      <c r="G912" s="5"/>
      <c r="H912" s="5"/>
      <c r="I912" s="5"/>
      <c r="J912" s="5"/>
      <c r="K912" s="5"/>
      <c r="L912" s="5"/>
      <c r="M912" s="5"/>
      <c r="N912" s="5"/>
      <c r="O912" s="5"/>
      <c r="P912" s="5"/>
      <c r="Q912" s="5"/>
      <c r="R912" s="5"/>
    </row>
    <row r="913" spans="6:18" ht="14.25" customHeight="1">
      <c r="F913" s="5"/>
      <c r="G913" s="5"/>
      <c r="H913" s="5"/>
      <c r="I913" s="5"/>
      <c r="J913" s="5"/>
      <c r="K913" s="5"/>
      <c r="L913" s="5"/>
      <c r="M913" s="5"/>
      <c r="N913" s="5"/>
      <c r="O913" s="5"/>
      <c r="P913" s="5"/>
      <c r="Q913" s="5"/>
      <c r="R913" s="5"/>
    </row>
    <row r="914" spans="6:18" ht="14.25" customHeight="1">
      <c r="F914" s="5"/>
      <c r="G914" s="5"/>
      <c r="H914" s="5"/>
      <c r="I914" s="5"/>
      <c r="J914" s="5"/>
      <c r="K914" s="5"/>
      <c r="L914" s="5"/>
      <c r="M914" s="5"/>
      <c r="N914" s="5"/>
      <c r="O914" s="5"/>
      <c r="P914" s="5"/>
      <c r="Q914" s="5"/>
      <c r="R914" s="5"/>
    </row>
    <row r="915" spans="6:18" ht="14.25" customHeight="1">
      <c r="F915" s="5"/>
      <c r="G915" s="5"/>
      <c r="H915" s="5"/>
      <c r="I915" s="5"/>
      <c r="J915" s="5"/>
      <c r="K915" s="5"/>
      <c r="L915" s="5"/>
      <c r="M915" s="5"/>
      <c r="N915" s="5"/>
      <c r="O915" s="5"/>
      <c r="P915" s="5"/>
      <c r="Q915" s="5"/>
      <c r="R915" s="5"/>
    </row>
    <row r="916" spans="6:18" ht="14.25" customHeight="1">
      <c r="F916" s="5"/>
      <c r="G916" s="5"/>
      <c r="H916" s="5"/>
      <c r="I916" s="5"/>
      <c r="J916" s="5"/>
      <c r="K916" s="5"/>
      <c r="L916" s="5"/>
      <c r="M916" s="5"/>
      <c r="N916" s="5"/>
      <c r="O916" s="5"/>
      <c r="P916" s="5"/>
      <c r="Q916" s="5"/>
      <c r="R916" s="5"/>
    </row>
    <row r="917" spans="6:18" ht="14.25" customHeight="1">
      <c r="F917" s="5"/>
      <c r="G917" s="5"/>
      <c r="H917" s="5"/>
      <c r="I917" s="5"/>
      <c r="J917" s="5"/>
      <c r="K917" s="5"/>
      <c r="L917" s="5"/>
      <c r="M917" s="5"/>
      <c r="N917" s="5"/>
      <c r="O917" s="5"/>
      <c r="P917" s="5"/>
      <c r="Q917" s="5"/>
      <c r="R917" s="5"/>
    </row>
    <row r="918" spans="6:18" ht="14.25" customHeight="1">
      <c r="F918" s="5"/>
      <c r="G918" s="5"/>
      <c r="H918" s="5"/>
      <c r="I918" s="5"/>
      <c r="J918" s="5"/>
      <c r="K918" s="5"/>
      <c r="L918" s="5"/>
      <c r="M918" s="5"/>
      <c r="N918" s="5"/>
      <c r="O918" s="5"/>
      <c r="P918" s="5"/>
      <c r="Q918" s="5"/>
      <c r="R918" s="5"/>
    </row>
    <row r="919" spans="6:18" ht="14.25" customHeight="1">
      <c r="F919" s="5"/>
      <c r="G919" s="5"/>
      <c r="H919" s="5"/>
      <c r="I919" s="5"/>
      <c r="J919" s="5"/>
      <c r="K919" s="5"/>
      <c r="L919" s="5"/>
      <c r="M919" s="5"/>
      <c r="N919" s="5"/>
      <c r="O919" s="5"/>
      <c r="P919" s="5"/>
      <c r="Q919" s="5"/>
      <c r="R919" s="5"/>
    </row>
    <row r="920" spans="6:18" ht="14.25" customHeight="1">
      <c r="F920" s="5"/>
      <c r="G920" s="5"/>
      <c r="H920" s="5"/>
      <c r="I920" s="5"/>
      <c r="J920" s="5"/>
      <c r="K920" s="5"/>
      <c r="L920" s="5"/>
      <c r="M920" s="5"/>
      <c r="N920" s="5"/>
      <c r="O920" s="5"/>
      <c r="P920" s="5"/>
      <c r="Q920" s="5"/>
      <c r="R920" s="5"/>
    </row>
    <row r="921" spans="6:18" ht="14.25" customHeight="1">
      <c r="F921" s="5"/>
      <c r="G921" s="5"/>
      <c r="H921" s="5"/>
      <c r="I921" s="5"/>
      <c r="J921" s="5"/>
      <c r="K921" s="5"/>
      <c r="L921" s="5"/>
      <c r="M921" s="5"/>
      <c r="N921" s="5"/>
      <c r="O921" s="5"/>
      <c r="P921" s="5"/>
      <c r="Q921" s="5"/>
      <c r="R921" s="5"/>
    </row>
    <row r="922" spans="6:18" ht="14.25" customHeight="1">
      <c r="F922" s="5"/>
      <c r="G922" s="5"/>
      <c r="H922" s="5"/>
      <c r="I922" s="5"/>
      <c r="J922" s="5"/>
      <c r="K922" s="5"/>
      <c r="L922" s="5"/>
      <c r="M922" s="5"/>
      <c r="N922" s="5"/>
      <c r="O922" s="5"/>
      <c r="P922" s="5"/>
      <c r="Q922" s="5"/>
      <c r="R922" s="5"/>
    </row>
    <row r="923" spans="6:18" ht="14.25" customHeight="1">
      <c r="F923" s="5"/>
      <c r="G923" s="5"/>
      <c r="H923" s="5"/>
      <c r="I923" s="5"/>
      <c r="J923" s="5"/>
      <c r="K923" s="5"/>
      <c r="L923" s="5"/>
      <c r="M923" s="5"/>
      <c r="N923" s="5"/>
      <c r="O923" s="5"/>
      <c r="P923" s="5"/>
      <c r="Q923" s="5"/>
      <c r="R923" s="5"/>
    </row>
    <row r="924" spans="6:18" ht="14.25" customHeight="1">
      <c r="F924" s="5"/>
      <c r="G924" s="5"/>
      <c r="H924" s="5"/>
      <c r="I924" s="5"/>
      <c r="J924" s="5"/>
      <c r="K924" s="5"/>
      <c r="L924" s="5"/>
      <c r="M924" s="5"/>
      <c r="N924" s="5"/>
      <c r="O924" s="5"/>
      <c r="P924" s="5"/>
      <c r="Q924" s="5"/>
      <c r="R924" s="5"/>
    </row>
    <row r="925" spans="6:18" ht="14.25" customHeight="1">
      <c r="F925" s="5"/>
      <c r="G925" s="5"/>
      <c r="H925" s="5"/>
      <c r="I925" s="5"/>
      <c r="J925" s="5"/>
      <c r="K925" s="5"/>
      <c r="L925" s="5"/>
      <c r="M925" s="5"/>
      <c r="N925" s="5"/>
      <c r="O925" s="5"/>
      <c r="P925" s="5"/>
      <c r="Q925" s="5"/>
      <c r="R925" s="5"/>
    </row>
    <row r="926" spans="6:18" ht="14.25" customHeight="1">
      <c r="F926" s="5"/>
      <c r="G926" s="5"/>
      <c r="H926" s="5"/>
      <c r="I926" s="5"/>
      <c r="J926" s="5"/>
      <c r="K926" s="5"/>
      <c r="L926" s="5"/>
      <c r="M926" s="5"/>
      <c r="N926" s="5"/>
      <c r="O926" s="5"/>
      <c r="P926" s="5"/>
      <c r="Q926" s="5"/>
      <c r="R926" s="5"/>
    </row>
    <row r="927" spans="6:18" ht="14.25" customHeight="1">
      <c r="F927" s="5"/>
      <c r="G927" s="5"/>
      <c r="H927" s="5"/>
      <c r="I927" s="5"/>
      <c r="J927" s="5"/>
      <c r="K927" s="5"/>
      <c r="L927" s="5"/>
      <c r="M927" s="5"/>
      <c r="N927" s="5"/>
      <c r="O927" s="5"/>
      <c r="P927" s="5"/>
      <c r="Q927" s="5"/>
      <c r="R927" s="5"/>
    </row>
    <row r="928" spans="6:18" ht="14.25" customHeight="1">
      <c r="F928" s="5"/>
      <c r="G928" s="5"/>
      <c r="H928" s="5"/>
      <c r="I928" s="5"/>
      <c r="J928" s="5"/>
      <c r="K928" s="5"/>
      <c r="L928" s="5"/>
      <c r="M928" s="5"/>
      <c r="N928" s="5"/>
      <c r="O928" s="5"/>
      <c r="P928" s="5"/>
      <c r="Q928" s="5"/>
      <c r="R928" s="5"/>
    </row>
    <row r="929" spans="6:18" ht="14.25" customHeight="1">
      <c r="F929" s="5"/>
      <c r="G929" s="5"/>
      <c r="H929" s="5"/>
      <c r="I929" s="5"/>
      <c r="J929" s="5"/>
      <c r="K929" s="5"/>
      <c r="L929" s="5"/>
      <c r="M929" s="5"/>
      <c r="N929" s="5"/>
      <c r="O929" s="5"/>
      <c r="P929" s="5"/>
      <c r="Q929" s="5"/>
      <c r="R929" s="5"/>
    </row>
    <row r="930" spans="6:18" ht="14.25" customHeight="1">
      <c r="F930" s="5"/>
      <c r="G930" s="5"/>
      <c r="H930" s="5"/>
      <c r="I930" s="5"/>
      <c r="J930" s="5"/>
      <c r="K930" s="5"/>
      <c r="L930" s="5"/>
      <c r="M930" s="5"/>
      <c r="N930" s="5"/>
      <c r="O930" s="5"/>
      <c r="P930" s="5"/>
      <c r="Q930" s="5"/>
      <c r="R930" s="5"/>
    </row>
    <row r="931" spans="6:18" ht="14.25" customHeight="1">
      <c r="F931" s="5"/>
      <c r="G931" s="5"/>
      <c r="H931" s="5"/>
      <c r="I931" s="5"/>
      <c r="J931" s="5"/>
      <c r="K931" s="5"/>
      <c r="L931" s="5"/>
      <c r="M931" s="5"/>
      <c r="N931" s="5"/>
      <c r="O931" s="5"/>
      <c r="P931" s="5"/>
      <c r="Q931" s="5"/>
      <c r="R931" s="5"/>
    </row>
    <row r="932" spans="6:18" ht="14.25" customHeight="1">
      <c r="F932" s="5"/>
      <c r="G932" s="5"/>
      <c r="H932" s="5"/>
      <c r="I932" s="5"/>
      <c r="J932" s="5"/>
      <c r="K932" s="5"/>
      <c r="L932" s="5"/>
      <c r="M932" s="5"/>
      <c r="N932" s="5"/>
      <c r="O932" s="5"/>
      <c r="P932" s="5"/>
      <c r="Q932" s="5"/>
      <c r="R932" s="5"/>
    </row>
    <row r="933" spans="6:18" ht="14.25" customHeight="1">
      <c r="F933" s="5"/>
      <c r="G933" s="5"/>
      <c r="H933" s="5"/>
      <c r="I933" s="5"/>
      <c r="J933" s="5"/>
      <c r="K933" s="5"/>
      <c r="L933" s="5"/>
      <c r="M933" s="5"/>
      <c r="N933" s="5"/>
      <c r="O933" s="5"/>
      <c r="P933" s="5"/>
      <c r="Q933" s="5"/>
      <c r="R933" s="5"/>
    </row>
    <row r="934" spans="6:18" ht="14.25" customHeight="1">
      <c r="F934" s="5"/>
      <c r="G934" s="5"/>
      <c r="H934" s="5"/>
      <c r="I934" s="5"/>
      <c r="J934" s="5"/>
      <c r="K934" s="5"/>
      <c r="L934" s="5"/>
      <c r="M934" s="5"/>
      <c r="N934" s="5"/>
      <c r="O934" s="5"/>
      <c r="P934" s="5"/>
      <c r="Q934" s="5"/>
      <c r="R934" s="5"/>
    </row>
    <row r="935" spans="6:18" ht="14.25" customHeight="1">
      <c r="F935" s="5"/>
      <c r="G935" s="5"/>
      <c r="H935" s="5"/>
      <c r="I935" s="5"/>
      <c r="J935" s="5"/>
      <c r="K935" s="5"/>
      <c r="L935" s="5"/>
      <c r="M935" s="5"/>
      <c r="N935" s="5"/>
      <c r="O935" s="5"/>
      <c r="P935" s="5"/>
      <c r="Q935" s="5"/>
      <c r="R935" s="5"/>
    </row>
    <row r="936" spans="6:18" ht="14.25" customHeight="1">
      <c r="F936" s="5"/>
      <c r="G936" s="5"/>
      <c r="H936" s="5"/>
      <c r="I936" s="5"/>
      <c r="J936" s="5"/>
      <c r="K936" s="5"/>
      <c r="L936" s="5"/>
      <c r="M936" s="5"/>
      <c r="N936" s="5"/>
      <c r="O936" s="5"/>
      <c r="P936" s="5"/>
      <c r="Q936" s="5"/>
      <c r="R936" s="5"/>
    </row>
    <row r="937" spans="6:18" ht="14.25" customHeight="1">
      <c r="F937" s="5"/>
      <c r="G937" s="5"/>
      <c r="H937" s="5"/>
      <c r="I937" s="5"/>
      <c r="J937" s="5"/>
      <c r="K937" s="5"/>
      <c r="L937" s="5"/>
      <c r="M937" s="5"/>
      <c r="N937" s="5"/>
      <c r="O937" s="5"/>
      <c r="P937" s="5"/>
      <c r="Q937" s="5"/>
      <c r="R937" s="5"/>
    </row>
    <row r="938" spans="6:18" ht="14.25" customHeight="1">
      <c r="F938" s="5"/>
      <c r="G938" s="5"/>
      <c r="H938" s="5"/>
      <c r="I938" s="5"/>
      <c r="J938" s="5"/>
      <c r="K938" s="5"/>
      <c r="L938" s="5"/>
      <c r="M938" s="5"/>
      <c r="N938" s="5"/>
      <c r="O938" s="5"/>
      <c r="P938" s="5"/>
      <c r="Q938" s="5"/>
      <c r="R938" s="5"/>
    </row>
    <row r="939" spans="6:18" ht="14.25" customHeight="1">
      <c r="F939" s="5"/>
      <c r="G939" s="5"/>
      <c r="H939" s="5"/>
      <c r="I939" s="5"/>
      <c r="J939" s="5"/>
      <c r="K939" s="5"/>
      <c r="L939" s="5"/>
      <c r="M939" s="5"/>
      <c r="N939" s="5"/>
      <c r="O939" s="5"/>
      <c r="P939" s="5"/>
      <c r="Q939" s="5"/>
      <c r="R939" s="5"/>
    </row>
    <row r="940" spans="6:18" ht="14.25" customHeight="1">
      <c r="F940" s="5"/>
      <c r="G940" s="5"/>
      <c r="H940" s="5"/>
      <c r="I940" s="5"/>
      <c r="J940" s="5"/>
      <c r="K940" s="5"/>
      <c r="L940" s="5"/>
      <c r="M940" s="5"/>
      <c r="N940" s="5"/>
      <c r="O940" s="5"/>
      <c r="P940" s="5"/>
      <c r="Q940" s="5"/>
      <c r="R940" s="5"/>
    </row>
    <row r="941" spans="6:18" ht="14.25" customHeight="1">
      <c r="F941" s="5"/>
      <c r="G941" s="5"/>
      <c r="H941" s="5"/>
      <c r="I941" s="5"/>
      <c r="J941" s="5"/>
      <c r="K941" s="5"/>
      <c r="L941" s="5"/>
      <c r="M941" s="5"/>
      <c r="N941" s="5"/>
      <c r="O941" s="5"/>
      <c r="P941" s="5"/>
      <c r="Q941" s="5"/>
      <c r="R941" s="5"/>
    </row>
    <row r="942" spans="6:18" ht="14.25" customHeight="1">
      <c r="F942" s="5"/>
      <c r="G942" s="5"/>
      <c r="H942" s="5"/>
      <c r="I942" s="5"/>
      <c r="J942" s="5"/>
      <c r="K942" s="5"/>
      <c r="L942" s="5"/>
      <c r="M942" s="5"/>
      <c r="N942" s="5"/>
      <c r="O942" s="5"/>
      <c r="P942" s="5"/>
      <c r="Q942" s="5"/>
      <c r="R942" s="5"/>
    </row>
    <row r="943" spans="6:18" ht="14.25" customHeight="1">
      <c r="F943" s="5"/>
      <c r="G943" s="5"/>
      <c r="H943" s="5"/>
      <c r="I943" s="5"/>
      <c r="J943" s="5"/>
      <c r="K943" s="5"/>
      <c r="L943" s="5"/>
      <c r="M943" s="5"/>
      <c r="N943" s="5"/>
      <c r="O943" s="5"/>
      <c r="P943" s="5"/>
      <c r="Q943" s="5"/>
      <c r="R943" s="5"/>
    </row>
    <row r="944" spans="6:18" ht="14.25" customHeight="1">
      <c r="F944" s="5"/>
      <c r="G944" s="5"/>
      <c r="H944" s="5"/>
      <c r="I944" s="5"/>
      <c r="J944" s="5"/>
      <c r="K944" s="5"/>
      <c r="L944" s="5"/>
      <c r="M944" s="5"/>
      <c r="N944" s="5"/>
      <c r="O944" s="5"/>
      <c r="P944" s="5"/>
      <c r="Q944" s="5"/>
      <c r="R944" s="5"/>
    </row>
    <row r="945" spans="6:18" ht="14.25" customHeight="1">
      <c r="F945" s="5"/>
      <c r="G945" s="5"/>
      <c r="H945" s="5"/>
      <c r="I945" s="5"/>
      <c r="J945" s="5"/>
      <c r="K945" s="5"/>
      <c r="L945" s="5"/>
      <c r="M945" s="5"/>
      <c r="N945" s="5"/>
      <c r="O945" s="5"/>
      <c r="P945" s="5"/>
      <c r="Q945" s="5"/>
      <c r="R945" s="5"/>
    </row>
    <row r="946" spans="6:18" ht="14.25" customHeight="1">
      <c r="F946" s="5"/>
      <c r="G946" s="5"/>
      <c r="H946" s="5"/>
      <c r="I946" s="5"/>
      <c r="J946" s="5"/>
      <c r="K946" s="5"/>
      <c r="L946" s="5"/>
      <c r="M946" s="5"/>
      <c r="N946" s="5"/>
      <c r="O946" s="5"/>
      <c r="P946" s="5"/>
      <c r="Q946" s="5"/>
      <c r="R946" s="5"/>
    </row>
    <row r="947" spans="6:18" ht="14.25" customHeight="1">
      <c r="F947" s="5"/>
      <c r="G947" s="5"/>
      <c r="H947" s="5"/>
      <c r="I947" s="5"/>
      <c r="J947" s="5"/>
      <c r="K947" s="5"/>
      <c r="L947" s="5"/>
      <c r="M947" s="5"/>
      <c r="N947" s="5"/>
      <c r="O947" s="5"/>
      <c r="P947" s="5"/>
      <c r="Q947" s="5"/>
      <c r="R947" s="5"/>
    </row>
    <row r="948" spans="6:18" ht="14.25" customHeight="1">
      <c r="F948" s="5"/>
      <c r="G948" s="5"/>
      <c r="H948" s="5"/>
      <c r="I948" s="5"/>
      <c r="J948" s="5"/>
      <c r="K948" s="5"/>
      <c r="L948" s="5"/>
      <c r="M948" s="5"/>
      <c r="N948" s="5"/>
      <c r="O948" s="5"/>
      <c r="P948" s="5"/>
      <c r="Q948" s="5"/>
      <c r="R948" s="5"/>
    </row>
    <row r="949" spans="6:18" ht="14.25" customHeight="1">
      <c r="F949" s="5"/>
      <c r="G949" s="5"/>
      <c r="H949" s="5"/>
      <c r="I949" s="5"/>
      <c r="J949" s="5"/>
      <c r="K949" s="5"/>
      <c r="L949" s="5"/>
      <c r="M949" s="5"/>
      <c r="N949" s="5"/>
      <c r="O949" s="5"/>
      <c r="P949" s="5"/>
      <c r="Q949" s="5"/>
      <c r="R949" s="5"/>
    </row>
    <row r="950" spans="6:18" ht="14.25" customHeight="1">
      <c r="F950" s="5"/>
      <c r="G950" s="5"/>
      <c r="H950" s="5"/>
      <c r="I950" s="5"/>
      <c r="J950" s="5"/>
      <c r="K950" s="5"/>
      <c r="L950" s="5"/>
      <c r="M950" s="5"/>
      <c r="N950" s="5"/>
      <c r="O950" s="5"/>
      <c r="P950" s="5"/>
      <c r="Q950" s="5"/>
      <c r="R950" s="5"/>
    </row>
    <row r="951" spans="6:18" ht="14.25" customHeight="1">
      <c r="F951" s="5"/>
      <c r="G951" s="5"/>
      <c r="H951" s="5"/>
      <c r="I951" s="5"/>
      <c r="J951" s="5"/>
      <c r="K951" s="5"/>
      <c r="L951" s="5"/>
      <c r="M951" s="5"/>
      <c r="N951" s="5"/>
      <c r="O951" s="5"/>
      <c r="P951" s="5"/>
      <c r="Q951" s="5"/>
      <c r="R951" s="5"/>
    </row>
    <row r="952" spans="6:18" ht="14.25" customHeight="1">
      <c r="F952" s="5"/>
      <c r="G952" s="5"/>
      <c r="H952" s="5"/>
      <c r="I952" s="5"/>
      <c r="J952" s="5"/>
      <c r="K952" s="5"/>
      <c r="L952" s="5"/>
      <c r="M952" s="5"/>
      <c r="N952" s="5"/>
      <c r="O952" s="5"/>
      <c r="P952" s="5"/>
      <c r="Q952" s="5"/>
      <c r="R952" s="5"/>
    </row>
    <row r="953" spans="6:18" ht="14.25" customHeight="1">
      <c r="F953" s="5"/>
      <c r="G953" s="5"/>
      <c r="H953" s="5"/>
      <c r="I953" s="5"/>
      <c r="J953" s="5"/>
      <c r="K953" s="5"/>
      <c r="L953" s="5"/>
      <c r="M953" s="5"/>
      <c r="N953" s="5"/>
      <c r="O953" s="5"/>
      <c r="P953" s="5"/>
      <c r="Q953" s="5"/>
      <c r="R953" s="5"/>
    </row>
    <row r="954" spans="6:18" ht="14.25" customHeight="1">
      <c r="F954" s="5"/>
      <c r="G954" s="5"/>
      <c r="H954" s="5"/>
      <c r="I954" s="5"/>
      <c r="J954" s="5"/>
      <c r="K954" s="5"/>
      <c r="L954" s="5"/>
      <c r="M954" s="5"/>
      <c r="N954" s="5"/>
      <c r="O954" s="5"/>
      <c r="P954" s="5"/>
      <c r="Q954" s="5"/>
      <c r="R954" s="5"/>
    </row>
    <row r="955" spans="6:18" ht="14.25" customHeight="1">
      <c r="F955" s="5"/>
      <c r="G955" s="5"/>
      <c r="H955" s="5"/>
      <c r="I955" s="5"/>
      <c r="J955" s="5"/>
      <c r="K955" s="5"/>
      <c r="L955" s="5"/>
      <c r="M955" s="5"/>
      <c r="N955" s="5"/>
      <c r="O955" s="5"/>
      <c r="P955" s="5"/>
      <c r="Q955" s="5"/>
      <c r="R955" s="5"/>
    </row>
    <row r="956" spans="6:18" ht="14.25" customHeight="1">
      <c r="F956" s="5"/>
      <c r="G956" s="5"/>
      <c r="H956" s="5"/>
      <c r="I956" s="5"/>
      <c r="J956" s="5"/>
      <c r="K956" s="5"/>
      <c r="L956" s="5"/>
      <c r="M956" s="5"/>
      <c r="N956" s="5"/>
      <c r="O956" s="5"/>
      <c r="P956" s="5"/>
      <c r="Q956" s="5"/>
      <c r="R956" s="5"/>
    </row>
    <row r="957" spans="6:18" ht="14.25" customHeight="1">
      <c r="F957" s="5"/>
      <c r="G957" s="5"/>
      <c r="H957" s="5"/>
      <c r="I957" s="5"/>
      <c r="J957" s="5"/>
      <c r="K957" s="5"/>
      <c r="L957" s="5"/>
      <c r="M957" s="5"/>
      <c r="N957" s="5"/>
      <c r="O957" s="5"/>
      <c r="P957" s="5"/>
      <c r="Q957" s="5"/>
      <c r="R957" s="5"/>
    </row>
    <row r="958" spans="6:18" ht="14.25" customHeight="1">
      <c r="F958" s="5"/>
      <c r="G958" s="5"/>
      <c r="H958" s="5"/>
      <c r="I958" s="5"/>
      <c r="J958" s="5"/>
      <c r="K958" s="5"/>
      <c r="L958" s="5"/>
      <c r="M958" s="5"/>
      <c r="N958" s="5"/>
      <c r="O958" s="5"/>
      <c r="P958" s="5"/>
      <c r="Q958" s="5"/>
      <c r="R958" s="5"/>
    </row>
    <row r="959" spans="6:18" ht="14.25" customHeight="1">
      <c r="F959" s="5"/>
      <c r="G959" s="5"/>
      <c r="H959" s="5"/>
      <c r="I959" s="5"/>
      <c r="J959" s="5"/>
      <c r="K959" s="5"/>
      <c r="L959" s="5"/>
      <c r="M959" s="5"/>
      <c r="N959" s="5"/>
      <c r="O959" s="5"/>
      <c r="P959" s="5"/>
      <c r="Q959" s="5"/>
      <c r="R959" s="5"/>
    </row>
    <row r="960" spans="6:18" ht="14.25" customHeight="1">
      <c r="F960" s="5"/>
      <c r="G960" s="5"/>
      <c r="H960" s="5"/>
      <c r="I960" s="5"/>
      <c r="J960" s="5"/>
      <c r="K960" s="5"/>
      <c r="L960" s="5"/>
      <c r="M960" s="5"/>
      <c r="N960" s="5"/>
      <c r="O960" s="5"/>
      <c r="P960" s="5"/>
      <c r="Q960" s="5"/>
      <c r="R960" s="5"/>
    </row>
    <row r="961" spans="6:18" ht="14.25" customHeight="1">
      <c r="F961" s="5"/>
      <c r="G961" s="5"/>
      <c r="H961" s="5"/>
      <c r="I961" s="5"/>
      <c r="J961" s="5"/>
      <c r="K961" s="5"/>
      <c r="L961" s="5"/>
      <c r="M961" s="5"/>
      <c r="N961" s="5"/>
      <c r="O961" s="5"/>
      <c r="P961" s="5"/>
      <c r="Q961" s="5"/>
      <c r="R961" s="5"/>
    </row>
    <row r="962" spans="6:18" ht="14.25" customHeight="1">
      <c r="F962" s="5"/>
      <c r="G962" s="5"/>
      <c r="H962" s="5"/>
      <c r="I962" s="5"/>
      <c r="J962" s="5"/>
      <c r="K962" s="5"/>
      <c r="L962" s="5"/>
      <c r="M962" s="5"/>
      <c r="N962" s="5"/>
      <c r="O962" s="5"/>
      <c r="P962" s="5"/>
      <c r="Q962" s="5"/>
      <c r="R962" s="5"/>
    </row>
    <row r="963" spans="6:18" ht="14.25" customHeight="1">
      <c r="F963" s="5"/>
      <c r="G963" s="5"/>
      <c r="H963" s="5"/>
      <c r="I963" s="5"/>
      <c r="J963" s="5"/>
      <c r="K963" s="5"/>
      <c r="L963" s="5"/>
      <c r="M963" s="5"/>
      <c r="N963" s="5"/>
      <c r="O963" s="5"/>
      <c r="P963" s="5"/>
      <c r="Q963" s="5"/>
      <c r="R963" s="5"/>
    </row>
    <row r="964" spans="6:18" ht="14.25" customHeight="1">
      <c r="F964" s="5"/>
      <c r="G964" s="5"/>
      <c r="H964" s="5"/>
      <c r="I964" s="5"/>
      <c r="J964" s="5"/>
      <c r="K964" s="5"/>
      <c r="L964" s="5"/>
      <c r="M964" s="5"/>
      <c r="N964" s="5"/>
      <c r="O964" s="5"/>
      <c r="P964" s="5"/>
      <c r="Q964" s="5"/>
      <c r="R964" s="5"/>
    </row>
    <row r="965" spans="6:18" ht="14.25" customHeight="1">
      <c r="F965" s="5"/>
      <c r="G965" s="5"/>
      <c r="H965" s="5"/>
      <c r="I965" s="5"/>
      <c r="J965" s="5"/>
      <c r="K965" s="5"/>
      <c r="L965" s="5"/>
      <c r="M965" s="5"/>
      <c r="N965" s="5"/>
      <c r="O965" s="5"/>
      <c r="P965" s="5"/>
      <c r="Q965" s="5"/>
      <c r="R965" s="5"/>
    </row>
    <row r="966" spans="6:18" ht="14.25" customHeight="1">
      <c r="F966" s="5"/>
      <c r="G966" s="5"/>
      <c r="H966" s="5"/>
      <c r="I966" s="5"/>
      <c r="J966" s="5"/>
      <c r="K966" s="5"/>
      <c r="L966" s="5"/>
      <c r="M966" s="5"/>
      <c r="N966" s="5"/>
      <c r="O966" s="5"/>
      <c r="P966" s="5"/>
      <c r="Q966" s="5"/>
      <c r="R966" s="5"/>
    </row>
    <row r="967" spans="6:18" ht="14.25" customHeight="1">
      <c r="F967" s="5"/>
      <c r="G967" s="5"/>
      <c r="H967" s="5"/>
      <c r="I967" s="5"/>
      <c r="J967" s="5"/>
      <c r="K967" s="5"/>
      <c r="L967" s="5"/>
      <c r="M967" s="5"/>
      <c r="N967" s="5"/>
      <c r="O967" s="5"/>
      <c r="P967" s="5"/>
      <c r="Q967" s="5"/>
      <c r="R967" s="5"/>
    </row>
    <row r="968" spans="6:18" ht="14.25" customHeight="1">
      <c r="F968" s="5"/>
      <c r="G968" s="5"/>
      <c r="H968" s="5"/>
      <c r="I968" s="5"/>
      <c r="J968" s="5"/>
      <c r="K968" s="5"/>
      <c r="L968" s="5"/>
      <c r="M968" s="5"/>
      <c r="N968" s="5"/>
      <c r="O968" s="5"/>
      <c r="P968" s="5"/>
      <c r="Q968" s="5"/>
      <c r="R968" s="5"/>
    </row>
    <row r="969" spans="6:18" ht="14.25" customHeight="1">
      <c r="F969" s="5"/>
      <c r="G969" s="5"/>
      <c r="H969" s="5"/>
      <c r="I969" s="5"/>
      <c r="J969" s="5"/>
      <c r="K969" s="5"/>
      <c r="L969" s="5"/>
      <c r="M969" s="5"/>
      <c r="N969" s="5"/>
      <c r="O969" s="5"/>
      <c r="P969" s="5"/>
      <c r="Q969" s="5"/>
      <c r="R969" s="5"/>
    </row>
    <row r="970" spans="6:18" ht="14.25" customHeight="1">
      <c r="F970" s="5"/>
      <c r="G970" s="5"/>
      <c r="H970" s="5"/>
      <c r="I970" s="5"/>
      <c r="J970" s="5"/>
      <c r="K970" s="5"/>
      <c r="L970" s="5"/>
      <c r="M970" s="5"/>
      <c r="N970" s="5"/>
      <c r="O970" s="5"/>
      <c r="P970" s="5"/>
      <c r="Q970" s="5"/>
      <c r="R970" s="5"/>
    </row>
    <row r="971" spans="6:18" ht="14.25" customHeight="1">
      <c r="F971" s="5"/>
      <c r="G971" s="5"/>
      <c r="H971" s="5"/>
      <c r="I971" s="5"/>
      <c r="J971" s="5"/>
      <c r="K971" s="5"/>
      <c r="L971" s="5"/>
      <c r="M971" s="5"/>
      <c r="N971" s="5"/>
      <c r="O971" s="5"/>
      <c r="P971" s="5"/>
      <c r="Q971" s="5"/>
      <c r="R971" s="5"/>
    </row>
    <row r="972" spans="6:18" ht="14.25" customHeight="1">
      <c r="F972" s="5"/>
      <c r="G972" s="5"/>
      <c r="H972" s="5"/>
      <c r="I972" s="5"/>
      <c r="J972" s="5"/>
      <c r="K972" s="5"/>
      <c r="L972" s="5"/>
      <c r="M972" s="5"/>
      <c r="N972" s="5"/>
      <c r="O972" s="5"/>
      <c r="P972" s="5"/>
      <c r="Q972" s="5"/>
      <c r="R972" s="5"/>
    </row>
    <row r="973" spans="6:18" ht="14.25" customHeight="1">
      <c r="F973" s="5"/>
      <c r="G973" s="5"/>
      <c r="H973" s="5"/>
      <c r="I973" s="5"/>
      <c r="J973" s="5"/>
      <c r="K973" s="5"/>
      <c r="L973" s="5"/>
      <c r="M973" s="5"/>
      <c r="N973" s="5"/>
      <c r="O973" s="5"/>
      <c r="P973" s="5"/>
      <c r="Q973" s="5"/>
      <c r="R973" s="5"/>
    </row>
    <row r="974" spans="6:18" ht="14.25" customHeight="1">
      <c r="F974" s="5"/>
      <c r="G974" s="5"/>
      <c r="H974" s="5"/>
      <c r="I974" s="5"/>
      <c r="J974" s="5"/>
      <c r="K974" s="5"/>
      <c r="L974" s="5"/>
      <c r="M974" s="5"/>
      <c r="N974" s="5"/>
      <c r="O974" s="5"/>
      <c r="P974" s="5"/>
      <c r="Q974" s="5"/>
      <c r="R974" s="5"/>
    </row>
    <row r="975" spans="6:18" ht="14.25" customHeight="1">
      <c r="F975" s="5"/>
      <c r="G975" s="5"/>
      <c r="H975" s="5"/>
      <c r="I975" s="5"/>
      <c r="J975" s="5"/>
      <c r="K975" s="5"/>
      <c r="L975" s="5"/>
      <c r="M975" s="5"/>
      <c r="N975" s="5"/>
      <c r="O975" s="5"/>
      <c r="P975" s="5"/>
      <c r="Q975" s="5"/>
      <c r="R975" s="5"/>
    </row>
    <row r="976" spans="6:18" ht="14.25" customHeight="1">
      <c r="F976" s="5"/>
      <c r="G976" s="5"/>
      <c r="H976" s="5"/>
      <c r="I976" s="5"/>
      <c r="J976" s="5"/>
      <c r="K976" s="5"/>
      <c r="L976" s="5"/>
      <c r="M976" s="5"/>
      <c r="N976" s="5"/>
      <c r="O976" s="5"/>
      <c r="P976" s="5"/>
      <c r="Q976" s="5"/>
      <c r="R976" s="5"/>
    </row>
    <row r="977" spans="6:18" ht="14.25" customHeight="1">
      <c r="F977" s="5"/>
      <c r="G977" s="5"/>
      <c r="H977" s="5"/>
      <c r="I977" s="5"/>
      <c r="J977" s="5"/>
      <c r="K977" s="5"/>
      <c r="L977" s="5"/>
      <c r="M977" s="5"/>
      <c r="N977" s="5"/>
      <c r="O977" s="5"/>
      <c r="P977" s="5"/>
      <c r="Q977" s="5"/>
      <c r="R977" s="5"/>
    </row>
    <row r="978" spans="6:18" ht="14.25" customHeight="1">
      <c r="F978" s="5"/>
      <c r="G978" s="5"/>
      <c r="H978" s="5"/>
      <c r="I978" s="5"/>
      <c r="J978" s="5"/>
      <c r="K978" s="5"/>
      <c r="L978" s="5"/>
      <c r="M978" s="5"/>
      <c r="N978" s="5"/>
      <c r="O978" s="5"/>
      <c r="P978" s="5"/>
      <c r="Q978" s="5"/>
      <c r="R978" s="5"/>
    </row>
    <row r="979" spans="6:18" ht="14.25" customHeight="1">
      <c r="F979" s="5"/>
      <c r="G979" s="5"/>
      <c r="H979" s="5"/>
      <c r="I979" s="5"/>
      <c r="J979" s="5"/>
      <c r="K979" s="5"/>
      <c r="L979" s="5"/>
      <c r="M979" s="5"/>
      <c r="N979" s="5"/>
      <c r="O979" s="5"/>
      <c r="P979" s="5"/>
      <c r="Q979" s="5"/>
      <c r="R979" s="5"/>
    </row>
    <row r="980" spans="6:18" ht="14.25" customHeight="1">
      <c r="F980" s="5"/>
      <c r="G980" s="5"/>
      <c r="H980" s="5"/>
      <c r="I980" s="5"/>
      <c r="J980" s="5"/>
      <c r="K980" s="5"/>
      <c r="L980" s="5"/>
      <c r="M980" s="5"/>
      <c r="N980" s="5"/>
      <c r="O980" s="5"/>
      <c r="P980" s="5"/>
      <c r="Q980" s="5"/>
      <c r="R980" s="5"/>
    </row>
    <row r="981" spans="6:18" ht="14.25" customHeight="1">
      <c r="F981" s="5"/>
      <c r="G981" s="5"/>
      <c r="H981" s="5"/>
      <c r="I981" s="5"/>
      <c r="J981" s="5"/>
      <c r="K981" s="5"/>
      <c r="L981" s="5"/>
      <c r="M981" s="5"/>
      <c r="N981" s="5"/>
      <c r="O981" s="5"/>
      <c r="P981" s="5"/>
      <c r="Q981" s="5"/>
      <c r="R981" s="5"/>
    </row>
    <row r="982" spans="6:18" ht="14.25" customHeight="1">
      <c r="F982" s="5"/>
      <c r="G982" s="5"/>
      <c r="H982" s="5"/>
      <c r="I982" s="5"/>
      <c r="J982" s="5"/>
      <c r="K982" s="5"/>
      <c r="L982" s="5"/>
      <c r="M982" s="5"/>
      <c r="N982" s="5"/>
      <c r="O982" s="5"/>
      <c r="P982" s="5"/>
      <c r="Q982" s="5"/>
      <c r="R982" s="5"/>
    </row>
    <row r="983" spans="6:18" ht="14.25" customHeight="1">
      <c r="F983" s="5"/>
      <c r="G983" s="5"/>
      <c r="H983" s="5"/>
      <c r="I983" s="5"/>
      <c r="J983" s="5"/>
      <c r="K983" s="5"/>
      <c r="L983" s="5"/>
      <c r="M983" s="5"/>
      <c r="N983" s="5"/>
      <c r="O983" s="5"/>
      <c r="P983" s="5"/>
      <c r="Q983" s="5"/>
      <c r="R983" s="5"/>
    </row>
    <row r="984" spans="6:18" ht="14.25" customHeight="1">
      <c r="F984" s="5"/>
      <c r="G984" s="5"/>
      <c r="H984" s="5"/>
      <c r="I984" s="5"/>
      <c r="J984" s="5"/>
      <c r="K984" s="5"/>
      <c r="L984" s="5"/>
      <c r="M984" s="5"/>
      <c r="N984" s="5"/>
      <c r="O984" s="5"/>
      <c r="P984" s="5"/>
      <c r="Q984" s="5"/>
      <c r="R984" s="5"/>
    </row>
    <row r="985" spans="6:18" ht="14.25" customHeight="1">
      <c r="F985" s="5"/>
      <c r="G985" s="5"/>
      <c r="H985" s="5"/>
      <c r="I985" s="5"/>
      <c r="J985" s="5"/>
      <c r="K985" s="5"/>
      <c r="L985" s="5"/>
      <c r="M985" s="5"/>
      <c r="N985" s="5"/>
      <c r="O985" s="5"/>
      <c r="P985" s="5"/>
      <c r="Q985" s="5"/>
      <c r="R985" s="5"/>
    </row>
    <row r="986" spans="6:18" ht="14.25" customHeight="1">
      <c r="F986" s="5"/>
      <c r="G986" s="5"/>
      <c r="H986" s="5"/>
      <c r="I986" s="5"/>
      <c r="J986" s="5"/>
      <c r="K986" s="5"/>
      <c r="L986" s="5"/>
      <c r="M986" s="5"/>
      <c r="N986" s="5"/>
      <c r="O986" s="5"/>
      <c r="P986" s="5"/>
      <c r="Q986" s="5"/>
      <c r="R986" s="5"/>
    </row>
    <row r="987" spans="6:18" ht="14.25" customHeight="1">
      <c r="F987" s="5"/>
      <c r="G987" s="5"/>
      <c r="H987" s="5"/>
      <c r="I987" s="5"/>
      <c r="J987" s="5"/>
      <c r="K987" s="5"/>
      <c r="L987" s="5"/>
      <c r="M987" s="5"/>
      <c r="N987" s="5"/>
      <c r="O987" s="5"/>
      <c r="P987" s="5"/>
      <c r="Q987" s="5"/>
      <c r="R987" s="5"/>
    </row>
    <row r="988" spans="6:18" ht="14.25" customHeight="1">
      <c r="F988" s="5"/>
      <c r="G988" s="5"/>
      <c r="H988" s="5"/>
      <c r="I988" s="5"/>
      <c r="J988" s="5"/>
      <c r="K988" s="5"/>
      <c r="L988" s="5"/>
      <c r="M988" s="5"/>
      <c r="N988" s="5"/>
      <c r="O988" s="5"/>
      <c r="P988" s="5"/>
      <c r="Q988" s="5"/>
      <c r="R988" s="5"/>
    </row>
    <row r="989" spans="6:18" ht="14.25" customHeight="1">
      <c r="F989" s="5"/>
      <c r="G989" s="5"/>
      <c r="H989" s="5"/>
      <c r="I989" s="5"/>
      <c r="J989" s="5"/>
      <c r="K989" s="5"/>
      <c r="L989" s="5"/>
      <c r="M989" s="5"/>
      <c r="N989" s="5"/>
      <c r="O989" s="5"/>
      <c r="P989" s="5"/>
      <c r="Q989" s="5"/>
      <c r="R989" s="5"/>
    </row>
  </sheetData>
  <mergeCells count="18">
    <mergeCell ref="A4:T4"/>
    <mergeCell ref="A10:V10"/>
    <mergeCell ref="A11:W11"/>
    <mergeCell ref="A42:V42"/>
    <mergeCell ref="A43:W43"/>
    <mergeCell ref="A64:V64"/>
    <mergeCell ref="A65:V65"/>
    <mergeCell ref="A66:T66"/>
    <mergeCell ref="A67:W67"/>
    <mergeCell ref="A68:W68"/>
    <mergeCell ref="A122:V122"/>
    <mergeCell ref="A123:V123"/>
    <mergeCell ref="A124:V124"/>
    <mergeCell ref="A126:O126"/>
    <mergeCell ref="A94:V94"/>
    <mergeCell ref="A95:AF95"/>
    <mergeCell ref="A120:V120"/>
    <mergeCell ref="A121:V121"/>
  </mergeCells>
  <conditionalFormatting sqref="F15:Q22">
    <cfRule type="colorScale" priority="2">
      <colorScale>
        <cfvo type="min"/>
        <cfvo type="percentile" val="50"/>
        <cfvo type="max"/>
        <color rgb="FF5A8AC6"/>
        <color rgb="FFFCFCFF"/>
        <color rgb="FFF8696B"/>
      </colorScale>
    </cfRule>
  </conditionalFormatting>
  <conditionalFormatting sqref="F24:Q31">
    <cfRule type="colorScale" priority="3">
      <colorScale>
        <cfvo type="min"/>
        <cfvo type="percentile" val="50"/>
        <cfvo type="max"/>
        <color rgb="FF5A8AC6"/>
        <color rgb="FFFCFCFF"/>
        <color rgb="FFF8696B"/>
      </colorScale>
    </cfRule>
  </conditionalFormatting>
  <conditionalFormatting sqref="F33:Q40">
    <cfRule type="colorScale" priority="4">
      <colorScale>
        <cfvo type="min"/>
        <cfvo type="percentile" val="50"/>
        <cfvo type="max"/>
        <color rgb="FF5A8AC6"/>
        <color rgb="FFFCFCFF"/>
        <color rgb="FFF8696B"/>
      </colorScale>
    </cfRule>
  </conditionalFormatting>
  <conditionalFormatting sqref="F46:Q53">
    <cfRule type="colorScale" priority="1">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A992"/>
  <sheetViews>
    <sheetView showGridLines="0" topLeftCell="A6" workbookViewId="0">
      <selection activeCell="A14" sqref="A14"/>
    </sheetView>
  </sheetViews>
  <sheetFormatPr defaultColWidth="14.42578125" defaultRowHeight="15" customHeight="1"/>
  <cols>
    <col min="1" max="1" width="8.7109375" customWidth="1"/>
    <col min="2" max="2" width="10.7109375" customWidth="1"/>
    <col min="3" max="3" width="10.28515625" customWidth="1"/>
    <col min="4" max="4" width="17.42578125" customWidth="1"/>
    <col min="5" max="16" width="12.140625" customWidth="1"/>
    <col min="17" max="17" width="13.140625" customWidth="1"/>
    <col min="18" max="27" width="8.7109375" customWidth="1"/>
  </cols>
  <sheetData>
    <row r="1" spans="1:27" ht="13.5" customHeight="1">
      <c r="A1" s="108" t="s">
        <v>120</v>
      </c>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row>
    <row r="2" spans="1:27" ht="13.5" customHeight="1">
      <c r="A2" s="85" t="s">
        <v>121</v>
      </c>
      <c r="B2" s="85"/>
      <c r="C2" s="85"/>
      <c r="D2" s="85"/>
      <c r="E2" s="85"/>
      <c r="F2" s="85"/>
      <c r="G2" s="85"/>
      <c r="H2" s="85"/>
      <c r="I2" s="85"/>
      <c r="J2" s="85"/>
      <c r="K2" s="85"/>
      <c r="L2" s="85"/>
      <c r="M2" s="85"/>
      <c r="N2" s="85"/>
      <c r="O2" s="85"/>
      <c r="P2" s="85"/>
      <c r="Q2" s="85"/>
      <c r="R2" s="85"/>
      <c r="S2" s="85"/>
      <c r="T2" s="85"/>
      <c r="U2" s="85"/>
      <c r="V2" s="85"/>
      <c r="W2" s="85"/>
      <c r="X2" s="85"/>
      <c r="Y2" s="85"/>
      <c r="Z2" s="85"/>
      <c r="AA2" s="85"/>
    </row>
    <row r="3" spans="1:27" ht="13.5" customHeight="1">
      <c r="A3" s="85" t="s">
        <v>122</v>
      </c>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ht="13.5" customHeight="1">
      <c r="A4" s="185" t="s">
        <v>123</v>
      </c>
      <c r="B4" s="196"/>
      <c r="C4" s="196"/>
      <c r="D4" s="196"/>
      <c r="E4" s="196"/>
      <c r="F4" s="196"/>
      <c r="G4" s="196"/>
      <c r="H4" s="196"/>
      <c r="I4" s="196"/>
      <c r="J4" s="196"/>
      <c r="K4" s="196"/>
      <c r="L4" s="196"/>
      <c r="M4" s="196"/>
      <c r="N4" s="196"/>
      <c r="O4" s="196"/>
      <c r="P4" s="196"/>
      <c r="Q4" s="196"/>
      <c r="R4" s="196"/>
      <c r="S4" s="85"/>
      <c r="T4" s="85"/>
      <c r="U4" s="85"/>
      <c r="V4" s="85"/>
      <c r="W4" s="85"/>
      <c r="X4" s="85"/>
      <c r="Y4" s="85"/>
      <c r="Z4" s="85"/>
      <c r="AA4" s="85"/>
    </row>
    <row r="5" spans="1:27" ht="13.5" customHeight="1">
      <c r="A5" s="39"/>
      <c r="B5" s="23"/>
      <c r="C5" s="23"/>
      <c r="D5" s="23"/>
      <c r="E5" s="23"/>
      <c r="F5" s="23"/>
      <c r="G5" s="23"/>
      <c r="H5" s="23"/>
      <c r="I5" s="23"/>
      <c r="J5" s="23"/>
      <c r="K5" s="23"/>
      <c r="L5" s="23"/>
      <c r="M5" s="23"/>
      <c r="N5" s="23"/>
      <c r="O5" s="23"/>
      <c r="P5" s="23"/>
      <c r="Q5" s="23"/>
      <c r="R5" s="23"/>
      <c r="S5" s="4"/>
      <c r="T5" s="4"/>
      <c r="U5" s="4"/>
      <c r="V5" s="4"/>
      <c r="W5" s="4"/>
      <c r="X5" s="4"/>
      <c r="Y5" s="4"/>
      <c r="Z5" s="4"/>
      <c r="AA5" s="4"/>
    </row>
    <row r="6" spans="1:27" ht="13.5" customHeight="1">
      <c r="A6" s="39" t="s">
        <v>65</v>
      </c>
      <c r="B6" s="23"/>
      <c r="C6" s="23"/>
      <c r="D6" s="23"/>
      <c r="E6" s="23"/>
      <c r="F6" s="23"/>
      <c r="G6" s="23"/>
      <c r="H6" s="23"/>
      <c r="I6" s="23"/>
      <c r="J6" s="23"/>
      <c r="K6" s="23"/>
      <c r="L6" s="23"/>
      <c r="M6" s="23"/>
      <c r="N6" s="23"/>
      <c r="O6" s="23"/>
      <c r="P6" s="23"/>
      <c r="Q6" s="23"/>
      <c r="R6" s="23"/>
      <c r="S6" s="4"/>
      <c r="T6" s="4"/>
      <c r="U6" s="4"/>
      <c r="V6" s="4"/>
      <c r="W6" s="4"/>
      <c r="X6" s="4"/>
      <c r="Y6" s="4"/>
      <c r="Z6" s="4"/>
      <c r="AA6" s="4"/>
    </row>
    <row r="7" spans="1:27" ht="13.5" customHeight="1">
      <c r="A7" s="23"/>
      <c r="B7" s="23"/>
      <c r="C7" s="23"/>
      <c r="D7" s="23"/>
      <c r="E7" s="23"/>
      <c r="F7" s="23"/>
      <c r="G7" s="23"/>
      <c r="H7" s="23"/>
      <c r="I7" s="23"/>
      <c r="J7" s="23"/>
      <c r="K7" s="23"/>
      <c r="L7" s="23"/>
      <c r="M7" s="23"/>
      <c r="N7" s="23"/>
      <c r="O7" s="23"/>
      <c r="P7" s="23"/>
      <c r="Q7" s="23"/>
      <c r="R7" s="23"/>
      <c r="S7" s="4"/>
      <c r="T7" s="4"/>
      <c r="U7" s="4"/>
      <c r="V7" s="4"/>
      <c r="W7" s="4"/>
      <c r="X7" s="4"/>
      <c r="Y7" s="4"/>
      <c r="Z7" s="4"/>
      <c r="AA7" s="4"/>
    </row>
    <row r="8" spans="1:27" ht="13.5" customHeight="1">
      <c r="A8" s="23" t="s">
        <v>124</v>
      </c>
      <c r="B8" s="23"/>
      <c r="C8" s="23"/>
      <c r="D8" s="23"/>
      <c r="E8" s="23"/>
      <c r="F8" s="23"/>
      <c r="G8" s="23"/>
      <c r="H8" s="23"/>
      <c r="I8" s="23"/>
      <c r="J8" s="23"/>
      <c r="K8" s="23"/>
      <c r="L8" s="23"/>
      <c r="M8" s="23"/>
      <c r="N8" s="23"/>
      <c r="O8" s="23"/>
      <c r="P8" s="23"/>
      <c r="Q8" s="23"/>
      <c r="R8" s="23"/>
      <c r="S8" s="4"/>
      <c r="T8" s="4"/>
      <c r="U8" s="4"/>
      <c r="V8" s="4"/>
      <c r="W8" s="4"/>
      <c r="X8" s="4"/>
      <c r="Y8" s="4"/>
      <c r="Z8" s="4"/>
      <c r="AA8" s="4"/>
    </row>
    <row r="9" spans="1:27" ht="13.5" customHeight="1">
      <c r="A9" s="23" t="s">
        <v>125</v>
      </c>
      <c r="B9" s="23"/>
      <c r="C9" s="23"/>
      <c r="D9" s="23"/>
      <c r="E9" s="23"/>
      <c r="F9" s="23"/>
      <c r="G9" s="23"/>
      <c r="H9" s="23"/>
      <c r="I9" s="23"/>
      <c r="J9" s="23"/>
      <c r="K9" s="23"/>
      <c r="L9" s="23"/>
      <c r="M9" s="23"/>
      <c r="N9" s="23"/>
      <c r="O9" s="23"/>
      <c r="P9" s="23"/>
      <c r="Q9" s="23"/>
      <c r="R9" s="23"/>
      <c r="S9" s="4"/>
      <c r="T9" s="4"/>
      <c r="U9" s="4"/>
      <c r="V9" s="4"/>
      <c r="W9" s="4"/>
      <c r="X9" s="4"/>
      <c r="Y9" s="4"/>
      <c r="Z9" s="4"/>
      <c r="AA9" s="4"/>
    </row>
    <row r="10" spans="1:27" ht="13.5" customHeight="1">
      <c r="A10" s="39" t="s">
        <v>126</v>
      </c>
      <c r="B10" s="23"/>
      <c r="C10" s="23"/>
      <c r="D10" s="23"/>
      <c r="E10" s="23"/>
      <c r="F10" s="23"/>
      <c r="G10" s="23"/>
      <c r="H10" s="23"/>
      <c r="I10" s="23"/>
      <c r="J10" s="23"/>
      <c r="K10" s="23"/>
      <c r="L10" s="23"/>
      <c r="M10" s="23"/>
      <c r="N10" s="23"/>
      <c r="O10" s="23"/>
      <c r="P10" s="23"/>
      <c r="Q10" s="23"/>
      <c r="R10" s="23"/>
      <c r="S10" s="4"/>
      <c r="T10" s="4"/>
      <c r="U10" s="4"/>
      <c r="V10" s="4"/>
      <c r="W10" s="4"/>
      <c r="X10" s="4"/>
      <c r="Y10" s="4"/>
      <c r="Z10" s="4"/>
      <c r="AA10" s="4"/>
    </row>
    <row r="11" spans="1:27" ht="13.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ht="85.5" customHeight="1">
      <c r="A12" s="182" t="s">
        <v>127</v>
      </c>
      <c r="B12" s="196"/>
      <c r="C12" s="196"/>
      <c r="D12" s="196"/>
      <c r="E12" s="196"/>
      <c r="F12" s="196"/>
      <c r="G12" s="196"/>
      <c r="H12" s="196"/>
      <c r="I12" s="196"/>
      <c r="J12" s="196"/>
      <c r="K12" s="196"/>
      <c r="L12" s="196"/>
      <c r="M12" s="196"/>
      <c r="N12" s="196"/>
      <c r="O12" s="196"/>
      <c r="P12" s="196"/>
      <c r="Q12" s="196"/>
      <c r="R12" s="196"/>
      <c r="S12" s="196"/>
      <c r="T12" s="196"/>
      <c r="U12" s="196"/>
      <c r="V12" s="83"/>
      <c r="W12" s="115"/>
      <c r="X12" s="115"/>
      <c r="Y12" s="115"/>
      <c r="Z12" s="115"/>
      <c r="AA12" s="115"/>
    </row>
    <row r="13" spans="1:27" ht="60.75" customHeight="1">
      <c r="A13" s="182" t="s">
        <v>128</v>
      </c>
      <c r="B13" s="196"/>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c r="AA13" s="115"/>
    </row>
    <row r="14" spans="1:27" ht="13.5" customHeight="1">
      <c r="A14" s="110" t="s">
        <v>14</v>
      </c>
      <c r="B14" s="110"/>
      <c r="C14" s="110"/>
      <c r="D14" s="110"/>
      <c r="E14" s="124">
        <v>41456</v>
      </c>
      <c r="F14" s="124">
        <v>41487</v>
      </c>
      <c r="G14" s="124">
        <v>41518</v>
      </c>
      <c r="H14" s="124">
        <v>41548</v>
      </c>
      <c r="I14" s="124">
        <v>41579</v>
      </c>
      <c r="J14" s="124">
        <v>41609</v>
      </c>
      <c r="K14" s="124">
        <v>41640</v>
      </c>
      <c r="L14" s="124">
        <v>41671</v>
      </c>
      <c r="M14" s="124">
        <v>41699</v>
      </c>
      <c r="N14" s="124">
        <v>41730</v>
      </c>
      <c r="O14" s="124">
        <v>41760</v>
      </c>
      <c r="P14" s="124">
        <v>41791</v>
      </c>
      <c r="Q14" s="125" t="s">
        <v>38</v>
      </c>
      <c r="R14" s="114"/>
      <c r="S14" s="114"/>
      <c r="T14" s="114"/>
      <c r="U14" s="114"/>
      <c r="V14" s="114"/>
      <c r="W14" s="114"/>
      <c r="X14" s="114"/>
      <c r="Y14" s="114"/>
      <c r="Z14" s="114"/>
      <c r="AA14" s="114"/>
    </row>
    <row r="15" spans="1:27" ht="13.5" customHeight="1">
      <c r="A15" s="110" t="s">
        <v>129</v>
      </c>
      <c r="B15" s="110"/>
      <c r="C15" s="110"/>
      <c r="D15" s="110"/>
      <c r="E15" s="126"/>
      <c r="F15" s="126"/>
      <c r="G15" s="126"/>
      <c r="H15" s="126"/>
      <c r="I15" s="126"/>
      <c r="J15" s="126"/>
      <c r="K15" s="126"/>
      <c r="L15" s="126"/>
      <c r="M15" s="126"/>
      <c r="N15" s="126"/>
      <c r="O15" s="126"/>
      <c r="P15" s="126"/>
      <c r="Q15" s="125"/>
      <c r="R15" s="114"/>
      <c r="S15" s="114"/>
      <c r="T15" s="114"/>
      <c r="U15" s="114"/>
      <c r="V15" s="114"/>
      <c r="W15" s="114"/>
      <c r="X15" s="114"/>
      <c r="Y15" s="114"/>
      <c r="Z15" s="114"/>
      <c r="AA15" s="114"/>
    </row>
    <row r="16" spans="1:27" ht="13.5" customHeight="1">
      <c r="A16" s="27" t="s">
        <v>34</v>
      </c>
      <c r="B16" s="27"/>
      <c r="C16" s="27"/>
      <c r="D16" s="27"/>
      <c r="E16" s="52">
        <f>SUM('Revenue Analysis'!D38:D40)</f>
        <v>5914581.1976700742</v>
      </c>
      <c r="F16" s="52">
        <f>SUM('Revenue Analysis'!E38:E40)</f>
        <v>5696664.2399759311</v>
      </c>
      <c r="G16" s="52">
        <f>SUM('Revenue Analysis'!F38:F40)</f>
        <v>5260681.8298072498</v>
      </c>
      <c r="H16" s="52">
        <f>SUM('Revenue Analysis'!G38:G40)</f>
        <v>5221955.4924466992</v>
      </c>
      <c r="I16" s="52">
        <f>SUM('Revenue Analysis'!H38:H40)</f>
        <v>5514147.1707946751</v>
      </c>
      <c r="J16" s="52">
        <f>SUM('Revenue Analysis'!I38:I40)</f>
        <v>5380892.2001862573</v>
      </c>
      <c r="K16" s="52">
        <f>SUM('Revenue Analysis'!J38:J40)</f>
        <v>7822599.7200296298</v>
      </c>
      <c r="L16" s="52">
        <f>SUM('Revenue Analysis'!K38:K40)</f>
        <v>6924324.6322913254</v>
      </c>
      <c r="M16" s="52">
        <f>SUM('Revenue Analysis'!L38:L40)</f>
        <v>7297789.3913026378</v>
      </c>
      <c r="N16" s="52">
        <f>SUM('Revenue Analysis'!M38:M40)</f>
        <v>5332240.4186026063</v>
      </c>
      <c r="O16" s="52">
        <f>SUM('Revenue Analysis'!N38:N40)</f>
        <v>5394917.135688588</v>
      </c>
      <c r="P16" s="52">
        <f>SUM('Revenue Analysis'!O38:O40)</f>
        <v>5184163.8693572879</v>
      </c>
      <c r="Q16" s="52">
        <f>SUM(E16:P16)</f>
        <v>70944957.298152953</v>
      </c>
      <c r="R16" s="27"/>
      <c r="S16" s="27"/>
      <c r="T16" s="27"/>
      <c r="U16" s="27"/>
      <c r="V16" s="27"/>
      <c r="W16" s="27"/>
      <c r="X16" s="27"/>
      <c r="Y16" s="27"/>
      <c r="Z16" s="27"/>
      <c r="AA16" s="27"/>
    </row>
    <row r="17" spans="1:27" ht="13.5" customHeight="1">
      <c r="A17" s="27" t="s">
        <v>39</v>
      </c>
      <c r="B17" s="27"/>
      <c r="C17" s="27"/>
      <c r="D17" s="27"/>
      <c r="E17" s="52">
        <f>SUM('Revenue Analysis'!D41:D43)</f>
        <v>17328050.972999997</v>
      </c>
      <c r="F17" s="52">
        <f>SUM('Revenue Analysis'!E41:E43)</f>
        <v>14604314.435999997</v>
      </c>
      <c r="G17" s="52">
        <f>SUM('Revenue Analysis'!F41:F43)</f>
        <v>16135900.118999999</v>
      </c>
      <c r="H17" s="52">
        <f>SUM('Revenue Analysis'!G41:G43)</f>
        <v>15151633.271999998</v>
      </c>
      <c r="I17" s="52">
        <f>SUM('Revenue Analysis'!H41:H43)</f>
        <v>13832900.801999997</v>
      </c>
      <c r="J17" s="52">
        <f>SUM('Revenue Analysis'!I41:I43)</f>
        <v>15562959.623999998</v>
      </c>
      <c r="K17" s="52">
        <f>SUM('Revenue Analysis'!J41:J43)</f>
        <v>22354057.620000001</v>
      </c>
      <c r="L17" s="52">
        <f>SUM('Revenue Analysis'!K41:K43)</f>
        <v>18580950.729999997</v>
      </c>
      <c r="M17" s="52">
        <f>SUM('Revenue Analysis'!L41:L43)</f>
        <v>19644680.780999999</v>
      </c>
      <c r="N17" s="52">
        <f>SUM('Revenue Analysis'!M41:M43)</f>
        <v>18268435.046</v>
      </c>
      <c r="O17" s="52">
        <f>SUM('Revenue Analysis'!N41:N43)</f>
        <v>14627298.491999999</v>
      </c>
      <c r="P17" s="52">
        <f>SUM('Revenue Analysis'!O41:O43)</f>
        <v>16164167.274</v>
      </c>
      <c r="Q17" s="52">
        <f>SUM(E17:P17)</f>
        <v>202255349.16899997</v>
      </c>
      <c r="R17" s="27"/>
      <c r="S17" s="27"/>
      <c r="T17" s="27"/>
      <c r="U17" s="27"/>
      <c r="V17" s="27"/>
      <c r="W17" s="27"/>
      <c r="X17" s="27"/>
      <c r="Y17" s="27"/>
      <c r="Z17" s="27"/>
      <c r="AA17" s="27"/>
    </row>
    <row r="18" spans="1:27" ht="13.5" customHeight="1">
      <c r="A18" s="27" t="s">
        <v>40</v>
      </c>
      <c r="B18" s="27"/>
      <c r="C18" s="27"/>
      <c r="D18" s="27"/>
      <c r="E18" s="52">
        <f>SUM('Revenue Analysis'!D44:D46)</f>
        <v>12716846.793</v>
      </c>
      <c r="F18" s="52">
        <f>SUM('Revenue Analysis'!E44:E46)</f>
        <v>13050243.880999997</v>
      </c>
      <c r="G18" s="52">
        <f>SUM('Revenue Analysis'!F44:F46)</f>
        <v>13235472.919</v>
      </c>
      <c r="H18" s="52">
        <f>SUM('Revenue Analysis'!G44:G46)</f>
        <v>11815762.267000001</v>
      </c>
      <c r="I18" s="52">
        <f>SUM('Revenue Analysis'!H44:H46)</f>
        <v>11881724.445</v>
      </c>
      <c r="J18" s="52">
        <f>SUM('Revenue Analysis'!I44:I46)</f>
        <v>11127131.811999999</v>
      </c>
      <c r="K18" s="52">
        <f>SUM('Revenue Analysis'!J44:J46)</f>
        <v>15491089.403999997</v>
      </c>
      <c r="L18" s="52">
        <f>SUM('Revenue Analysis'!K44:K46)</f>
        <v>15776843.228999998</v>
      </c>
      <c r="M18" s="52">
        <f>SUM('Revenue Analysis'!L44:L46)</f>
        <v>14151791.636999998</v>
      </c>
      <c r="N18" s="52">
        <f>SUM('Revenue Analysis'!M44:M46)</f>
        <v>15011361.791999999</v>
      </c>
      <c r="O18" s="52">
        <f>SUM('Revenue Analysis'!N44:N46)</f>
        <v>14286635.347000001</v>
      </c>
      <c r="P18" s="52">
        <f>SUM('Revenue Analysis'!O44:O46)</f>
        <v>15120321.851000002</v>
      </c>
      <c r="Q18" s="52">
        <f>SUM(E18:P18)</f>
        <v>163665225.377</v>
      </c>
      <c r="R18" s="27"/>
      <c r="S18" s="27"/>
      <c r="T18" s="27"/>
      <c r="U18" s="27"/>
      <c r="V18" s="27"/>
      <c r="W18" s="27"/>
      <c r="X18" s="27"/>
      <c r="Y18" s="27"/>
      <c r="Z18" s="27"/>
      <c r="AA18" s="27"/>
    </row>
    <row r="19" spans="1:27" ht="13.5" customHeight="1">
      <c r="A19" s="110" t="s">
        <v>130</v>
      </c>
      <c r="B19" s="110"/>
      <c r="C19" s="112"/>
      <c r="D19" s="112"/>
      <c r="E19" s="132"/>
      <c r="F19" s="132"/>
      <c r="G19" s="132"/>
      <c r="H19" s="132"/>
      <c r="I19" s="132"/>
      <c r="J19" s="132"/>
      <c r="K19" s="132"/>
      <c r="L19" s="132"/>
      <c r="M19" s="132"/>
      <c r="N19" s="132"/>
      <c r="O19" s="132"/>
      <c r="P19" s="132"/>
      <c r="Q19" s="132"/>
      <c r="R19" s="112"/>
      <c r="S19" s="112"/>
      <c r="T19" s="112"/>
      <c r="U19" s="112"/>
      <c r="V19" s="112"/>
      <c r="W19" s="112"/>
      <c r="X19" s="112"/>
      <c r="Y19" s="112"/>
      <c r="Z19" s="112"/>
      <c r="AA19" s="112"/>
    </row>
    <row r="20" spans="1:27" ht="13.5" customHeight="1">
      <c r="A20" s="27" t="s">
        <v>34</v>
      </c>
      <c r="B20" s="27"/>
      <c r="C20" s="4"/>
      <c r="D20" s="4"/>
      <c r="E20" s="52">
        <f>SUM('Expenses Analysis'!F15:F22)</f>
        <v>3458288.8701338647</v>
      </c>
      <c r="F20" s="52">
        <f>SUM('Expenses Analysis'!G15:G22)</f>
        <v>4778353.3521016249</v>
      </c>
      <c r="G20" s="52">
        <f>SUM('Expenses Analysis'!H15:H22)</f>
        <v>3741007.0627661142</v>
      </c>
      <c r="H20" s="52">
        <f>SUM('Expenses Analysis'!I15:I22)</f>
        <v>3550828.7945508747</v>
      </c>
      <c r="I20" s="52">
        <f>SUM('Expenses Analysis'!J15:J22)</f>
        <v>3646543.42684625</v>
      </c>
      <c r="J20" s="52">
        <f>SUM('Expenses Analysis'!K15:K22)</f>
        <v>3507223.3581475001</v>
      </c>
      <c r="K20" s="52">
        <f>SUM('Expenses Analysis'!L15:L22)</f>
        <v>5249820.3494999986</v>
      </c>
      <c r="L20" s="52">
        <f>SUM('Expenses Analysis'!M15:M22)</f>
        <v>4419792.6823125007</v>
      </c>
      <c r="M20" s="52">
        <f>SUM('Expenses Analysis'!N15:N22)</f>
        <v>4409725.4715</v>
      </c>
      <c r="N20" s="52">
        <f>SUM('Expenses Analysis'!O15:O22)</f>
        <v>4419304.3184062503</v>
      </c>
      <c r="O20" s="52">
        <f>SUM('Expenses Analysis'!P15:P22)</f>
        <v>4692799.18359375</v>
      </c>
      <c r="P20" s="52">
        <f>SUM('Expenses Analysis'!Q15:Q22)</f>
        <v>5350137.2224687496</v>
      </c>
      <c r="Q20" s="52">
        <f>SUM(E20:P20)</f>
        <v>51223824.092327476</v>
      </c>
      <c r="R20" s="4"/>
      <c r="S20" s="4"/>
      <c r="T20" s="4"/>
      <c r="U20" s="4"/>
      <c r="V20" s="4"/>
      <c r="W20" s="4"/>
      <c r="X20" s="4"/>
      <c r="Y20" s="4"/>
      <c r="Z20" s="4"/>
      <c r="AA20" s="4"/>
    </row>
    <row r="21" spans="1:27" ht="13.5" customHeight="1">
      <c r="A21" s="27" t="s">
        <v>39</v>
      </c>
      <c r="B21" s="27"/>
      <c r="C21" s="4"/>
      <c r="D21" s="4"/>
      <c r="E21" s="52">
        <f>SUM('Expenses Analysis'!F24:F31)</f>
        <v>11339551.170386208</v>
      </c>
      <c r="F21" s="52">
        <f>SUM('Expenses Analysis'!G24:G31)</f>
        <v>13660880.3343936</v>
      </c>
      <c r="G21" s="52">
        <f>SUM('Expenses Analysis'!H24:H31)</f>
        <v>13806947.680280834</v>
      </c>
      <c r="H21" s="52">
        <f>SUM('Expenses Analysis'!I24:I31)</f>
        <v>18511924.382331077</v>
      </c>
      <c r="I21" s="52">
        <f>SUM('Expenses Analysis'!J24:J31)</f>
        <v>20025365.089240894</v>
      </c>
      <c r="J21" s="52">
        <f>SUM('Expenses Analysis'!K24:K31)</f>
        <v>12958942.643539203</v>
      </c>
      <c r="K21" s="52">
        <f>SUM('Expenses Analysis'!L24:L31)</f>
        <v>13987466.323076401</v>
      </c>
      <c r="L21" s="52">
        <f>SUM('Expenses Analysis'!M24:M31)</f>
        <v>16468493.156715602</v>
      </c>
      <c r="M21" s="52">
        <f>SUM('Expenses Analysis'!N24:N31)</f>
        <v>15013580.580213603</v>
      </c>
      <c r="N21" s="52">
        <f>SUM('Expenses Analysis'!O24:O31)</f>
        <v>16135503.054039603</v>
      </c>
      <c r="O21" s="52">
        <f>SUM('Expenses Analysis'!P24:P31)</f>
        <v>18921373.302216005</v>
      </c>
      <c r="P21" s="52">
        <f>SUM('Expenses Analysis'!Q24:Q31)</f>
        <v>8489071.3235327993</v>
      </c>
      <c r="Q21" s="52">
        <f>SUM(E21:P21)</f>
        <v>179319099.03996581</v>
      </c>
      <c r="R21" s="4"/>
      <c r="S21" s="4"/>
      <c r="T21" s="4"/>
      <c r="U21" s="4"/>
      <c r="V21" s="4"/>
      <c r="W21" s="4"/>
      <c r="X21" s="4"/>
      <c r="Y21" s="4"/>
      <c r="Z21" s="4"/>
      <c r="AA21" s="4"/>
    </row>
    <row r="22" spans="1:27" ht="13.5" customHeight="1">
      <c r="A22" s="27" t="s">
        <v>40</v>
      </c>
      <c r="B22" s="27"/>
      <c r="C22" s="4"/>
      <c r="D22" s="4"/>
      <c r="E22" s="52">
        <f>SUM('Expenses Analysis'!F33:F40)</f>
        <v>8168998.5802924205</v>
      </c>
      <c r="F22" s="52">
        <f>SUM('Expenses Analysis'!G33:G40)</f>
        <v>6508016.2729576789</v>
      </c>
      <c r="G22" s="52">
        <f>SUM('Expenses Analysis'!H33:H40)</f>
        <v>8797296.0201469176</v>
      </c>
      <c r="H22" s="52">
        <f>SUM('Expenses Analysis'!I33:I40)</f>
        <v>7399801.6649996387</v>
      </c>
      <c r="I22" s="52">
        <f>SUM('Expenses Analysis'!J33:J40)</f>
        <v>6292597.87327509</v>
      </c>
      <c r="J22" s="52">
        <f>SUM('Expenses Analysis'!K33:K40)</f>
        <v>5862551.4695474999</v>
      </c>
      <c r="K22" s="52">
        <f>SUM('Expenses Analysis'!L33:L40)</f>
        <v>7198677.8148285002</v>
      </c>
      <c r="L22" s="52">
        <f>SUM('Expenses Analysis'!M33:M40)</f>
        <v>7481708.9511677492</v>
      </c>
      <c r="M22" s="52">
        <f>SUM('Expenses Analysis'!N33:N40)</f>
        <v>8690888.6165351253</v>
      </c>
      <c r="N22" s="52">
        <f>SUM('Expenses Analysis'!O33:O40)</f>
        <v>6732277.631081</v>
      </c>
      <c r="O22" s="52">
        <f>SUM('Expenses Analysis'!P33:P40)</f>
        <v>8110761.1219654996</v>
      </c>
      <c r="P22" s="52">
        <f>SUM('Expenses Analysis'!Q33:Q40)</f>
        <v>9479913.2630085014</v>
      </c>
      <c r="Q22" s="52">
        <f>SUM(E22:P22)</f>
        <v>90723489.27980563</v>
      </c>
      <c r="R22" s="4"/>
      <c r="S22" s="4"/>
      <c r="T22" s="4"/>
      <c r="U22" s="4"/>
      <c r="V22" s="4"/>
      <c r="W22" s="4"/>
      <c r="X22" s="4"/>
      <c r="Y22" s="4"/>
      <c r="Z22" s="4"/>
      <c r="AA22" s="4"/>
    </row>
    <row r="23" spans="1:27" ht="13.5" customHeight="1">
      <c r="A23" s="110" t="s">
        <v>131</v>
      </c>
      <c r="B23" s="114"/>
      <c r="C23" s="114"/>
      <c r="D23" s="114"/>
      <c r="E23" s="133"/>
      <c r="F23" s="133"/>
      <c r="G23" s="133"/>
      <c r="H23" s="133"/>
      <c r="I23" s="133"/>
      <c r="J23" s="133"/>
      <c r="K23" s="133"/>
      <c r="L23" s="133"/>
      <c r="M23" s="133"/>
      <c r="N23" s="133"/>
      <c r="O23" s="133"/>
      <c r="P23" s="133"/>
      <c r="Q23" s="133"/>
      <c r="R23" s="114"/>
      <c r="S23" s="114"/>
      <c r="T23" s="114"/>
      <c r="U23" s="114"/>
      <c r="V23" s="114"/>
      <c r="W23" s="114"/>
      <c r="X23" s="114"/>
      <c r="Y23" s="114"/>
      <c r="Z23" s="114"/>
      <c r="AA23" s="114"/>
    </row>
    <row r="24" spans="1:27" ht="13.5" customHeight="1">
      <c r="A24" s="27" t="s">
        <v>34</v>
      </c>
      <c r="B24" s="27"/>
      <c r="C24" s="4"/>
      <c r="D24" s="4"/>
      <c r="E24" s="52">
        <f>SUM(E16-E20)</f>
        <v>2456292.3275362095</v>
      </c>
      <c r="F24" s="52">
        <f t="shared" ref="F24:Q24" si="0">SUM(F16-F20)</f>
        <v>918310.88787430618</v>
      </c>
      <c r="G24" s="52">
        <f t="shared" si="0"/>
        <v>1519674.7670411356</v>
      </c>
      <c r="H24" s="52">
        <f t="shared" si="0"/>
        <v>1671126.6978958244</v>
      </c>
      <c r="I24" s="52">
        <f t="shared" si="0"/>
        <v>1867603.7439484252</v>
      </c>
      <c r="J24" s="52">
        <f t="shared" si="0"/>
        <v>1873668.8420387572</v>
      </c>
      <c r="K24" s="52">
        <f t="shared" si="0"/>
        <v>2572779.3705296312</v>
      </c>
      <c r="L24" s="52">
        <f t="shared" si="0"/>
        <v>2504531.9499788247</v>
      </c>
      <c r="M24" s="52">
        <f t="shared" si="0"/>
        <v>2888063.9198026378</v>
      </c>
      <c r="N24" s="52">
        <f t="shared" si="0"/>
        <v>912936.10019635595</v>
      </c>
      <c r="O24" s="52">
        <f t="shared" si="0"/>
        <v>702117.95209483802</v>
      </c>
      <c r="P24" s="52">
        <f t="shared" si="0"/>
        <v>-165973.35311146174</v>
      </c>
      <c r="Q24" s="52">
        <f t="shared" si="0"/>
        <v>19721133.205825478</v>
      </c>
      <c r="R24" s="4"/>
      <c r="S24" s="4"/>
      <c r="T24" s="4"/>
      <c r="U24" s="4"/>
      <c r="V24" s="4"/>
      <c r="W24" s="4"/>
      <c r="X24" s="4"/>
      <c r="Y24" s="4"/>
      <c r="Z24" s="4"/>
      <c r="AA24" s="4"/>
    </row>
    <row r="25" spans="1:27" ht="13.5" customHeight="1">
      <c r="A25" s="27" t="s">
        <v>39</v>
      </c>
      <c r="B25" s="27"/>
      <c r="C25" s="4"/>
      <c r="D25" s="4"/>
      <c r="E25" s="52">
        <f t="shared" ref="E25:Q25" si="1">SUM(E17-E21)</f>
        <v>5988499.8026137892</v>
      </c>
      <c r="F25" s="52">
        <f t="shared" si="1"/>
        <v>943434.10160639696</v>
      </c>
      <c r="G25" s="52">
        <f t="shared" si="1"/>
        <v>2328952.4387191646</v>
      </c>
      <c r="H25" s="52">
        <f t="shared" si="1"/>
        <v>-3360291.110331079</v>
      </c>
      <c r="I25" s="52">
        <f t="shared" si="1"/>
        <v>-6192464.2872408964</v>
      </c>
      <c r="J25" s="52">
        <f t="shared" si="1"/>
        <v>2604016.9804607946</v>
      </c>
      <c r="K25" s="52">
        <f t="shared" si="1"/>
        <v>8366591.2969236001</v>
      </c>
      <c r="L25" s="52">
        <f t="shared" si="1"/>
        <v>2112457.573284395</v>
      </c>
      <c r="M25" s="52">
        <f t="shared" si="1"/>
        <v>4631100.2007863969</v>
      </c>
      <c r="N25" s="52">
        <f t="shared" si="1"/>
        <v>2132931.991960397</v>
      </c>
      <c r="O25" s="52">
        <f t="shared" si="1"/>
        <v>-4294074.8102160059</v>
      </c>
      <c r="P25" s="52">
        <f t="shared" si="1"/>
        <v>7675095.9504672009</v>
      </c>
      <c r="Q25" s="52">
        <f t="shared" si="1"/>
        <v>22936250.129034162</v>
      </c>
      <c r="R25" s="4"/>
      <c r="S25" s="4"/>
      <c r="T25" s="4"/>
      <c r="U25" s="4"/>
      <c r="V25" s="4"/>
      <c r="W25" s="4"/>
      <c r="X25" s="4"/>
      <c r="Y25" s="4"/>
      <c r="Z25" s="4"/>
      <c r="AA25" s="4"/>
    </row>
    <row r="26" spans="1:27" ht="13.5" customHeight="1">
      <c r="A26" s="27" t="s">
        <v>40</v>
      </c>
      <c r="B26" s="27"/>
      <c r="C26" s="4"/>
      <c r="D26" s="4"/>
      <c r="E26" s="52">
        <f t="shared" ref="E26:Q26" si="2">SUM(E18-E22)</f>
        <v>4547848.2127075791</v>
      </c>
      <c r="F26" s="52">
        <f t="shared" si="2"/>
        <v>6542227.6080423184</v>
      </c>
      <c r="G26" s="52">
        <f t="shared" si="2"/>
        <v>4438176.8988530822</v>
      </c>
      <c r="H26" s="52">
        <f t="shared" si="2"/>
        <v>4415960.6020003622</v>
      </c>
      <c r="I26" s="52">
        <f t="shared" si="2"/>
        <v>5589126.5717249103</v>
      </c>
      <c r="J26" s="52">
        <f t="shared" si="2"/>
        <v>5264580.3424524991</v>
      </c>
      <c r="K26" s="52">
        <f t="shared" si="2"/>
        <v>8292411.5891714972</v>
      </c>
      <c r="L26" s="52">
        <f t="shared" si="2"/>
        <v>8295134.2778322492</v>
      </c>
      <c r="M26" s="52">
        <f t="shared" si="2"/>
        <v>5460903.0204648729</v>
      </c>
      <c r="N26" s="52">
        <f t="shared" si="2"/>
        <v>8279084.1609189995</v>
      </c>
      <c r="O26" s="52">
        <f t="shared" si="2"/>
        <v>6175874.2250345014</v>
      </c>
      <c r="P26" s="52">
        <f t="shared" si="2"/>
        <v>5640408.5879915003</v>
      </c>
      <c r="Q26" s="52">
        <f>SUM(Q18-Q22)</f>
        <v>72941736.097194374</v>
      </c>
      <c r="R26" s="4"/>
      <c r="S26" s="4"/>
      <c r="T26" s="4"/>
      <c r="U26" s="4"/>
      <c r="V26" s="4"/>
      <c r="W26" s="4"/>
      <c r="X26" s="4"/>
      <c r="Y26" s="4"/>
      <c r="Z26" s="4"/>
      <c r="AA26" s="4"/>
    </row>
    <row r="27" spans="1:27" ht="13.5" customHeight="1">
      <c r="A27" s="4"/>
      <c r="B27" s="4"/>
      <c r="C27" s="4"/>
      <c r="D27" s="4"/>
      <c r="E27" s="53"/>
      <c r="F27" s="53"/>
      <c r="G27" s="53"/>
      <c r="H27" s="53"/>
      <c r="I27" s="53"/>
      <c r="J27" s="53"/>
      <c r="K27" s="53"/>
      <c r="L27" s="53"/>
      <c r="M27" s="53"/>
      <c r="N27" s="53"/>
      <c r="O27" s="53"/>
      <c r="P27" s="53"/>
      <c r="Q27" s="53"/>
      <c r="R27" s="4"/>
      <c r="S27" s="4"/>
      <c r="T27" s="4"/>
      <c r="U27" s="4"/>
      <c r="V27" s="4"/>
      <c r="W27" s="4"/>
      <c r="X27" s="4"/>
      <c r="Y27" s="4"/>
      <c r="Z27" s="4"/>
      <c r="AA27" s="4"/>
    </row>
    <row r="28" spans="1:27"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3.5" customHeight="1">
      <c r="A35" s="4"/>
      <c r="B35" s="4"/>
      <c r="C35" s="4"/>
      <c r="D35" s="4"/>
      <c r="E35" s="4"/>
      <c r="F35" s="4"/>
      <c r="G35" s="4"/>
      <c r="H35" s="4"/>
      <c r="I35" s="4"/>
      <c r="J35" s="4"/>
      <c r="K35" s="4"/>
      <c r="L35" s="4"/>
      <c r="M35" s="4"/>
      <c r="N35" s="4"/>
      <c r="O35" s="4"/>
      <c r="P35" s="4"/>
      <c r="Q35" s="4"/>
      <c r="R35" s="4"/>
      <c r="S35" s="166" t="s">
        <v>132</v>
      </c>
      <c r="T35" s="167"/>
      <c r="U35" s="167"/>
      <c r="V35" s="167"/>
      <c r="W35" s="167"/>
      <c r="X35" s="167"/>
      <c r="Y35" s="167"/>
      <c r="Z35" s="167"/>
      <c r="AA35" s="4"/>
    </row>
    <row r="36" spans="1:27" ht="13.5" customHeight="1">
      <c r="A36" s="4"/>
      <c r="B36" s="4"/>
      <c r="C36" s="4"/>
      <c r="D36" s="4"/>
      <c r="E36" s="4"/>
      <c r="F36" s="4"/>
      <c r="G36" s="4"/>
      <c r="H36" s="4"/>
      <c r="I36" s="4"/>
      <c r="J36" s="4"/>
      <c r="K36" s="4"/>
      <c r="L36" s="4"/>
      <c r="M36" s="4"/>
      <c r="N36" s="4"/>
      <c r="O36" s="4"/>
      <c r="P36" s="4"/>
      <c r="Q36" s="4"/>
      <c r="R36" s="4"/>
      <c r="S36" s="166" t="s">
        <v>133</v>
      </c>
      <c r="T36" s="167"/>
      <c r="U36" s="167"/>
      <c r="V36" s="167"/>
      <c r="W36" s="167"/>
      <c r="X36" s="167"/>
      <c r="Y36" s="167"/>
      <c r="Z36" s="167"/>
      <c r="AA36" s="4"/>
    </row>
    <row r="37" spans="1:27" ht="13.5" customHeight="1">
      <c r="A37" s="4"/>
      <c r="B37" s="4"/>
      <c r="C37" s="4"/>
      <c r="D37" s="4"/>
      <c r="E37" s="4"/>
      <c r="F37" s="4"/>
      <c r="G37" s="4"/>
      <c r="H37" s="4"/>
      <c r="I37" s="4"/>
      <c r="J37" s="4"/>
      <c r="K37" s="4"/>
      <c r="L37" s="4"/>
      <c r="M37" s="4"/>
      <c r="N37" s="4"/>
      <c r="O37" s="4"/>
      <c r="P37" s="4"/>
      <c r="Q37" s="4"/>
      <c r="R37" s="4"/>
      <c r="S37" s="166" t="s">
        <v>134</v>
      </c>
      <c r="T37" s="167"/>
      <c r="U37" s="167"/>
      <c r="V37" s="167"/>
      <c r="W37" s="167"/>
      <c r="X37" s="167"/>
      <c r="Y37" s="167"/>
      <c r="Z37" s="167"/>
      <c r="AA37" s="4"/>
    </row>
    <row r="38" spans="1:27"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66" customHeight="1">
      <c r="A44" s="182" t="s">
        <v>135</v>
      </c>
      <c r="B44" s="196"/>
      <c r="C44" s="196"/>
      <c r="D44" s="196"/>
      <c r="E44" s="196"/>
      <c r="F44" s="196"/>
      <c r="G44" s="196"/>
      <c r="H44" s="196"/>
      <c r="I44" s="196"/>
      <c r="J44" s="196"/>
      <c r="K44" s="196"/>
      <c r="L44" s="196"/>
      <c r="M44" s="196"/>
      <c r="N44" s="196"/>
      <c r="O44" s="196"/>
      <c r="P44" s="196"/>
      <c r="Q44" s="196"/>
      <c r="R44" s="196"/>
      <c r="S44" s="196"/>
      <c r="T44" s="196"/>
      <c r="U44" s="196"/>
      <c r="V44" s="83"/>
      <c r="W44" s="115"/>
      <c r="X44" s="115"/>
      <c r="Y44" s="115"/>
      <c r="Z44" s="115"/>
      <c r="AA44" s="115"/>
    </row>
    <row r="45" spans="1:27" ht="90" customHeight="1">
      <c r="A45" s="182" t="s">
        <v>136</v>
      </c>
      <c r="B45" s="196"/>
      <c r="C45" s="196"/>
      <c r="D45" s="196"/>
      <c r="E45" s="196"/>
      <c r="F45" s="196"/>
      <c r="G45" s="196"/>
      <c r="H45" s="196"/>
      <c r="I45" s="196"/>
      <c r="J45" s="196"/>
      <c r="K45" s="196"/>
      <c r="L45" s="196"/>
      <c r="M45" s="196"/>
      <c r="N45" s="196"/>
      <c r="O45" s="196"/>
      <c r="P45" s="196"/>
      <c r="Q45" s="196"/>
      <c r="R45" s="196"/>
      <c r="S45" s="196"/>
      <c r="T45" s="196"/>
      <c r="U45" s="196"/>
      <c r="V45" s="196"/>
      <c r="W45" s="196"/>
      <c r="X45" s="196"/>
      <c r="Y45" s="196"/>
      <c r="Z45" s="196"/>
      <c r="AA45" s="196"/>
    </row>
    <row r="46" spans="1:27" ht="13.5" customHeight="1">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row>
    <row r="47" spans="1:27" ht="13.5" customHeight="1">
      <c r="A47" s="90" t="s">
        <v>137</v>
      </c>
      <c r="B47" s="90"/>
      <c r="C47" s="89"/>
      <c r="D47" s="89"/>
      <c r="E47" s="89"/>
      <c r="F47" s="89"/>
      <c r="G47" s="89"/>
      <c r="H47" s="89"/>
      <c r="I47" s="89"/>
      <c r="K47" s="89"/>
      <c r="L47" s="89"/>
      <c r="M47" s="89"/>
      <c r="N47" s="89"/>
      <c r="O47" s="89"/>
      <c r="P47" s="89"/>
      <c r="Q47" s="89"/>
      <c r="R47" s="89"/>
      <c r="S47" s="89"/>
      <c r="T47" s="89"/>
      <c r="U47" s="89"/>
      <c r="V47" s="89"/>
      <c r="W47" s="89"/>
      <c r="X47" s="89"/>
      <c r="Y47" s="89"/>
      <c r="Z47" s="89"/>
      <c r="AA47" s="89"/>
    </row>
    <row r="48" spans="1:27" ht="13.5" customHeight="1">
      <c r="A48" s="89"/>
      <c r="B48" s="89"/>
      <c r="C48" s="89"/>
      <c r="D48" s="89"/>
      <c r="E48" s="134">
        <v>41456</v>
      </c>
      <c r="F48" s="134">
        <v>41487</v>
      </c>
      <c r="G48" s="134">
        <v>41518</v>
      </c>
      <c r="H48" s="134">
        <v>41548</v>
      </c>
      <c r="I48" s="134">
        <v>41579</v>
      </c>
      <c r="J48" s="134">
        <v>41609</v>
      </c>
      <c r="K48" s="134">
        <v>41640</v>
      </c>
      <c r="L48" s="134">
        <v>41671</v>
      </c>
      <c r="M48" s="134">
        <v>41699</v>
      </c>
      <c r="N48" s="134">
        <v>41730</v>
      </c>
      <c r="O48" s="134">
        <v>41760</v>
      </c>
      <c r="P48" s="134">
        <v>41791</v>
      </c>
      <c r="Q48" s="89" t="s">
        <v>38</v>
      </c>
      <c r="R48" s="114"/>
      <c r="S48" s="114"/>
      <c r="T48" s="114"/>
      <c r="U48" s="114"/>
      <c r="V48" s="114"/>
      <c r="W48" s="114"/>
      <c r="X48" s="114"/>
      <c r="Y48" s="114"/>
      <c r="Z48" s="114"/>
      <c r="AA48" s="114"/>
    </row>
    <row r="49" spans="1:27" ht="13.5" customHeight="1">
      <c r="A49" s="89" t="s">
        <v>14</v>
      </c>
      <c r="B49" s="89"/>
      <c r="C49" s="89"/>
      <c r="D49" s="89"/>
      <c r="E49" s="135"/>
      <c r="F49" s="135"/>
      <c r="G49" s="135"/>
      <c r="H49" s="135"/>
      <c r="I49" s="135"/>
      <c r="J49" s="135"/>
      <c r="K49" s="135"/>
      <c r="L49" s="135"/>
      <c r="M49" s="135"/>
      <c r="N49" s="135"/>
      <c r="O49" s="135"/>
      <c r="P49" s="135"/>
      <c r="Q49" s="89"/>
      <c r="R49" s="114"/>
      <c r="S49" s="114"/>
      <c r="T49" s="114"/>
      <c r="U49" s="114"/>
      <c r="V49" s="114"/>
      <c r="W49" s="114"/>
      <c r="X49" s="114"/>
      <c r="Y49" s="114"/>
      <c r="Z49" s="114"/>
      <c r="AA49" s="114"/>
    </row>
    <row r="50" spans="1:27" ht="13.5" customHeight="1">
      <c r="A50" s="27" t="s">
        <v>34</v>
      </c>
      <c r="B50" s="27"/>
      <c r="C50" s="4"/>
      <c r="D50" s="4"/>
      <c r="E50" s="54">
        <f>E24/E16</f>
        <v>0.41529437933894875</v>
      </c>
      <c r="F50" s="54">
        <f t="shared" ref="F50:Q50" si="3">F24/F16</f>
        <v>0.16120151183040166</v>
      </c>
      <c r="G50" s="54">
        <f t="shared" si="3"/>
        <v>0.28887410723655493</v>
      </c>
      <c r="H50" s="54">
        <f t="shared" si="3"/>
        <v>0.32001932998338012</v>
      </c>
      <c r="I50" s="54">
        <f t="shared" si="3"/>
        <v>0.33869312626258291</v>
      </c>
      <c r="J50" s="54">
        <f t="shared" si="3"/>
        <v>0.34820783846476255</v>
      </c>
      <c r="K50" s="54">
        <f t="shared" si="3"/>
        <v>0.32889058147025912</v>
      </c>
      <c r="L50" s="54">
        <f t="shared" si="3"/>
        <v>0.36170053874987823</v>
      </c>
      <c r="M50" s="54">
        <f t="shared" si="3"/>
        <v>0.3957450352355435</v>
      </c>
      <c r="N50" s="54">
        <f t="shared" si="3"/>
        <v>0.17121060352256295</v>
      </c>
      <c r="O50" s="54">
        <f t="shared" si="3"/>
        <v>0.13014434409940612</v>
      </c>
      <c r="P50" s="54">
        <f t="shared" si="3"/>
        <v>-3.2015452692863752E-2</v>
      </c>
      <c r="Q50" s="54">
        <f t="shared" si="3"/>
        <v>0.27797794172946688</v>
      </c>
      <c r="R50" s="4"/>
      <c r="S50" s="4"/>
      <c r="T50" s="4"/>
      <c r="U50" s="4"/>
      <c r="V50" s="4"/>
      <c r="W50" s="4"/>
      <c r="X50" s="4"/>
      <c r="Y50" s="4"/>
      <c r="Z50" s="4"/>
      <c r="AA50" s="4"/>
    </row>
    <row r="51" spans="1:27" ht="13.5" customHeight="1">
      <c r="A51" s="27" t="s">
        <v>39</v>
      </c>
      <c r="B51" s="27"/>
      <c r="C51" s="4"/>
      <c r="D51" s="4"/>
      <c r="E51" s="54">
        <f t="shared" ref="E51:Q51" si="4">E25/E17</f>
        <v>0.3455956940538133</v>
      </c>
      <c r="F51" s="54">
        <f t="shared" si="4"/>
        <v>6.4599684274176436E-2</v>
      </c>
      <c r="G51" s="54">
        <f t="shared" si="4"/>
        <v>0.14433359289184161</v>
      </c>
      <c r="H51" s="54">
        <f t="shared" si="4"/>
        <v>-0.22177748431522884</v>
      </c>
      <c r="I51" s="54">
        <f t="shared" si="4"/>
        <v>-0.44766201795834271</v>
      </c>
      <c r="J51" s="54">
        <f t="shared" si="4"/>
        <v>0.16732145063494736</v>
      </c>
      <c r="K51" s="54">
        <f t="shared" si="4"/>
        <v>0.37427618015254988</v>
      </c>
      <c r="L51" s="54">
        <f t="shared" si="4"/>
        <v>0.11368942332287189</v>
      </c>
      <c r="M51" s="54">
        <f t="shared" si="4"/>
        <v>0.23574321478746135</v>
      </c>
      <c r="N51" s="54">
        <f t="shared" si="4"/>
        <v>0.11675504697526991</v>
      </c>
      <c r="O51" s="54">
        <f t="shared" si="4"/>
        <v>-0.29356581548975247</v>
      </c>
      <c r="P51" s="54">
        <f t="shared" si="4"/>
        <v>0.47482161130642114</v>
      </c>
      <c r="Q51" s="54">
        <f t="shared" si="4"/>
        <v>0.11340244014940318</v>
      </c>
      <c r="R51" s="4"/>
      <c r="S51" s="4"/>
      <c r="T51" s="4"/>
      <c r="U51" s="4"/>
      <c r="V51" s="4"/>
      <c r="W51" s="4"/>
      <c r="X51" s="4"/>
      <c r="Y51" s="4"/>
      <c r="Z51" s="4"/>
      <c r="AA51" s="4"/>
    </row>
    <row r="52" spans="1:27" ht="13.5" customHeight="1">
      <c r="A52" s="27" t="s">
        <v>40</v>
      </c>
      <c r="B52" s="27"/>
      <c r="C52" s="4"/>
      <c r="D52" s="4"/>
      <c r="E52" s="54">
        <f t="shared" ref="E52:Q52" si="5">E26/E18</f>
        <v>0.35762388953297342</v>
      </c>
      <c r="F52" s="54">
        <f t="shared" si="5"/>
        <v>0.5013107546263732</v>
      </c>
      <c r="G52" s="54">
        <f t="shared" si="5"/>
        <v>0.33532439120342417</v>
      </c>
      <c r="H52" s="54">
        <f t="shared" si="5"/>
        <v>0.37373471996246976</v>
      </c>
      <c r="I52" s="54">
        <f t="shared" si="5"/>
        <v>0.47039691903281722</v>
      </c>
      <c r="J52" s="54">
        <f t="shared" si="5"/>
        <v>0.47313004208100951</v>
      </c>
      <c r="K52" s="54">
        <f t="shared" si="5"/>
        <v>0.5353020289864372</v>
      </c>
      <c r="L52" s="54">
        <f t="shared" si="5"/>
        <v>0.52577909011510338</v>
      </c>
      <c r="M52" s="54">
        <f t="shared" si="5"/>
        <v>0.38588068285200638</v>
      </c>
      <c r="N52" s="54">
        <f t="shared" si="5"/>
        <v>0.55152119278952894</v>
      </c>
      <c r="O52" s="54">
        <f t="shared" si="5"/>
        <v>0.43228332459198315</v>
      </c>
      <c r="P52" s="54">
        <f t="shared" si="5"/>
        <v>0.37303495544431581</v>
      </c>
      <c r="Q52" s="54">
        <f t="shared" si="5"/>
        <v>0.44567644671722018</v>
      </c>
      <c r="R52" s="4"/>
      <c r="S52" s="4"/>
      <c r="T52" s="4"/>
      <c r="U52" s="4"/>
      <c r="V52" s="4"/>
      <c r="W52" s="4"/>
      <c r="X52" s="4"/>
      <c r="Y52" s="4"/>
      <c r="Z52" s="4"/>
      <c r="AA52" s="4"/>
    </row>
    <row r="53" spans="1:27"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5" customHeight="1">
      <c r="A72" s="166" t="s">
        <v>138</v>
      </c>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5" customHeight="1">
      <c r="A73" s="166" t="s">
        <v>139</v>
      </c>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5" customHeight="1">
      <c r="A74" s="166" t="s">
        <v>140</v>
      </c>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sheetData>
  <mergeCells count="5">
    <mergeCell ref="A4:R4"/>
    <mergeCell ref="A12:U12"/>
    <mergeCell ref="A13:Z13"/>
    <mergeCell ref="A44:U44"/>
    <mergeCell ref="A45:AA45"/>
  </mergeCells>
  <conditionalFormatting sqref="E16:P18">
    <cfRule type="colorScale" priority="1">
      <colorScale>
        <cfvo type="min"/>
        <cfvo type="percentile" val="50"/>
        <cfvo type="max"/>
        <color rgb="FFF8696B"/>
        <color rgb="FFFCFCFF"/>
        <color rgb="FF5A8AC6"/>
      </colorScale>
    </cfRule>
  </conditionalFormatting>
  <conditionalFormatting sqref="E20:P22">
    <cfRule type="colorScale" priority="2">
      <colorScale>
        <cfvo type="min"/>
        <cfvo type="percentile" val="50"/>
        <cfvo type="max"/>
        <color rgb="FF5A8AC6"/>
        <color rgb="FFFCFCFF"/>
        <color rgb="FFF8696B"/>
      </colorScale>
    </cfRule>
  </conditionalFormatting>
  <conditionalFormatting sqref="E24:Q26">
    <cfRule type="colorScale" priority="3">
      <colorScale>
        <cfvo type="min"/>
        <cfvo type="percentile" val="50"/>
        <cfvo type="max"/>
        <color rgb="FFF8696B"/>
        <color rgb="FFFCFCFF"/>
        <color rgb="FF5A8AC6"/>
      </colorScale>
    </cfRule>
  </conditionalFormatting>
  <conditionalFormatting sqref="Q16:Q18">
    <cfRule type="colorScale" priority="4">
      <colorScale>
        <cfvo type="min"/>
        <cfvo type="percentile" val="50"/>
        <cfvo type="max"/>
        <color rgb="FFF8696B"/>
        <color rgb="FFFCFCFF"/>
        <color rgb="FF5A8AC6"/>
      </colorScale>
    </cfRule>
  </conditionalFormatting>
  <conditionalFormatting sqref="Q20:Q22">
    <cfRule type="colorScale" priority="5">
      <colorScale>
        <cfvo type="min"/>
        <cfvo type="percentile" val="50"/>
        <cfvo type="max"/>
        <color rgb="FF5A8AC6"/>
        <color rgb="FFFCFCFF"/>
        <color rgb="FFF8696B"/>
      </colorScale>
    </cfRule>
  </conditionalFormatting>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D588F-65A3-429A-8E19-F0F18AC46EEE}">
  <dimension ref="A4:Q33"/>
  <sheetViews>
    <sheetView workbookViewId="0">
      <selection activeCell="C31" sqref="C31"/>
    </sheetView>
  </sheetViews>
  <sheetFormatPr defaultRowHeight="15"/>
  <cols>
    <col min="1" max="1" width="16.5703125" bestFit="1" customWidth="1"/>
    <col min="2" max="2" width="34.28515625" bestFit="1" customWidth="1"/>
    <col min="3" max="3" width="31.7109375" bestFit="1" customWidth="1"/>
    <col min="4" max="4" width="34.28515625" bestFit="1" customWidth="1"/>
    <col min="5" max="16" width="13.85546875" bestFit="1" customWidth="1"/>
    <col min="17" max="17" width="14.85546875" bestFit="1" customWidth="1"/>
    <col min="18" max="28" width="12.5703125" bestFit="1" customWidth="1"/>
    <col min="29" max="29" width="24.140625" bestFit="1" customWidth="1"/>
    <col min="30" max="30" width="22" bestFit="1" customWidth="1"/>
    <col min="31" max="41" width="12.5703125" bestFit="1" customWidth="1"/>
    <col min="42" max="42" width="25.140625" bestFit="1" customWidth="1"/>
    <col min="43" max="43" width="25.42578125" bestFit="1" customWidth="1"/>
    <col min="44" max="54" width="12.5703125" bestFit="1" customWidth="1"/>
    <col min="55" max="55" width="28.7109375" bestFit="1" customWidth="1"/>
    <col min="56" max="56" width="28.28515625" bestFit="1" customWidth="1"/>
    <col min="57" max="67" width="12.5703125" bestFit="1" customWidth="1"/>
    <col min="68" max="68" width="31.7109375" bestFit="1" customWidth="1"/>
    <col min="69" max="69" width="26.5703125" bestFit="1" customWidth="1"/>
    <col min="70" max="80" width="12.5703125" bestFit="1" customWidth="1"/>
    <col min="81" max="81" width="29.85546875" bestFit="1" customWidth="1"/>
    <col min="82" max="82" width="17.140625" bestFit="1" customWidth="1"/>
    <col min="83" max="93" width="12.5703125" bestFit="1" customWidth="1"/>
    <col min="94" max="94" width="20.42578125" bestFit="1" customWidth="1"/>
    <col min="95" max="95" width="20" bestFit="1" customWidth="1"/>
    <col min="96" max="106" width="12.5703125" bestFit="1" customWidth="1"/>
    <col min="107" max="107" width="23.28515625" bestFit="1" customWidth="1"/>
    <col min="108" max="108" width="14.85546875" bestFit="1" customWidth="1"/>
  </cols>
  <sheetData>
    <row r="4" spans="1:17">
      <c r="A4" s="91" t="s">
        <v>141</v>
      </c>
      <c r="E4" s="91" t="s">
        <v>16</v>
      </c>
    </row>
    <row r="5" spans="1:17">
      <c r="A5" s="91" t="s">
        <v>14</v>
      </c>
      <c r="B5" s="91" t="s">
        <v>12</v>
      </c>
      <c r="C5" s="91" t="s">
        <v>20</v>
      </c>
      <c r="D5" s="91" t="s">
        <v>22</v>
      </c>
      <c r="E5" s="92">
        <v>41456</v>
      </c>
      <c r="F5" s="92">
        <v>41487</v>
      </c>
      <c r="G5" s="92">
        <v>41518</v>
      </c>
      <c r="H5" s="92">
        <v>41548</v>
      </c>
      <c r="I5" s="92">
        <v>41579</v>
      </c>
      <c r="J5" s="92">
        <v>41609</v>
      </c>
      <c r="K5" s="92">
        <v>41640</v>
      </c>
      <c r="L5" s="92">
        <v>41671</v>
      </c>
      <c r="M5" s="92">
        <v>41699</v>
      </c>
      <c r="N5" s="92">
        <v>41730</v>
      </c>
      <c r="O5" s="92">
        <v>41760</v>
      </c>
      <c r="P5" s="92">
        <v>41791</v>
      </c>
      <c r="Q5" s="92" t="s">
        <v>142</v>
      </c>
    </row>
    <row r="6" spans="1:17">
      <c r="A6" t="s">
        <v>143</v>
      </c>
      <c r="B6" t="s">
        <v>31</v>
      </c>
      <c r="C6" t="s">
        <v>144</v>
      </c>
      <c r="D6" t="s">
        <v>45</v>
      </c>
      <c r="E6" s="93">
        <v>593751.84077137313</v>
      </c>
      <c r="F6" s="93">
        <v>820393.03401412489</v>
      </c>
      <c r="G6" s="93">
        <v>642291.58212862327</v>
      </c>
      <c r="H6" s="93">
        <v>609639.97288837493</v>
      </c>
      <c r="I6" s="93">
        <v>626073.16897124995</v>
      </c>
      <c r="J6" s="93">
        <v>602153.37789750006</v>
      </c>
      <c r="K6" s="93">
        <v>1146143.9846999997</v>
      </c>
      <c r="L6" s="93">
        <v>964931.83751249989</v>
      </c>
      <c r="M6" s="93">
        <v>962733.95790000004</v>
      </c>
      <c r="N6" s="93">
        <v>964825.21760624985</v>
      </c>
      <c r="O6" s="93">
        <v>1024534.78359375</v>
      </c>
      <c r="P6" s="93">
        <v>1168045.22566875</v>
      </c>
      <c r="Q6" s="93">
        <v>10125517.983652497</v>
      </c>
    </row>
    <row r="7" spans="1:17">
      <c r="C7" t="s">
        <v>145</v>
      </c>
      <c r="D7" t="s">
        <v>47</v>
      </c>
      <c r="E7" s="93">
        <v>276807.38497499918</v>
      </c>
      <c r="F7" s="93">
        <v>382467.614925</v>
      </c>
      <c r="G7" s="93">
        <v>299436.63502499921</v>
      </c>
      <c r="H7" s="93">
        <v>284214.43957499997</v>
      </c>
      <c r="I7" s="93">
        <v>291875.60325000004</v>
      </c>
      <c r="J7" s="93">
        <v>280724.18550000002</v>
      </c>
      <c r="K7" s="93">
        <v>534332.85999999987</v>
      </c>
      <c r="L7" s="93">
        <v>449851.67249999999</v>
      </c>
      <c r="M7" s="93">
        <v>448827.02</v>
      </c>
      <c r="N7" s="93">
        <v>449801.96625</v>
      </c>
      <c r="O7" s="93">
        <v>477638.59375</v>
      </c>
      <c r="P7" s="93">
        <v>544543.22875000001</v>
      </c>
      <c r="Q7" s="93">
        <v>4720521.2044999981</v>
      </c>
    </row>
    <row r="8" spans="1:17">
      <c r="D8" t="s">
        <v>48</v>
      </c>
      <c r="E8" s="93">
        <v>415211.07746249868</v>
      </c>
      <c r="F8" s="93">
        <v>573701.42238750006</v>
      </c>
      <c r="G8" s="93">
        <v>449154.95253749873</v>
      </c>
      <c r="H8" s="93">
        <v>426321.65936249989</v>
      </c>
      <c r="I8" s="93">
        <v>437813.40487499995</v>
      </c>
      <c r="J8" s="93">
        <v>421086.27824999997</v>
      </c>
      <c r="K8" s="93">
        <v>801499.2899999998</v>
      </c>
      <c r="L8" s="93">
        <v>674777.50874999992</v>
      </c>
      <c r="M8" s="93">
        <v>673240.53</v>
      </c>
      <c r="N8" s="93">
        <v>674702.94937499997</v>
      </c>
      <c r="O8" s="93">
        <v>716457.890625</v>
      </c>
      <c r="P8" s="93">
        <v>816814.8431249999</v>
      </c>
      <c r="Q8" s="93">
        <v>7080781.8067499967</v>
      </c>
    </row>
    <row r="9" spans="1:17">
      <c r="C9" t="s">
        <v>146</v>
      </c>
      <c r="D9" t="s">
        <v>50</v>
      </c>
      <c r="E9" s="93">
        <v>360688.41072499886</v>
      </c>
      <c r="F9" s="93">
        <v>498366.89217499993</v>
      </c>
      <c r="G9" s="93">
        <v>390175.00927499885</v>
      </c>
      <c r="H9" s="93">
        <v>370340.02732499992</v>
      </c>
      <c r="I9" s="93">
        <v>380322.75574999995</v>
      </c>
      <c r="J9" s="93">
        <v>365792.12049999996</v>
      </c>
      <c r="K9" s="93">
        <v>459526.25959999987</v>
      </c>
      <c r="L9" s="93">
        <v>386872.43834999995</v>
      </c>
      <c r="M9" s="93">
        <v>385991.23719999997</v>
      </c>
      <c r="N9" s="93">
        <v>386829.69097499992</v>
      </c>
      <c r="O9" s="93">
        <v>410769.19062499999</v>
      </c>
      <c r="P9" s="93">
        <v>468307.17672499991</v>
      </c>
      <c r="Q9" s="93">
        <v>4863981.2092249971</v>
      </c>
    </row>
    <row r="10" spans="1:17">
      <c r="D10" t="s">
        <v>51</v>
      </c>
      <c r="E10" s="93">
        <v>226478.76952499934</v>
      </c>
      <c r="F10" s="93">
        <v>312928.04857500002</v>
      </c>
      <c r="G10" s="93">
        <v>244993.61047499935</v>
      </c>
      <c r="H10" s="93">
        <v>232539.08692499998</v>
      </c>
      <c r="I10" s="93">
        <v>238807.31175000002</v>
      </c>
      <c r="J10" s="93">
        <v>229683.42450000002</v>
      </c>
      <c r="K10" s="93">
        <v>288539.74439999997</v>
      </c>
      <c r="L10" s="93">
        <v>242919.90315</v>
      </c>
      <c r="M10" s="93">
        <v>242366.59080000003</v>
      </c>
      <c r="N10" s="93">
        <v>242893.06177500001</v>
      </c>
      <c r="O10" s="93">
        <v>257924.84062500004</v>
      </c>
      <c r="P10" s="93">
        <v>294053.34352500003</v>
      </c>
      <c r="Q10" s="93">
        <v>3054127.7360249986</v>
      </c>
    </row>
    <row r="11" spans="1:17">
      <c r="D11" t="s">
        <v>52</v>
      </c>
      <c r="E11" s="93">
        <v>255837.1285374992</v>
      </c>
      <c r="F11" s="93">
        <v>353492.79561249999</v>
      </c>
      <c r="G11" s="93">
        <v>276752.04146249924</v>
      </c>
      <c r="H11" s="93">
        <v>262683.04263749992</v>
      </c>
      <c r="I11" s="93">
        <v>269763.81512500002</v>
      </c>
      <c r="J11" s="93">
        <v>259457.20175000001</v>
      </c>
      <c r="K11" s="93">
        <v>325943.04459999991</v>
      </c>
      <c r="L11" s="93">
        <v>274409.52022499999</v>
      </c>
      <c r="M11" s="93">
        <v>273784.48220000003</v>
      </c>
      <c r="N11" s="93">
        <v>274379.19941249996</v>
      </c>
      <c r="O11" s="93">
        <v>291359.54218749999</v>
      </c>
      <c r="P11" s="93">
        <v>332171.36953749997</v>
      </c>
      <c r="Q11" s="93">
        <v>3450033.1832874976</v>
      </c>
    </row>
    <row r="12" spans="1:17">
      <c r="D12" t="s">
        <v>53</v>
      </c>
      <c r="E12" s="93">
        <v>176150.15407499947</v>
      </c>
      <c r="F12" s="93">
        <v>243388.48222500001</v>
      </c>
      <c r="G12" s="93">
        <v>190550.58592499947</v>
      </c>
      <c r="H12" s="93">
        <v>180863.73427499997</v>
      </c>
      <c r="I12" s="93">
        <v>185739.02025</v>
      </c>
      <c r="J12" s="93">
        <v>178642.66350000002</v>
      </c>
      <c r="K12" s="93">
        <v>224419.80119999996</v>
      </c>
      <c r="L12" s="93">
        <v>188937.70244999998</v>
      </c>
      <c r="M12" s="93">
        <v>188507.34840000002</v>
      </c>
      <c r="N12" s="93">
        <v>188916.82582500001</v>
      </c>
      <c r="O12" s="93">
        <v>200608.20937500001</v>
      </c>
      <c r="P12" s="93">
        <v>228708.15607500001</v>
      </c>
      <c r="Q12" s="93">
        <v>2375432.6835749988</v>
      </c>
    </row>
    <row r="13" spans="1:17">
      <c r="C13" t="s">
        <v>147</v>
      </c>
      <c r="D13" t="s">
        <v>55</v>
      </c>
      <c r="E13" s="93">
        <v>1153364.1040624965</v>
      </c>
      <c r="F13" s="93">
        <v>1593615.0621875001</v>
      </c>
      <c r="G13" s="93">
        <v>1247652.6459374966</v>
      </c>
      <c r="H13" s="93">
        <v>1184226.8315625</v>
      </c>
      <c r="I13" s="93">
        <v>1216148.346875</v>
      </c>
      <c r="J13" s="93">
        <v>1169684.1062500002</v>
      </c>
      <c r="K13" s="93">
        <v>1469415.3649999998</v>
      </c>
      <c r="L13" s="93">
        <v>1237092.099375</v>
      </c>
      <c r="M13" s="93">
        <v>1234274.3050000002</v>
      </c>
      <c r="N13" s="93">
        <v>1236955.4071875</v>
      </c>
      <c r="O13" s="93">
        <v>1313506.1328125</v>
      </c>
      <c r="P13" s="93">
        <v>1497493.8790625001</v>
      </c>
      <c r="Q13" s="93">
        <v>15553428.285312492</v>
      </c>
    </row>
    <row r="14" spans="1:17">
      <c r="A14" t="s">
        <v>148</v>
      </c>
      <c r="E14" s="93">
        <v>3458288.8701338647</v>
      </c>
      <c r="F14" s="93">
        <v>4778353.3521016249</v>
      </c>
      <c r="G14" s="93">
        <v>3741007.0627661142</v>
      </c>
      <c r="H14" s="93">
        <v>3550828.7945508747</v>
      </c>
      <c r="I14" s="93">
        <v>3646543.42684625</v>
      </c>
      <c r="J14" s="93">
        <v>3507223.3581475001</v>
      </c>
      <c r="K14" s="93">
        <v>5249820.3494999986</v>
      </c>
      <c r="L14" s="93">
        <v>4419792.6823125007</v>
      </c>
      <c r="M14" s="93">
        <v>4409725.4715</v>
      </c>
      <c r="N14" s="93">
        <v>4419304.3184062503</v>
      </c>
      <c r="O14" s="93">
        <v>4692799.18359375</v>
      </c>
      <c r="P14" s="93">
        <v>5350137.2224687496</v>
      </c>
      <c r="Q14" s="93">
        <v>51223824.092327476</v>
      </c>
    </row>
    <row r="15" spans="1:17">
      <c r="A15" t="s">
        <v>149</v>
      </c>
      <c r="B15" t="s">
        <v>31</v>
      </c>
      <c r="C15" t="s">
        <v>144</v>
      </c>
      <c r="D15" t="s">
        <v>45</v>
      </c>
      <c r="E15" s="93">
        <v>2533034.5131168002</v>
      </c>
      <c r="F15" s="93">
        <v>3051574.1625600001</v>
      </c>
      <c r="G15" s="93">
        <v>3084202.7580672004</v>
      </c>
      <c r="H15" s="93">
        <v>4135202.765971201</v>
      </c>
      <c r="I15" s="93">
        <v>4473275.8948415993</v>
      </c>
      <c r="J15" s="93">
        <v>3464957.9260800011</v>
      </c>
      <c r="K15" s="93">
        <v>4049642.8266000003</v>
      </c>
      <c r="L15" s="93">
        <v>4767948.2214000002</v>
      </c>
      <c r="M15" s="93">
        <v>4346722.8083999995</v>
      </c>
      <c r="N15" s="93">
        <v>4671541.1274000006</v>
      </c>
      <c r="O15" s="93">
        <v>5478104.6040000012</v>
      </c>
      <c r="P15" s="93">
        <v>2269805.1667200001</v>
      </c>
      <c r="Q15" s="93">
        <v>46326012.775156811</v>
      </c>
    </row>
    <row r="16" spans="1:17">
      <c r="C16" t="s">
        <v>145</v>
      </c>
      <c r="D16" t="s">
        <v>47</v>
      </c>
      <c r="E16" s="93">
        <v>1266517.2565584001</v>
      </c>
      <c r="F16" s="93">
        <v>1525787.08128</v>
      </c>
      <c r="G16" s="93">
        <v>1542101.3790336002</v>
      </c>
      <c r="H16" s="93">
        <v>2067601.3829856005</v>
      </c>
      <c r="I16" s="93">
        <v>2236637.9474207996</v>
      </c>
      <c r="J16" s="93">
        <v>1732478.9630400005</v>
      </c>
      <c r="K16" s="93">
        <v>2024821.4133000001</v>
      </c>
      <c r="L16" s="93">
        <v>2383974.1107000001</v>
      </c>
      <c r="M16" s="93">
        <v>2173361.4041999998</v>
      </c>
      <c r="N16" s="93">
        <v>2335770.5637000003</v>
      </c>
      <c r="O16" s="93">
        <v>2739052.3020000006</v>
      </c>
      <c r="P16" s="93">
        <v>1134902.58336</v>
      </c>
      <c r="Q16" s="93">
        <v>23163006.387578405</v>
      </c>
    </row>
    <row r="17" spans="1:17">
      <c r="D17" t="s">
        <v>48</v>
      </c>
      <c r="E17" s="93">
        <v>1055431.0471320001</v>
      </c>
      <c r="F17" s="93">
        <v>1271489.2344000002</v>
      </c>
      <c r="G17" s="93">
        <v>1285084.4825280001</v>
      </c>
      <c r="H17" s="93">
        <v>1723001.1524880002</v>
      </c>
      <c r="I17" s="93">
        <v>1863864.9561839998</v>
      </c>
      <c r="J17" s="93">
        <v>1443732.4692000004</v>
      </c>
      <c r="K17" s="93">
        <v>1687351.1777500003</v>
      </c>
      <c r="L17" s="93">
        <v>1986645.0922500002</v>
      </c>
      <c r="M17" s="93">
        <v>1811134.5035000001</v>
      </c>
      <c r="N17" s="93">
        <v>1946475.4697500004</v>
      </c>
      <c r="O17" s="93">
        <v>2282543.5850000004</v>
      </c>
      <c r="P17" s="93">
        <v>945752.15280000004</v>
      </c>
      <c r="Q17" s="93">
        <v>19302505.322982002</v>
      </c>
    </row>
    <row r="18" spans="1:17">
      <c r="C18" t="s">
        <v>146</v>
      </c>
      <c r="D18" t="s">
        <v>50</v>
      </c>
      <c r="E18" s="93">
        <v>996326.908492608</v>
      </c>
      <c r="F18" s="93">
        <v>1200285.8372736</v>
      </c>
      <c r="G18" s="93">
        <v>1213119.7515064322</v>
      </c>
      <c r="H18" s="93">
        <v>1626513.0879486722</v>
      </c>
      <c r="I18" s="93">
        <v>1759488.5186376958</v>
      </c>
      <c r="J18" s="93">
        <v>1362883.4509248002</v>
      </c>
      <c r="K18" s="93">
        <v>1592859.5117959999</v>
      </c>
      <c r="L18" s="93">
        <v>1875392.9670840001</v>
      </c>
      <c r="M18" s="93">
        <v>1709710.9713039999</v>
      </c>
      <c r="N18" s="93">
        <v>1837472.8434440002</v>
      </c>
      <c r="O18" s="93">
        <v>2154721.1442400003</v>
      </c>
      <c r="P18" s="93">
        <v>892790.0322432</v>
      </c>
      <c r="Q18" s="93">
        <v>18221565.024895009</v>
      </c>
    </row>
    <row r="19" spans="1:17">
      <c r="D19" t="s">
        <v>51</v>
      </c>
      <c r="E19" s="93">
        <v>869931.04490880016</v>
      </c>
      <c r="F19" s="93">
        <v>1048015.3689600001</v>
      </c>
      <c r="G19" s="93">
        <v>1059221.1492352001</v>
      </c>
      <c r="H19" s="93">
        <v>1420170.6468992003</v>
      </c>
      <c r="I19" s="93">
        <v>1536276.5699455999</v>
      </c>
      <c r="J19" s="93">
        <v>785390.46324480022</v>
      </c>
      <c r="K19" s="93">
        <v>734335.23255680013</v>
      </c>
      <c r="L19" s="93">
        <v>864587.94414720009</v>
      </c>
      <c r="M19" s="93">
        <v>788205.73592320003</v>
      </c>
      <c r="N19" s="93">
        <v>847106.12443520024</v>
      </c>
      <c r="O19" s="93">
        <v>993362.96819200017</v>
      </c>
      <c r="P19" s="93">
        <v>514489.17112320004</v>
      </c>
      <c r="Q19" s="93">
        <v>11461092.4195712</v>
      </c>
    </row>
    <row r="20" spans="1:17">
      <c r="D20" t="s">
        <v>52</v>
      </c>
      <c r="E20" s="93">
        <v>921103.45931519999</v>
      </c>
      <c r="F20" s="93">
        <v>1109663.3318399999</v>
      </c>
      <c r="G20" s="93">
        <v>1121528.2756608</v>
      </c>
      <c r="H20" s="93">
        <v>1503710.0967168</v>
      </c>
      <c r="I20" s="93">
        <v>1626645.7799423998</v>
      </c>
      <c r="J20" s="93">
        <v>831589.90225920011</v>
      </c>
      <c r="K20" s="93">
        <v>777531.42270720005</v>
      </c>
      <c r="L20" s="93">
        <v>915446.05850879999</v>
      </c>
      <c r="M20" s="93">
        <v>834570.77921279997</v>
      </c>
      <c r="N20" s="93">
        <v>896935.89646080008</v>
      </c>
      <c r="O20" s="93">
        <v>1051796.083968</v>
      </c>
      <c r="P20" s="93">
        <v>544753.24001279997</v>
      </c>
      <c r="Q20" s="93">
        <v>12135274.3266048</v>
      </c>
    </row>
    <row r="21" spans="1:17">
      <c r="D21" t="s">
        <v>53</v>
      </c>
      <c r="E21" s="93">
        <v>498931.04046240001</v>
      </c>
      <c r="F21" s="93">
        <v>601067.63808000006</v>
      </c>
      <c r="G21" s="93">
        <v>607494.48264960002</v>
      </c>
      <c r="H21" s="93">
        <v>814509.63572160015</v>
      </c>
      <c r="I21" s="93">
        <v>881099.79746879986</v>
      </c>
      <c r="J21" s="93">
        <v>450444.53039040015</v>
      </c>
      <c r="K21" s="93">
        <v>421162.85396640003</v>
      </c>
      <c r="L21" s="93">
        <v>495866.61502560001</v>
      </c>
      <c r="M21" s="93">
        <v>452059.1720736</v>
      </c>
      <c r="N21" s="93">
        <v>485840.2772496001</v>
      </c>
      <c r="O21" s="93">
        <v>569722.87881600007</v>
      </c>
      <c r="P21" s="93">
        <v>295074.67167360004</v>
      </c>
      <c r="Q21" s="93">
        <v>6573273.5935776001</v>
      </c>
    </row>
    <row r="22" spans="1:17">
      <c r="C22" t="s">
        <v>147</v>
      </c>
      <c r="D22" t="s">
        <v>55</v>
      </c>
      <c r="E22" s="93">
        <v>3198275.9004000002</v>
      </c>
      <c r="F22" s="93">
        <v>3852997.68</v>
      </c>
      <c r="G22" s="93">
        <v>3894195.4016000004</v>
      </c>
      <c r="H22" s="93">
        <v>5221215.6136000007</v>
      </c>
      <c r="I22" s="93">
        <v>5648075.6247999994</v>
      </c>
      <c r="J22" s="93">
        <v>2887464.9384000008</v>
      </c>
      <c r="K22" s="93">
        <v>2699761.8844000003</v>
      </c>
      <c r="L22" s="93">
        <v>3178632.1476000003</v>
      </c>
      <c r="M22" s="93">
        <v>2897815.2056</v>
      </c>
      <c r="N22" s="93">
        <v>3114360.7516000005</v>
      </c>
      <c r="O22" s="93">
        <v>3652069.7360000005</v>
      </c>
      <c r="P22" s="93">
        <v>1891504.3056000001</v>
      </c>
      <c r="Q22" s="93">
        <v>42136369.189600006</v>
      </c>
    </row>
    <row r="23" spans="1:17">
      <c r="A23" t="s">
        <v>150</v>
      </c>
      <c r="E23" s="93">
        <v>11339551.170386208</v>
      </c>
      <c r="F23" s="93">
        <v>13660880.3343936</v>
      </c>
      <c r="G23" s="93">
        <v>13806947.680280834</v>
      </c>
      <c r="H23" s="93">
        <v>18511924.382331077</v>
      </c>
      <c r="I23" s="93">
        <v>20025365.089240894</v>
      </c>
      <c r="J23" s="93">
        <v>12958942.643539203</v>
      </c>
      <c r="K23" s="93">
        <v>13987466.323076401</v>
      </c>
      <c r="L23" s="93">
        <v>16468493.156715602</v>
      </c>
      <c r="M23" s="93">
        <v>15013580.580213603</v>
      </c>
      <c r="N23" s="93">
        <v>16135503.054039603</v>
      </c>
      <c r="O23" s="93">
        <v>18921373.302216005</v>
      </c>
      <c r="P23" s="93">
        <v>8489071.3235327993</v>
      </c>
      <c r="Q23" s="93">
        <v>179319099.03996587</v>
      </c>
    </row>
    <row r="24" spans="1:17">
      <c r="A24" t="s">
        <v>151</v>
      </c>
      <c r="B24" t="s">
        <v>31</v>
      </c>
      <c r="C24" t="s">
        <v>144</v>
      </c>
      <c r="D24" t="s">
        <v>45</v>
      </c>
      <c r="E24" s="93">
        <v>1625596.3356633</v>
      </c>
      <c r="F24" s="93">
        <v>1295067.8472731998</v>
      </c>
      <c r="G24" s="93">
        <v>1750624.8818057997</v>
      </c>
      <c r="H24" s="93">
        <v>1472529.3869285996</v>
      </c>
      <c r="I24" s="93">
        <v>1252200.4923928501</v>
      </c>
      <c r="J24" s="93">
        <v>1406782.6738875001</v>
      </c>
      <c r="K24" s="93">
        <v>1877449.5046125001</v>
      </c>
      <c r="L24" s="93">
        <v>1912219.1750437501</v>
      </c>
      <c r="M24" s="93">
        <v>2266625.1980531253</v>
      </c>
      <c r="N24" s="93">
        <v>2234200.5744250002</v>
      </c>
      <c r="O24" s="93">
        <v>2593715.6428375002</v>
      </c>
      <c r="P24" s="93">
        <v>2274807.7859325004</v>
      </c>
      <c r="Q24" s="93">
        <v>21961819.498855624</v>
      </c>
    </row>
    <row r="25" spans="1:17">
      <c r="C25" t="s">
        <v>145</v>
      </c>
      <c r="D25" t="s">
        <v>47</v>
      </c>
      <c r="E25" s="93">
        <v>895736.75638589996</v>
      </c>
      <c r="F25" s="93">
        <v>713608.81380359991</v>
      </c>
      <c r="G25" s="93">
        <v>964630.03691340005</v>
      </c>
      <c r="H25" s="93">
        <v>811393.74381779996</v>
      </c>
      <c r="I25" s="93">
        <v>689988.02642055007</v>
      </c>
      <c r="J25" s="93">
        <v>775165.96316250006</v>
      </c>
      <c r="K25" s="93">
        <v>1034512.9923375</v>
      </c>
      <c r="L25" s="93">
        <v>888365.66788124992</v>
      </c>
      <c r="M25" s="93">
        <v>1248956.7417843752</v>
      </c>
      <c r="N25" s="93">
        <v>680069.70427499991</v>
      </c>
      <c r="O25" s="93">
        <v>878169.84401249979</v>
      </c>
      <c r="P25" s="93">
        <v>1253465.5146975003</v>
      </c>
      <c r="Q25" s="93">
        <v>10834063.805491872</v>
      </c>
    </row>
    <row r="26" spans="1:17">
      <c r="D26" t="s">
        <v>48</v>
      </c>
      <c r="E26" s="93">
        <v>829385.88554250007</v>
      </c>
      <c r="F26" s="93">
        <v>660748.90166999993</v>
      </c>
      <c r="G26" s="93">
        <v>893175.96010499995</v>
      </c>
      <c r="H26" s="93">
        <v>751290.50353499991</v>
      </c>
      <c r="I26" s="93">
        <v>638877.80224125006</v>
      </c>
      <c r="J26" s="93">
        <v>717746.26218750002</v>
      </c>
      <c r="K26" s="93">
        <v>957882.40031249996</v>
      </c>
      <c r="L26" s="93">
        <v>822560.80359374988</v>
      </c>
      <c r="M26" s="93">
        <v>1156441.4275781249</v>
      </c>
      <c r="N26" s="93">
        <v>629694.17062500003</v>
      </c>
      <c r="O26" s="93">
        <v>813120.22593749978</v>
      </c>
      <c r="P26" s="93">
        <v>1160616.2173125001</v>
      </c>
      <c r="Q26" s="93">
        <v>10031540.560640626</v>
      </c>
    </row>
    <row r="27" spans="1:17">
      <c r="C27" t="s">
        <v>146</v>
      </c>
      <c r="D27" t="s">
        <v>50</v>
      </c>
      <c r="E27" s="93">
        <v>716589.40510871995</v>
      </c>
      <c r="F27" s="93">
        <v>570887.05104287993</v>
      </c>
      <c r="G27" s="93">
        <v>771704.02953071985</v>
      </c>
      <c r="H27" s="93">
        <v>649114.99505423987</v>
      </c>
      <c r="I27" s="93">
        <v>551990.42113644001</v>
      </c>
      <c r="J27" s="93">
        <v>620132.77052999998</v>
      </c>
      <c r="K27" s="93">
        <v>827610.39387000003</v>
      </c>
      <c r="L27" s="93">
        <v>710692.53430499986</v>
      </c>
      <c r="M27" s="93">
        <v>999165.39342749992</v>
      </c>
      <c r="N27" s="93">
        <v>544055.76341999997</v>
      </c>
      <c r="O27" s="93">
        <v>702535.87520999974</v>
      </c>
      <c r="P27" s="93">
        <v>1002772.411758</v>
      </c>
      <c r="Q27" s="93">
        <v>8667251.0443934985</v>
      </c>
    </row>
    <row r="28" spans="1:17">
      <c r="D28" t="s">
        <v>51</v>
      </c>
      <c r="E28" s="93">
        <v>251329.05622500001</v>
      </c>
      <c r="F28" s="93">
        <v>200226.9399</v>
      </c>
      <c r="G28" s="93">
        <v>270659.38184999995</v>
      </c>
      <c r="H28" s="93">
        <v>227663.78894999996</v>
      </c>
      <c r="I28" s="93">
        <v>193599.33401250001</v>
      </c>
      <c r="J28" s="93">
        <v>143549.25243750002</v>
      </c>
      <c r="K28" s="93">
        <v>153261.18405000001</v>
      </c>
      <c r="L28" s="93">
        <v>131609.72857499999</v>
      </c>
      <c r="M28" s="93">
        <v>185030.62841250002</v>
      </c>
      <c r="N28" s="93">
        <v>100751.0673</v>
      </c>
      <c r="O28" s="93">
        <v>130099.23614999997</v>
      </c>
      <c r="P28" s="93">
        <v>232123.24346250005</v>
      </c>
      <c r="Q28" s="93">
        <v>2219902.8413250004</v>
      </c>
    </row>
    <row r="29" spans="1:17">
      <c r="D29" t="s">
        <v>52</v>
      </c>
      <c r="E29" s="93">
        <v>623296.05943799997</v>
      </c>
      <c r="F29" s="93">
        <v>496562.81095199991</v>
      </c>
      <c r="G29" s="93">
        <v>671235.2669879999</v>
      </c>
      <c r="H29" s="93">
        <v>564606.19659599988</v>
      </c>
      <c r="I29" s="93">
        <v>480126.34835100005</v>
      </c>
      <c r="J29" s="93">
        <v>356002.146045</v>
      </c>
      <c r="K29" s="93">
        <v>380087.73644399998</v>
      </c>
      <c r="L29" s="93">
        <v>326392.12686599995</v>
      </c>
      <c r="M29" s="93">
        <v>458875.95846300002</v>
      </c>
      <c r="N29" s="93">
        <v>249862.64690399999</v>
      </c>
      <c r="O29" s="93">
        <v>322646.10565199988</v>
      </c>
      <c r="P29" s="93">
        <v>575665.6437870001</v>
      </c>
      <c r="Q29" s="93">
        <v>5505359.0464859996</v>
      </c>
    </row>
    <row r="30" spans="1:17">
      <c r="D30" t="s">
        <v>53</v>
      </c>
      <c r="E30" s="93">
        <v>211116.407229</v>
      </c>
      <c r="F30" s="93">
        <v>168190.62951599999</v>
      </c>
      <c r="G30" s="93">
        <v>227353.88075399998</v>
      </c>
      <c r="H30" s="93">
        <v>191237.58271799999</v>
      </c>
      <c r="I30" s="93">
        <v>162623.44057050001</v>
      </c>
      <c r="J30" s="93">
        <v>120581.37204750002</v>
      </c>
      <c r="K30" s="93">
        <v>128739.394602</v>
      </c>
      <c r="L30" s="93">
        <v>110552.17200299999</v>
      </c>
      <c r="M30" s="93">
        <v>155425.7278665</v>
      </c>
      <c r="N30" s="93">
        <v>84630.896531999999</v>
      </c>
      <c r="O30" s="93">
        <v>109283.35836599997</v>
      </c>
      <c r="P30" s="93">
        <v>194983.52450850004</v>
      </c>
      <c r="Q30" s="93">
        <v>1864718.386713</v>
      </c>
    </row>
    <row r="31" spans="1:17">
      <c r="C31" t="s">
        <v>147</v>
      </c>
      <c r="D31" t="s">
        <v>55</v>
      </c>
      <c r="E31" s="93">
        <v>3015948.6746999999</v>
      </c>
      <c r="F31" s="93">
        <v>2402723.2787999995</v>
      </c>
      <c r="G31" s="93">
        <v>3247912.5821999996</v>
      </c>
      <c r="H31" s="93">
        <v>2731965.4673999995</v>
      </c>
      <c r="I31" s="93">
        <v>2323192.0081500001</v>
      </c>
      <c r="J31" s="93">
        <v>1722591.0292499999</v>
      </c>
      <c r="K31" s="93">
        <v>1839134.2085999998</v>
      </c>
      <c r="L31" s="93">
        <v>2579316.7429</v>
      </c>
      <c r="M31" s="93">
        <v>2220367.5409499998</v>
      </c>
      <c r="N31" s="93">
        <v>2209012.8075999999</v>
      </c>
      <c r="O31" s="93">
        <v>2561190.8338000001</v>
      </c>
      <c r="P31" s="93">
        <v>2785478.9215500001</v>
      </c>
      <c r="Q31" s="93">
        <v>29638834.095899999</v>
      </c>
    </row>
    <row r="32" spans="1:17">
      <c r="A32" t="s">
        <v>152</v>
      </c>
      <c r="E32" s="93">
        <v>8168998.5802924205</v>
      </c>
      <c r="F32" s="93">
        <v>6508016.2729576789</v>
      </c>
      <c r="G32" s="93">
        <v>8797296.0201469176</v>
      </c>
      <c r="H32" s="93">
        <v>7399801.6649996387</v>
      </c>
      <c r="I32" s="93">
        <v>6292597.87327509</v>
      </c>
      <c r="J32" s="93">
        <v>5862551.4695474999</v>
      </c>
      <c r="K32" s="93">
        <v>7198677.8148285002</v>
      </c>
      <c r="L32" s="93">
        <v>7481708.9511677492</v>
      </c>
      <c r="M32" s="93">
        <v>8690888.6165351253</v>
      </c>
      <c r="N32" s="93">
        <v>6732277.631081</v>
      </c>
      <c r="O32" s="93">
        <v>8110761.1219654996</v>
      </c>
      <c r="P32" s="93">
        <v>9479913.2630085014</v>
      </c>
      <c r="Q32" s="93">
        <v>90723489.279805601</v>
      </c>
    </row>
    <row r="33" spans="1:17">
      <c r="A33" t="s">
        <v>142</v>
      </c>
      <c r="E33" s="93">
        <v>22966838.620812494</v>
      </c>
      <c r="F33" s="93">
        <v>24947249.959452908</v>
      </c>
      <c r="G33" s="93">
        <v>26345250.763193861</v>
      </c>
      <c r="H33" s="93">
        <v>29462554.841881592</v>
      </c>
      <c r="I33" s="93">
        <v>29964506.389362235</v>
      </c>
      <c r="J33" s="93">
        <v>22328717.471234199</v>
      </c>
      <c r="K33" s="93">
        <v>26435964.487404898</v>
      </c>
      <c r="L33" s="93">
        <v>28369994.790195849</v>
      </c>
      <c r="M33" s="93">
        <v>28114194.668248724</v>
      </c>
      <c r="N33" s="93">
        <v>27287085.003526852</v>
      </c>
      <c r="O33" s="93">
        <v>31724933.607775252</v>
      </c>
      <c r="P33" s="93">
        <v>23319121.809010044</v>
      </c>
      <c r="Q33" s="93">
        <v>321266412.41209894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84D3-651A-4635-878A-CD26B36EA854}">
  <dimension ref="A3:Q11"/>
  <sheetViews>
    <sheetView workbookViewId="0">
      <selection activeCell="E10" sqref="E10"/>
    </sheetView>
  </sheetViews>
  <sheetFormatPr defaultRowHeight="15"/>
  <cols>
    <col min="1" max="1" width="24" bestFit="1" customWidth="1"/>
    <col min="2" max="2" width="8.140625" bestFit="1" customWidth="1"/>
    <col min="3" max="3" width="10.28515625" bestFit="1" customWidth="1"/>
    <col min="4" max="4" width="34.28515625" bestFit="1" customWidth="1"/>
    <col min="5" max="16" width="12.5703125" bestFit="1" customWidth="1"/>
    <col min="17" max="17" width="13.85546875" bestFit="1" customWidth="1"/>
  </cols>
  <sheetData>
    <row r="3" spans="1:17">
      <c r="A3" s="91" t="s">
        <v>141</v>
      </c>
      <c r="E3" s="91" t="s">
        <v>16</v>
      </c>
    </row>
    <row r="4" spans="1:17">
      <c r="A4" s="91" t="s">
        <v>12</v>
      </c>
      <c r="B4" s="91" t="s">
        <v>14</v>
      </c>
      <c r="C4" s="91" t="s">
        <v>20</v>
      </c>
      <c r="D4" s="91" t="s">
        <v>22</v>
      </c>
      <c r="E4" s="92">
        <v>41456</v>
      </c>
      <c r="F4" s="92">
        <v>41487</v>
      </c>
      <c r="G4" s="92">
        <v>41518</v>
      </c>
      <c r="H4" s="92">
        <v>41548</v>
      </c>
      <c r="I4" s="92">
        <v>41579</v>
      </c>
      <c r="J4" s="92">
        <v>41609</v>
      </c>
      <c r="K4" s="92">
        <v>41640</v>
      </c>
      <c r="L4" s="92">
        <v>41671</v>
      </c>
      <c r="M4" s="92">
        <v>41699</v>
      </c>
      <c r="N4" s="92">
        <v>41730</v>
      </c>
      <c r="O4" s="92">
        <v>41760</v>
      </c>
      <c r="P4" s="92">
        <v>41791</v>
      </c>
      <c r="Q4" s="92" t="s">
        <v>142</v>
      </c>
    </row>
    <row r="5" spans="1:17">
      <c r="A5" t="s">
        <v>31</v>
      </c>
      <c r="B5" t="s">
        <v>34</v>
      </c>
      <c r="C5" t="s">
        <v>44</v>
      </c>
      <c r="D5" t="s">
        <v>45</v>
      </c>
      <c r="E5" s="93">
        <v>593751.84077137313</v>
      </c>
      <c r="F5" s="93">
        <v>820393.03401412489</v>
      </c>
      <c r="G5" s="93">
        <v>642291.58212862327</v>
      </c>
      <c r="H5" s="93">
        <v>609639.97288837493</v>
      </c>
      <c r="I5" s="93">
        <v>626073.16897124995</v>
      </c>
      <c r="J5" s="93">
        <v>602153.37789750006</v>
      </c>
      <c r="K5" s="93">
        <v>1146143.9846999997</v>
      </c>
      <c r="L5" s="93">
        <v>964931.83751249989</v>
      </c>
      <c r="M5" s="93">
        <v>962733.95790000004</v>
      </c>
      <c r="N5" s="93">
        <v>964825.21760624985</v>
      </c>
      <c r="O5" s="93">
        <v>1024534.78359375</v>
      </c>
      <c r="P5" s="93">
        <v>1168045.22566875</v>
      </c>
      <c r="Q5" s="93">
        <v>10125517.983652497</v>
      </c>
    </row>
    <row r="6" spans="1:17">
      <c r="B6" t="s">
        <v>39</v>
      </c>
      <c r="C6" t="s">
        <v>44</v>
      </c>
      <c r="D6" t="s">
        <v>45</v>
      </c>
      <c r="E6" s="93">
        <v>2533034.5131168002</v>
      </c>
      <c r="F6" s="93">
        <v>3051574.1625600001</v>
      </c>
      <c r="G6" s="93">
        <v>3084202.7580672004</v>
      </c>
      <c r="H6" s="93">
        <v>4135202.765971201</v>
      </c>
      <c r="I6" s="93">
        <v>4473275.8948415993</v>
      </c>
      <c r="J6" s="93">
        <v>3464957.9260800011</v>
      </c>
      <c r="K6" s="93">
        <v>4049642.8266000003</v>
      </c>
      <c r="L6" s="93">
        <v>4767948.2214000002</v>
      </c>
      <c r="M6" s="93">
        <v>4346722.8083999995</v>
      </c>
      <c r="N6" s="93">
        <v>4671541.1274000006</v>
      </c>
      <c r="O6" s="93">
        <v>5478104.6040000012</v>
      </c>
      <c r="P6" s="93">
        <v>2269805.1667200001</v>
      </c>
      <c r="Q6" s="93">
        <v>46326012.775156811</v>
      </c>
    </row>
    <row r="7" spans="1:17">
      <c r="B7" t="s">
        <v>40</v>
      </c>
      <c r="C7" t="s">
        <v>44</v>
      </c>
      <c r="D7" t="s">
        <v>45</v>
      </c>
      <c r="E7" s="93">
        <v>1625596.3356633</v>
      </c>
      <c r="F7" s="93">
        <v>1295067.8472731998</v>
      </c>
      <c r="G7" s="93">
        <v>1750624.8818057997</v>
      </c>
      <c r="H7" s="93">
        <v>1472529.3869285996</v>
      </c>
      <c r="I7" s="93">
        <v>1252200.4923928501</v>
      </c>
      <c r="J7" s="93">
        <v>1406782.6738875001</v>
      </c>
      <c r="K7" s="93">
        <v>1877449.5046125001</v>
      </c>
      <c r="L7" s="93">
        <v>1912219.1750437501</v>
      </c>
      <c r="M7" s="93">
        <v>2266625.1980531253</v>
      </c>
      <c r="N7" s="93">
        <v>2234200.5744250002</v>
      </c>
      <c r="O7" s="93">
        <v>2593715.6428375002</v>
      </c>
      <c r="P7" s="93">
        <v>2274807.7859325004</v>
      </c>
      <c r="Q7" s="93">
        <v>21961819.498855624</v>
      </c>
    </row>
    <row r="8" spans="1:17">
      <c r="A8" t="s">
        <v>56</v>
      </c>
      <c r="B8" t="s">
        <v>34</v>
      </c>
      <c r="C8" t="s">
        <v>57</v>
      </c>
      <c r="D8" t="s">
        <v>57</v>
      </c>
      <c r="E8" s="93">
        <v>181.933291</v>
      </c>
      <c r="F8" s="93">
        <v>187.44394299999999</v>
      </c>
      <c r="G8" s="93">
        <v>184.77365699999999</v>
      </c>
      <c r="H8" s="93">
        <v>191.54109299999999</v>
      </c>
      <c r="I8" s="93">
        <v>98.096062000000003</v>
      </c>
      <c r="J8" s="93">
        <v>185.30685299999999</v>
      </c>
      <c r="K8" s="93">
        <v>186.90143900000001</v>
      </c>
      <c r="L8" s="93">
        <v>158.58676500000001</v>
      </c>
      <c r="M8" s="93">
        <v>191.40367599999999</v>
      </c>
      <c r="N8" s="93">
        <v>171.057864</v>
      </c>
      <c r="O8" s="93">
        <v>169.28699900000001</v>
      </c>
      <c r="P8" s="93">
        <v>142.50871699999999</v>
      </c>
      <c r="Q8" s="93">
        <v>2048.8403589999998</v>
      </c>
    </row>
    <row r="9" spans="1:17">
      <c r="B9" t="s">
        <v>39</v>
      </c>
      <c r="C9" t="s">
        <v>57</v>
      </c>
      <c r="D9" t="s">
        <v>57</v>
      </c>
      <c r="E9" s="93">
        <v>214.968999</v>
      </c>
      <c r="F9" s="93">
        <v>228.199051</v>
      </c>
      <c r="G9" s="93">
        <v>216.53646700000002</v>
      </c>
      <c r="H9" s="93">
        <v>236.760276</v>
      </c>
      <c r="I9" s="93">
        <v>232.052864</v>
      </c>
      <c r="J9" s="93">
        <v>240.21016</v>
      </c>
      <c r="K9" s="93">
        <v>288.160549</v>
      </c>
      <c r="L9" s="93">
        <v>306.884524</v>
      </c>
      <c r="M9" s="93">
        <v>367.65100600000005</v>
      </c>
      <c r="N9" s="93">
        <v>351.99016599999999</v>
      </c>
      <c r="O9" s="93">
        <v>362.822</v>
      </c>
      <c r="P9" s="93">
        <v>260.31229999999999</v>
      </c>
      <c r="Q9" s="93">
        <v>3306.5483620000005</v>
      </c>
    </row>
    <row r="10" spans="1:17">
      <c r="B10" t="s">
        <v>40</v>
      </c>
      <c r="C10" t="s">
        <v>57</v>
      </c>
      <c r="D10" t="s">
        <v>57</v>
      </c>
      <c r="E10" s="93">
        <v>250.24199099999998</v>
      </c>
      <c r="F10" s="93">
        <v>206.740703</v>
      </c>
      <c r="G10" s="93">
        <v>201.23546099999996</v>
      </c>
      <c r="H10" s="93">
        <v>174.36956599999999</v>
      </c>
      <c r="I10" s="93">
        <v>204.09105</v>
      </c>
      <c r="J10" s="93">
        <v>146.35666599999999</v>
      </c>
      <c r="K10" s="93">
        <v>204.20249700000002</v>
      </c>
      <c r="L10" s="93">
        <v>217.43019900000002</v>
      </c>
      <c r="M10" s="93">
        <v>230.98220000000001</v>
      </c>
      <c r="N10" s="93">
        <v>236.441136</v>
      </c>
      <c r="O10" s="93">
        <v>241.40736899999999</v>
      </c>
      <c r="P10" s="93">
        <v>220.380334</v>
      </c>
      <c r="Q10" s="93">
        <v>2533.8791719999995</v>
      </c>
    </row>
    <row r="11" spans="1:17">
      <c r="A11" t="s">
        <v>142</v>
      </c>
      <c r="E11" s="93">
        <v>4753029.8338324744</v>
      </c>
      <c r="F11" s="93">
        <v>5167657.4275443247</v>
      </c>
      <c r="G11" s="93">
        <v>5477721.7675866233</v>
      </c>
      <c r="H11" s="93">
        <v>6217974.7967231758</v>
      </c>
      <c r="I11" s="93">
        <v>6352083.7961816993</v>
      </c>
      <c r="J11" s="93">
        <v>5474465.8515440011</v>
      </c>
      <c r="K11" s="93">
        <v>7073915.5803974997</v>
      </c>
      <c r="L11" s="93">
        <v>7645782.135444249</v>
      </c>
      <c r="M11" s="93">
        <v>7576872.0012351256</v>
      </c>
      <c r="N11" s="93">
        <v>7871326.4085972505</v>
      </c>
      <c r="O11" s="93">
        <v>9097128.5467992537</v>
      </c>
      <c r="P11" s="93">
        <v>5713281.3796722498</v>
      </c>
      <c r="Q11" s="93">
        <v>78421239.525557935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Z1010"/>
  <sheetViews>
    <sheetView showGridLines="0" workbookViewId="0"/>
  </sheetViews>
  <sheetFormatPr defaultColWidth="14.42578125" defaultRowHeight="15" customHeight="1"/>
  <cols>
    <col min="1" max="14" width="26.85546875" customWidth="1"/>
    <col min="15" max="22" width="8.7109375" customWidth="1"/>
  </cols>
  <sheetData>
    <row r="1" spans="1:26" ht="42" customHeight="1">
      <c r="A1" s="187" t="s">
        <v>153</v>
      </c>
      <c r="B1" s="196"/>
      <c r="C1" s="196"/>
      <c r="D1" s="196"/>
      <c r="E1" s="196"/>
      <c r="F1" s="136"/>
      <c r="G1" s="136"/>
      <c r="H1" s="136"/>
      <c r="I1" s="136"/>
      <c r="J1" s="136"/>
      <c r="K1" s="136"/>
      <c r="L1" s="136"/>
      <c r="M1" s="136"/>
      <c r="N1" s="136"/>
      <c r="O1" s="136"/>
      <c r="P1" s="136"/>
      <c r="Q1" s="136"/>
      <c r="R1" s="136"/>
      <c r="S1" s="136"/>
      <c r="T1" s="136"/>
      <c r="U1" s="136"/>
      <c r="V1" s="136"/>
      <c r="W1" s="136"/>
      <c r="X1" s="136"/>
      <c r="Y1" s="136"/>
      <c r="Z1" s="136"/>
    </row>
    <row r="2" spans="1:26" ht="119.25" customHeight="1">
      <c r="A2" s="188" t="s">
        <v>154</v>
      </c>
      <c r="B2" s="196"/>
      <c r="C2" s="196"/>
      <c r="D2" s="196"/>
      <c r="E2" s="196"/>
      <c r="F2" s="196"/>
      <c r="G2" s="196"/>
      <c r="H2" s="196"/>
      <c r="I2" s="196"/>
      <c r="J2" s="196"/>
      <c r="K2" s="196"/>
      <c r="L2" s="5"/>
      <c r="M2" s="5"/>
      <c r="N2" s="5"/>
      <c r="O2" s="5"/>
      <c r="P2" s="5"/>
      <c r="Q2" s="5"/>
      <c r="R2" s="5"/>
      <c r="S2" s="5"/>
      <c r="T2" s="5"/>
      <c r="U2" s="5"/>
      <c r="V2" s="5"/>
      <c r="W2" s="5"/>
      <c r="X2" s="5"/>
      <c r="Y2" s="5"/>
      <c r="Z2" s="5"/>
    </row>
    <row r="3" spans="1:26" ht="12.75" customHeight="1">
      <c r="A3" s="55"/>
      <c r="B3" s="5"/>
      <c r="C3" s="5"/>
      <c r="D3" s="5"/>
      <c r="E3" s="5"/>
      <c r="F3" s="5"/>
      <c r="G3" s="5"/>
      <c r="H3" s="5"/>
      <c r="I3" s="5"/>
      <c r="J3" s="5"/>
      <c r="K3" s="5"/>
      <c r="L3" s="5"/>
      <c r="M3" s="5"/>
      <c r="N3" s="5"/>
      <c r="O3" s="5"/>
      <c r="P3" s="5"/>
      <c r="Q3" s="5"/>
      <c r="R3" s="5"/>
      <c r="S3" s="5"/>
      <c r="T3" s="5"/>
      <c r="U3" s="5"/>
      <c r="V3" s="5"/>
      <c r="W3" s="5"/>
      <c r="X3" s="5"/>
      <c r="Y3" s="5"/>
      <c r="Z3" s="5"/>
    </row>
    <row r="4" spans="1:26" ht="72" customHeight="1">
      <c r="A4" s="189" t="s">
        <v>155</v>
      </c>
      <c r="B4" s="196"/>
      <c r="C4" s="196"/>
      <c r="D4" s="196"/>
      <c r="E4" s="196"/>
      <c r="F4" s="196"/>
      <c r="G4" s="196"/>
      <c r="H4" s="196"/>
      <c r="I4" s="196"/>
      <c r="J4" s="196"/>
      <c r="K4" s="136"/>
      <c r="L4" s="136"/>
      <c r="M4" s="136"/>
      <c r="N4" s="136"/>
      <c r="O4" s="136"/>
      <c r="P4" s="136"/>
      <c r="Q4" s="136"/>
      <c r="R4" s="136"/>
      <c r="S4" s="136"/>
      <c r="T4" s="136"/>
      <c r="U4" s="136"/>
      <c r="V4" s="136"/>
      <c r="W4" s="136"/>
      <c r="X4" s="136"/>
      <c r="Y4" s="136"/>
      <c r="Z4" s="136"/>
    </row>
    <row r="5" spans="1:26" ht="20.25" customHeight="1">
      <c r="A5" s="137"/>
      <c r="B5" s="138"/>
      <c r="C5" s="138"/>
      <c r="D5" s="138"/>
      <c r="E5" s="138"/>
      <c r="F5" s="138"/>
      <c r="G5" s="138"/>
      <c r="H5" s="138"/>
      <c r="I5" s="138"/>
      <c r="J5" s="138"/>
      <c r="K5" s="136"/>
      <c r="L5" s="136"/>
      <c r="M5" s="136"/>
      <c r="N5" s="136"/>
      <c r="O5" s="136"/>
      <c r="P5" s="136"/>
      <c r="Q5" s="136"/>
      <c r="R5" s="136"/>
      <c r="S5" s="136"/>
      <c r="T5" s="136"/>
      <c r="U5" s="136"/>
      <c r="V5" s="136"/>
      <c r="W5" s="136"/>
      <c r="X5" s="136"/>
      <c r="Y5" s="136"/>
      <c r="Z5" s="136"/>
    </row>
    <row r="6" spans="1:26" ht="12.75" customHeight="1">
      <c r="A6" s="189" t="s">
        <v>156</v>
      </c>
      <c r="B6" s="196"/>
      <c r="C6" s="196"/>
      <c r="D6" s="196"/>
      <c r="E6" s="196"/>
      <c r="F6" s="196"/>
      <c r="G6" s="196"/>
      <c r="H6" s="196"/>
      <c r="I6" s="196"/>
      <c r="J6" s="196"/>
      <c r="K6" s="196"/>
      <c r="L6" s="196"/>
      <c r="M6" s="196"/>
      <c r="N6" s="196"/>
      <c r="O6" s="196"/>
      <c r="P6" s="196"/>
      <c r="Q6" s="196"/>
      <c r="R6" s="196"/>
      <c r="S6" s="196"/>
      <c r="T6" s="196"/>
      <c r="U6" s="196"/>
      <c r="V6" s="196"/>
      <c r="W6" s="196"/>
      <c r="X6" s="196"/>
      <c r="Y6" s="196"/>
      <c r="Z6" s="196"/>
    </row>
    <row r="7" spans="1:26" ht="30" customHeight="1">
      <c r="A7" s="139" t="s">
        <v>157</v>
      </c>
      <c r="B7" s="136"/>
      <c r="C7" s="136"/>
      <c r="D7" s="136"/>
      <c r="E7" s="136"/>
      <c r="F7" s="136"/>
      <c r="G7" s="136"/>
      <c r="H7" s="136"/>
      <c r="I7" s="136"/>
      <c r="J7" s="136"/>
      <c r="K7" s="136"/>
      <c r="L7" s="136"/>
      <c r="M7" s="136"/>
      <c r="N7" s="136"/>
      <c r="O7" s="136"/>
      <c r="P7" s="136"/>
      <c r="Q7" s="136"/>
      <c r="R7" s="136"/>
      <c r="S7" s="136"/>
      <c r="T7" s="136"/>
      <c r="U7" s="136"/>
      <c r="V7" s="136"/>
      <c r="W7" s="136"/>
      <c r="X7" s="136"/>
      <c r="Y7" s="136"/>
      <c r="Z7" s="136"/>
    </row>
    <row r="8" spans="1:26" ht="12.75" customHeight="1">
      <c r="A8" s="56" t="s">
        <v>158</v>
      </c>
      <c r="B8" s="140"/>
      <c r="C8" s="57" t="s">
        <v>159</v>
      </c>
      <c r="D8" s="57" t="s">
        <v>160</v>
      </c>
      <c r="E8" s="57" t="s">
        <v>161</v>
      </c>
      <c r="F8" s="57" t="s">
        <v>162</v>
      </c>
      <c r="G8" s="57" t="s">
        <v>163</v>
      </c>
      <c r="H8" s="57" t="s">
        <v>164</v>
      </c>
      <c r="I8" s="57" t="s">
        <v>165</v>
      </c>
      <c r="J8" s="57" t="s">
        <v>166</v>
      </c>
      <c r="K8" s="57" t="s">
        <v>167</v>
      </c>
      <c r="L8" s="57" t="s">
        <v>168</v>
      </c>
      <c r="M8" s="57" t="s">
        <v>169</v>
      </c>
      <c r="N8" s="57" t="s">
        <v>170</v>
      </c>
      <c r="O8" s="136"/>
      <c r="P8" s="136"/>
      <c r="Q8" s="136"/>
      <c r="R8" s="136"/>
      <c r="S8" s="136"/>
      <c r="T8" s="136"/>
      <c r="U8" s="136"/>
      <c r="V8" s="136"/>
      <c r="W8" s="136"/>
      <c r="X8" s="136"/>
      <c r="Y8" s="136"/>
      <c r="Z8" s="136"/>
    </row>
    <row r="9" spans="1:26" ht="12.75" customHeight="1">
      <c r="A9" s="58" t="s">
        <v>171</v>
      </c>
      <c r="B9" s="59" t="s">
        <v>33</v>
      </c>
      <c r="C9" s="60" t="e">
        <f>SUMIFS(#REF!,#REF!,'Variance Analysis'!$B9,#REF!,'Variance Analysis'!$A9)</f>
        <v>#REF!</v>
      </c>
      <c r="D9" s="60" t="e">
        <f>SUMIFS(#REF!,#REF!,'Variance Analysis'!$B9,#REF!,'Variance Analysis'!$A9)</f>
        <v>#REF!</v>
      </c>
      <c r="E9" s="60" t="e">
        <f>SUMIFS(#REF!,#REF!,'Variance Analysis'!$B9,#REF!,'Variance Analysis'!$A9)</f>
        <v>#REF!</v>
      </c>
      <c r="F9" s="60" t="e">
        <f>SUMIFS(#REF!,#REF!,'Variance Analysis'!$B9,#REF!,'Variance Analysis'!$A9)</f>
        <v>#REF!</v>
      </c>
      <c r="G9" s="60" t="e">
        <f>SUMIFS(#REF!,#REF!,'Variance Analysis'!$B9,#REF!,'Variance Analysis'!$A9)</f>
        <v>#REF!</v>
      </c>
      <c r="H9" s="60" t="e">
        <f>SUMIFS(#REF!,#REF!,'Variance Analysis'!$B9,#REF!,'Variance Analysis'!$A9)</f>
        <v>#REF!</v>
      </c>
      <c r="I9" s="60" t="e">
        <f>SUMIFS(#REF!,#REF!,'Variance Analysis'!$B9,#REF!,'Variance Analysis'!$A9)</f>
        <v>#REF!</v>
      </c>
      <c r="J9" s="60" t="e">
        <f>SUMIFS(#REF!,#REF!,'Variance Analysis'!$B9,#REF!,'Variance Analysis'!$A9)</f>
        <v>#REF!</v>
      </c>
      <c r="K9" s="60" t="e">
        <f>SUMIFS(#REF!,#REF!,'Variance Analysis'!$B9,#REF!,'Variance Analysis'!$A9)</f>
        <v>#REF!</v>
      </c>
      <c r="L9" s="60" t="e">
        <f>SUMIFS(#REF!,#REF!,'Variance Analysis'!$B9,#REF!,'Variance Analysis'!$A9)</f>
        <v>#REF!</v>
      </c>
      <c r="M9" s="60" t="e">
        <f>SUMIFS(#REF!,#REF!,'Variance Analysis'!$B9,#REF!,'Variance Analysis'!$A9)</f>
        <v>#REF!</v>
      </c>
      <c r="N9" s="60" t="e">
        <f>SUMIFS(#REF!,#REF!,'Variance Analysis'!$B9,#REF!,'Variance Analysis'!$A9)</f>
        <v>#REF!</v>
      </c>
      <c r="O9" s="61"/>
      <c r="P9" s="61"/>
      <c r="Q9" s="61"/>
      <c r="R9" s="61"/>
      <c r="S9" s="61"/>
      <c r="T9" s="61"/>
      <c r="U9" s="61"/>
      <c r="V9" s="61"/>
      <c r="W9" s="5"/>
      <c r="X9" s="5"/>
      <c r="Y9" s="5"/>
      <c r="Z9" s="5"/>
    </row>
    <row r="10" spans="1:26" ht="12.75" customHeight="1">
      <c r="A10" s="58" t="s">
        <v>171</v>
      </c>
      <c r="B10" s="58" t="s">
        <v>172</v>
      </c>
      <c r="C10" s="60" t="e">
        <f>SUMIFS(#REF!,#REF!,'Variance Analysis'!$B10,#REF!,'Variance Analysis'!$A10)</f>
        <v>#REF!</v>
      </c>
      <c r="D10" s="60" t="e">
        <f>SUMIFS(#REF!,#REF!,'Variance Analysis'!$B10,#REF!,'Variance Analysis'!$A10)</f>
        <v>#REF!</v>
      </c>
      <c r="E10" s="60" t="e">
        <f>SUMIFS(#REF!,#REF!,'Variance Analysis'!$B10,#REF!,'Variance Analysis'!$A10)</f>
        <v>#REF!</v>
      </c>
      <c r="F10" s="60" t="e">
        <f>SUMIFS(#REF!,#REF!,'Variance Analysis'!$B10,#REF!,'Variance Analysis'!$A10)</f>
        <v>#REF!</v>
      </c>
      <c r="G10" s="60" t="e">
        <f>SUMIFS(#REF!,#REF!,'Variance Analysis'!$B10,#REF!,'Variance Analysis'!$A10)</f>
        <v>#REF!</v>
      </c>
      <c r="H10" s="60" t="e">
        <f>SUMIFS(#REF!,#REF!,'Variance Analysis'!$B10,#REF!,'Variance Analysis'!$A10)</f>
        <v>#REF!</v>
      </c>
      <c r="I10" s="60" t="e">
        <f>SUMIFS(#REF!,#REF!,'Variance Analysis'!$B10,#REF!,'Variance Analysis'!$A10)</f>
        <v>#REF!</v>
      </c>
      <c r="J10" s="60" t="e">
        <f>SUMIFS(#REF!,#REF!,'Variance Analysis'!$B10,#REF!,'Variance Analysis'!$A10)</f>
        <v>#REF!</v>
      </c>
      <c r="K10" s="60" t="e">
        <f>SUMIFS(#REF!,#REF!,'Variance Analysis'!$B10,#REF!,'Variance Analysis'!$A10)</f>
        <v>#REF!</v>
      </c>
      <c r="L10" s="60" t="e">
        <f>SUMIFS(#REF!,#REF!,'Variance Analysis'!$B10,#REF!,'Variance Analysis'!$A10)</f>
        <v>#REF!</v>
      </c>
      <c r="M10" s="60" t="e">
        <f>SUMIFS(#REF!,#REF!,'Variance Analysis'!$B10,#REF!,'Variance Analysis'!$A10)</f>
        <v>#REF!</v>
      </c>
      <c r="N10" s="60" t="e">
        <f>SUMIFS(#REF!,#REF!,'Variance Analysis'!$B10,#REF!,'Variance Analysis'!$A10)</f>
        <v>#REF!</v>
      </c>
      <c r="O10" s="61"/>
      <c r="P10" s="61"/>
      <c r="Q10" s="61"/>
      <c r="R10" s="61"/>
      <c r="S10" s="61"/>
      <c r="T10" s="61"/>
      <c r="U10" s="61"/>
      <c r="V10" s="61"/>
      <c r="W10" s="5"/>
      <c r="X10" s="5"/>
      <c r="Y10" s="5"/>
      <c r="Z10" s="5"/>
    </row>
    <row r="11" spans="1:26" ht="12.75" customHeight="1">
      <c r="A11" s="58" t="s">
        <v>171</v>
      </c>
      <c r="B11" s="58" t="s">
        <v>173</v>
      </c>
      <c r="C11" s="60" t="e">
        <f>SUMIFS(#REF!,#REF!,'Variance Analysis'!$B11,#REF!,'Variance Analysis'!$A11)</f>
        <v>#REF!</v>
      </c>
      <c r="D11" s="60" t="e">
        <f>SUMIFS(#REF!,#REF!,'Variance Analysis'!$B11,#REF!,'Variance Analysis'!$A11)</f>
        <v>#REF!</v>
      </c>
      <c r="E11" s="60" t="e">
        <f>SUMIFS(#REF!,#REF!,'Variance Analysis'!$B11,#REF!,'Variance Analysis'!$A11)</f>
        <v>#REF!</v>
      </c>
      <c r="F11" s="60" t="e">
        <f>SUMIFS(#REF!,#REF!,'Variance Analysis'!$B11,#REF!,'Variance Analysis'!$A11)</f>
        <v>#REF!</v>
      </c>
      <c r="G11" s="60" t="e">
        <f>SUMIFS(#REF!,#REF!,'Variance Analysis'!$B11,#REF!,'Variance Analysis'!$A11)</f>
        <v>#REF!</v>
      </c>
      <c r="H11" s="60" t="e">
        <f>SUMIFS(#REF!,#REF!,'Variance Analysis'!$B11,#REF!,'Variance Analysis'!$A11)</f>
        <v>#REF!</v>
      </c>
      <c r="I11" s="60" t="e">
        <f>SUMIFS(#REF!,#REF!,'Variance Analysis'!$B11,#REF!,'Variance Analysis'!$A11)</f>
        <v>#REF!</v>
      </c>
      <c r="J11" s="60" t="e">
        <f>SUMIFS(#REF!,#REF!,'Variance Analysis'!$B11,#REF!,'Variance Analysis'!$A11)</f>
        <v>#REF!</v>
      </c>
      <c r="K11" s="60" t="e">
        <f>SUMIFS(#REF!,#REF!,'Variance Analysis'!$B11,#REF!,'Variance Analysis'!$A11)</f>
        <v>#REF!</v>
      </c>
      <c r="L11" s="60" t="e">
        <f>SUMIFS(#REF!,#REF!,'Variance Analysis'!$B11,#REF!,'Variance Analysis'!$A11)</f>
        <v>#REF!</v>
      </c>
      <c r="M11" s="60" t="e">
        <f>SUMIFS(#REF!,#REF!,'Variance Analysis'!$B11,#REF!,'Variance Analysis'!$A11)</f>
        <v>#REF!</v>
      </c>
      <c r="N11" s="60" t="e">
        <f>SUMIFS(#REF!,#REF!,'Variance Analysis'!$B11,#REF!,'Variance Analysis'!$A11)</f>
        <v>#REF!</v>
      </c>
      <c r="O11" s="61"/>
      <c r="P11" s="61"/>
      <c r="Q11" s="61"/>
      <c r="R11" s="61"/>
      <c r="S11" s="61"/>
      <c r="T11" s="61"/>
      <c r="U11" s="61"/>
      <c r="V11" s="61"/>
      <c r="W11" s="5"/>
      <c r="X11" s="5"/>
      <c r="Y11" s="5"/>
      <c r="Z11" s="5"/>
    </row>
    <row r="12" spans="1:26" ht="12.75" customHeight="1">
      <c r="A12" s="58" t="s">
        <v>171</v>
      </c>
      <c r="B12" s="58" t="s">
        <v>174</v>
      </c>
      <c r="C12" s="60" t="e">
        <f t="shared" ref="C12:N12" si="0">SUMIFS(#REF!,#REF!,$A$12)</f>
        <v>#REF!</v>
      </c>
      <c r="D12" s="60" t="e">
        <f t="shared" si="0"/>
        <v>#REF!</v>
      </c>
      <c r="E12" s="60" t="e">
        <f t="shared" si="0"/>
        <v>#REF!</v>
      </c>
      <c r="F12" s="60" t="e">
        <f t="shared" si="0"/>
        <v>#REF!</v>
      </c>
      <c r="G12" s="60" t="e">
        <f t="shared" si="0"/>
        <v>#REF!</v>
      </c>
      <c r="H12" s="60" t="e">
        <f t="shared" si="0"/>
        <v>#REF!</v>
      </c>
      <c r="I12" s="60" t="e">
        <f t="shared" si="0"/>
        <v>#REF!</v>
      </c>
      <c r="J12" s="60" t="e">
        <f t="shared" si="0"/>
        <v>#REF!</v>
      </c>
      <c r="K12" s="60" t="e">
        <f t="shared" si="0"/>
        <v>#REF!</v>
      </c>
      <c r="L12" s="60" t="e">
        <f t="shared" si="0"/>
        <v>#REF!</v>
      </c>
      <c r="M12" s="60" t="e">
        <f t="shared" si="0"/>
        <v>#REF!</v>
      </c>
      <c r="N12" s="60" t="e">
        <f t="shared" si="0"/>
        <v>#REF!</v>
      </c>
      <c r="O12" s="61"/>
      <c r="P12" s="61"/>
      <c r="Q12" s="61"/>
      <c r="R12" s="61"/>
      <c r="S12" s="61"/>
      <c r="T12" s="61"/>
      <c r="U12" s="61"/>
      <c r="V12" s="61"/>
      <c r="W12" s="5"/>
      <c r="X12" s="5"/>
      <c r="Y12" s="5"/>
      <c r="Z12" s="5"/>
    </row>
    <row r="13" spans="1:26" ht="12.75" customHeight="1">
      <c r="A13" s="58" t="s">
        <v>175</v>
      </c>
      <c r="B13" s="58" t="s">
        <v>33</v>
      </c>
      <c r="C13" s="60" t="e">
        <f>SUMIFS(#REF!,#REF!,'Variance Analysis'!$B13,#REF!,'Variance Analysis'!$A13)</f>
        <v>#REF!</v>
      </c>
      <c r="D13" s="60" t="e">
        <f>SUMIFS(#REF!,#REF!,'Variance Analysis'!$B13,#REF!,'Variance Analysis'!$A13)</f>
        <v>#REF!</v>
      </c>
      <c r="E13" s="60" t="e">
        <f>SUMIFS(#REF!,#REF!,'Variance Analysis'!$B13,#REF!,'Variance Analysis'!$A13)</f>
        <v>#REF!</v>
      </c>
      <c r="F13" s="60" t="e">
        <f>SUMIFS(#REF!,#REF!,'Variance Analysis'!$B13,#REF!,'Variance Analysis'!$A13)</f>
        <v>#REF!</v>
      </c>
      <c r="G13" s="60" t="e">
        <f>SUMIFS(#REF!,#REF!,'Variance Analysis'!$B13,#REF!,'Variance Analysis'!$A13)</f>
        <v>#REF!</v>
      </c>
      <c r="H13" s="60" t="e">
        <f>SUMIFS(#REF!,#REF!,'Variance Analysis'!$B13,#REF!,'Variance Analysis'!$A13)</f>
        <v>#REF!</v>
      </c>
      <c r="I13" s="60" t="e">
        <f>SUMIFS(#REF!,#REF!,'Variance Analysis'!$B13,#REF!,'Variance Analysis'!$A13)</f>
        <v>#REF!</v>
      </c>
      <c r="J13" s="60" t="e">
        <f>SUMIFS(#REF!,#REF!,'Variance Analysis'!$B13,#REF!,'Variance Analysis'!$A13)</f>
        <v>#REF!</v>
      </c>
      <c r="K13" s="60" t="e">
        <f>SUMIFS(#REF!,#REF!,'Variance Analysis'!$B13,#REF!,'Variance Analysis'!$A13)</f>
        <v>#REF!</v>
      </c>
      <c r="L13" s="60" t="e">
        <f>SUMIFS(#REF!,#REF!,'Variance Analysis'!$B13,#REF!,'Variance Analysis'!$A13)</f>
        <v>#REF!</v>
      </c>
      <c r="M13" s="60" t="e">
        <f>SUMIFS(#REF!,#REF!,'Variance Analysis'!$B13,#REF!,'Variance Analysis'!$A13)</f>
        <v>#REF!</v>
      </c>
      <c r="N13" s="60" t="e">
        <f>SUMIFS(#REF!,#REF!,'Variance Analysis'!$B13,#REF!,'Variance Analysis'!$A13)</f>
        <v>#REF!</v>
      </c>
      <c r="O13" s="61"/>
      <c r="P13" s="61"/>
      <c r="Q13" s="61"/>
      <c r="R13" s="61"/>
      <c r="S13" s="61"/>
      <c r="T13" s="61"/>
      <c r="U13" s="61"/>
      <c r="V13" s="61"/>
      <c r="W13" s="5"/>
      <c r="X13" s="5"/>
      <c r="Y13" s="5"/>
      <c r="Z13" s="5"/>
    </row>
    <row r="14" spans="1:26" ht="12.75" customHeight="1">
      <c r="A14" s="58" t="s">
        <v>175</v>
      </c>
      <c r="B14" s="58" t="s">
        <v>172</v>
      </c>
      <c r="C14" s="60" t="e">
        <f>SUMIFS(#REF!,#REF!,'Variance Analysis'!$B14,#REF!,'Variance Analysis'!$A14)</f>
        <v>#REF!</v>
      </c>
      <c r="D14" s="60" t="e">
        <f>SUMIFS(#REF!,#REF!,'Variance Analysis'!$B14,#REF!,'Variance Analysis'!$A14)</f>
        <v>#REF!</v>
      </c>
      <c r="E14" s="60" t="e">
        <f>SUMIFS(#REF!,#REF!,'Variance Analysis'!$B14,#REF!,'Variance Analysis'!$A14)</f>
        <v>#REF!</v>
      </c>
      <c r="F14" s="60" t="e">
        <f>SUMIFS(#REF!,#REF!,'Variance Analysis'!$B14,#REF!,'Variance Analysis'!$A14)</f>
        <v>#REF!</v>
      </c>
      <c r="G14" s="60" t="e">
        <f>SUMIFS(#REF!,#REF!,'Variance Analysis'!$B14,#REF!,'Variance Analysis'!$A14)</f>
        <v>#REF!</v>
      </c>
      <c r="H14" s="60" t="e">
        <f>SUMIFS(#REF!,#REF!,'Variance Analysis'!$B14,#REF!,'Variance Analysis'!$A14)</f>
        <v>#REF!</v>
      </c>
      <c r="I14" s="60" t="e">
        <f>SUMIFS(#REF!,#REF!,'Variance Analysis'!$B14,#REF!,'Variance Analysis'!$A14)</f>
        <v>#REF!</v>
      </c>
      <c r="J14" s="60" t="e">
        <f>SUMIFS(#REF!,#REF!,'Variance Analysis'!$B14,#REF!,'Variance Analysis'!$A14)</f>
        <v>#REF!</v>
      </c>
      <c r="K14" s="60" t="e">
        <f>SUMIFS(#REF!,#REF!,'Variance Analysis'!$B14,#REF!,'Variance Analysis'!$A14)</f>
        <v>#REF!</v>
      </c>
      <c r="L14" s="60" t="e">
        <f>SUMIFS(#REF!,#REF!,'Variance Analysis'!$B14,#REF!,'Variance Analysis'!$A14)</f>
        <v>#REF!</v>
      </c>
      <c r="M14" s="60" t="e">
        <f>SUMIFS(#REF!,#REF!,'Variance Analysis'!$B14,#REF!,'Variance Analysis'!$A14)</f>
        <v>#REF!</v>
      </c>
      <c r="N14" s="60" t="e">
        <f>SUMIFS(#REF!,#REF!,'Variance Analysis'!$B14,#REF!,'Variance Analysis'!$A14)</f>
        <v>#REF!</v>
      </c>
      <c r="O14" s="61"/>
      <c r="P14" s="61"/>
      <c r="Q14" s="61"/>
      <c r="R14" s="61"/>
      <c r="S14" s="61"/>
      <c r="T14" s="61"/>
      <c r="U14" s="61"/>
      <c r="V14" s="61"/>
      <c r="W14" s="5"/>
      <c r="X14" s="5"/>
      <c r="Y14" s="5"/>
      <c r="Z14" s="5"/>
    </row>
    <row r="15" spans="1:26" ht="12.75" customHeight="1">
      <c r="A15" s="58" t="s">
        <v>175</v>
      </c>
      <c r="B15" s="58" t="s">
        <v>173</v>
      </c>
      <c r="C15" s="60" t="e">
        <f>SUMIFS(#REF!,#REF!,'Variance Analysis'!$B15,#REF!,'Variance Analysis'!$A15)</f>
        <v>#REF!</v>
      </c>
      <c r="D15" s="60" t="e">
        <f>SUMIFS(#REF!,#REF!,'Variance Analysis'!$B15,#REF!,'Variance Analysis'!$A15)</f>
        <v>#REF!</v>
      </c>
      <c r="E15" s="60" t="e">
        <f>SUMIFS(#REF!,#REF!,'Variance Analysis'!$B15,#REF!,'Variance Analysis'!$A15)</f>
        <v>#REF!</v>
      </c>
      <c r="F15" s="60" t="e">
        <f>SUMIFS(#REF!,#REF!,'Variance Analysis'!$B15,#REF!,'Variance Analysis'!$A15)</f>
        <v>#REF!</v>
      </c>
      <c r="G15" s="60" t="e">
        <f>SUMIFS(#REF!,#REF!,'Variance Analysis'!$B15,#REF!,'Variance Analysis'!$A15)</f>
        <v>#REF!</v>
      </c>
      <c r="H15" s="60" t="e">
        <f>SUMIFS(#REF!,#REF!,'Variance Analysis'!$B15,#REF!,'Variance Analysis'!$A15)</f>
        <v>#REF!</v>
      </c>
      <c r="I15" s="60" t="e">
        <f>SUMIFS(#REF!,#REF!,'Variance Analysis'!$B15,#REF!,'Variance Analysis'!$A15)</f>
        <v>#REF!</v>
      </c>
      <c r="J15" s="60" t="e">
        <f>SUMIFS(#REF!,#REF!,'Variance Analysis'!$B15,#REF!,'Variance Analysis'!$A15)</f>
        <v>#REF!</v>
      </c>
      <c r="K15" s="60" t="e">
        <f>SUMIFS(#REF!,#REF!,'Variance Analysis'!$B15,#REF!,'Variance Analysis'!$A15)</f>
        <v>#REF!</v>
      </c>
      <c r="L15" s="60" t="e">
        <f>SUMIFS(#REF!,#REF!,'Variance Analysis'!$B15,#REF!,'Variance Analysis'!$A15)</f>
        <v>#REF!</v>
      </c>
      <c r="M15" s="60" t="e">
        <f>SUMIFS(#REF!,#REF!,'Variance Analysis'!$B15,#REF!,'Variance Analysis'!$A15)</f>
        <v>#REF!</v>
      </c>
      <c r="N15" s="60" t="e">
        <f>SUMIFS(#REF!,#REF!,'Variance Analysis'!$B15,#REF!,'Variance Analysis'!$A15)</f>
        <v>#REF!</v>
      </c>
      <c r="O15" s="61"/>
      <c r="P15" s="61"/>
      <c r="Q15" s="61"/>
      <c r="R15" s="61"/>
      <c r="S15" s="61"/>
      <c r="T15" s="61"/>
      <c r="U15" s="61"/>
      <c r="V15" s="61"/>
      <c r="W15" s="5"/>
      <c r="X15" s="5"/>
      <c r="Y15" s="5"/>
      <c r="Z15" s="5"/>
    </row>
    <row r="16" spans="1:26" ht="12.75" customHeight="1">
      <c r="A16" s="58" t="s">
        <v>175</v>
      </c>
      <c r="B16" s="58" t="s">
        <v>174</v>
      </c>
      <c r="C16" s="60" t="e">
        <f t="shared" ref="C16:N16" si="1">SUMIFS(#REF!,#REF!,$A$16)</f>
        <v>#REF!</v>
      </c>
      <c r="D16" s="60" t="e">
        <f t="shared" si="1"/>
        <v>#REF!</v>
      </c>
      <c r="E16" s="60" t="e">
        <f t="shared" si="1"/>
        <v>#REF!</v>
      </c>
      <c r="F16" s="60" t="e">
        <f t="shared" si="1"/>
        <v>#REF!</v>
      </c>
      <c r="G16" s="60" t="e">
        <f t="shared" si="1"/>
        <v>#REF!</v>
      </c>
      <c r="H16" s="60" t="e">
        <f t="shared" si="1"/>
        <v>#REF!</v>
      </c>
      <c r="I16" s="60" t="e">
        <f t="shared" si="1"/>
        <v>#REF!</v>
      </c>
      <c r="J16" s="60" t="e">
        <f t="shared" si="1"/>
        <v>#REF!</v>
      </c>
      <c r="K16" s="60" t="e">
        <f t="shared" si="1"/>
        <v>#REF!</v>
      </c>
      <c r="L16" s="60" t="e">
        <f t="shared" si="1"/>
        <v>#REF!</v>
      </c>
      <c r="M16" s="60" t="e">
        <f t="shared" si="1"/>
        <v>#REF!</v>
      </c>
      <c r="N16" s="60" t="e">
        <f t="shared" si="1"/>
        <v>#REF!</v>
      </c>
      <c r="O16" s="61"/>
      <c r="P16" s="61"/>
      <c r="Q16" s="61"/>
      <c r="R16" s="61"/>
      <c r="S16" s="61"/>
      <c r="T16" s="61"/>
      <c r="U16" s="61"/>
      <c r="V16" s="61"/>
      <c r="W16" s="5"/>
      <c r="X16" s="5"/>
      <c r="Y16" s="5"/>
      <c r="Z16" s="5"/>
    </row>
    <row r="17" spans="1:26" ht="12.75" customHeight="1">
      <c r="A17" s="58" t="s">
        <v>176</v>
      </c>
      <c r="B17" s="58" t="s">
        <v>33</v>
      </c>
      <c r="C17" s="60" t="e">
        <f>SUMIFS(#REF!,#REF!,'Variance Analysis'!$B17,#REF!,'Variance Analysis'!$A17)</f>
        <v>#REF!</v>
      </c>
      <c r="D17" s="60" t="e">
        <f>SUMIFS(#REF!,#REF!,'Variance Analysis'!$B17,#REF!,'Variance Analysis'!$A17)</f>
        <v>#REF!</v>
      </c>
      <c r="E17" s="60" t="e">
        <f>SUMIFS(#REF!,#REF!,'Variance Analysis'!$B17,#REF!,'Variance Analysis'!$A17)</f>
        <v>#REF!</v>
      </c>
      <c r="F17" s="60" t="e">
        <f>SUMIFS(#REF!,#REF!,'Variance Analysis'!$B17,#REF!,'Variance Analysis'!$A17)</f>
        <v>#REF!</v>
      </c>
      <c r="G17" s="60" t="e">
        <f>SUMIFS(#REF!,#REF!,'Variance Analysis'!$B17,#REF!,'Variance Analysis'!$A17)</f>
        <v>#REF!</v>
      </c>
      <c r="H17" s="60" t="e">
        <f>SUMIFS(#REF!,#REF!,'Variance Analysis'!$B17,#REF!,'Variance Analysis'!$A17)</f>
        <v>#REF!</v>
      </c>
      <c r="I17" s="60" t="e">
        <f>SUMIFS(#REF!,#REF!,'Variance Analysis'!$B17,#REF!,'Variance Analysis'!$A17)</f>
        <v>#REF!</v>
      </c>
      <c r="J17" s="60" t="e">
        <f>SUMIFS(#REF!,#REF!,'Variance Analysis'!$B17,#REF!,'Variance Analysis'!$A17)</f>
        <v>#REF!</v>
      </c>
      <c r="K17" s="60" t="e">
        <f>SUMIFS(#REF!,#REF!,'Variance Analysis'!$B17,#REF!,'Variance Analysis'!$A17)</f>
        <v>#REF!</v>
      </c>
      <c r="L17" s="60" t="e">
        <f>SUMIFS(#REF!,#REF!,'Variance Analysis'!$B17,#REF!,'Variance Analysis'!$A17)</f>
        <v>#REF!</v>
      </c>
      <c r="M17" s="60" t="e">
        <f>SUMIFS(#REF!,#REF!,'Variance Analysis'!$B17,#REF!,'Variance Analysis'!$A17)</f>
        <v>#REF!</v>
      </c>
      <c r="N17" s="60" t="e">
        <f>SUMIFS(#REF!,#REF!,'Variance Analysis'!$B17,#REF!,'Variance Analysis'!$A17)</f>
        <v>#REF!</v>
      </c>
      <c r="O17" s="61"/>
      <c r="P17" s="61"/>
      <c r="Q17" s="61"/>
      <c r="R17" s="61"/>
      <c r="S17" s="61"/>
      <c r="T17" s="61"/>
      <c r="U17" s="61"/>
      <c r="V17" s="61"/>
      <c r="W17" s="5"/>
      <c r="X17" s="5"/>
      <c r="Y17" s="5"/>
      <c r="Z17" s="5"/>
    </row>
    <row r="18" spans="1:26" ht="12.75" customHeight="1">
      <c r="A18" s="58" t="s">
        <v>176</v>
      </c>
      <c r="B18" s="58" t="s">
        <v>172</v>
      </c>
      <c r="C18" s="60" t="e">
        <f>SUMIFS(#REF!,#REF!,'Variance Analysis'!$B18,#REF!,'Variance Analysis'!$A18)</f>
        <v>#REF!</v>
      </c>
      <c r="D18" s="60" t="e">
        <f>SUMIFS(#REF!,#REF!,'Variance Analysis'!$B18,#REF!,'Variance Analysis'!$A18)</f>
        <v>#REF!</v>
      </c>
      <c r="E18" s="60" t="e">
        <f>SUMIFS(#REF!,#REF!,'Variance Analysis'!$B18,#REF!,'Variance Analysis'!$A18)</f>
        <v>#REF!</v>
      </c>
      <c r="F18" s="60" t="e">
        <f>SUMIFS(#REF!,#REF!,'Variance Analysis'!$B18,#REF!,'Variance Analysis'!$A18)</f>
        <v>#REF!</v>
      </c>
      <c r="G18" s="60" t="e">
        <f>SUMIFS(#REF!,#REF!,'Variance Analysis'!$B18,#REF!,'Variance Analysis'!$A18)</f>
        <v>#REF!</v>
      </c>
      <c r="H18" s="60" t="e">
        <f>SUMIFS(#REF!,#REF!,'Variance Analysis'!$B18,#REF!,'Variance Analysis'!$A18)</f>
        <v>#REF!</v>
      </c>
      <c r="I18" s="60" t="e">
        <f>SUMIFS(#REF!,#REF!,'Variance Analysis'!$B18,#REF!,'Variance Analysis'!$A18)</f>
        <v>#REF!</v>
      </c>
      <c r="J18" s="60" t="e">
        <f>SUMIFS(#REF!,#REF!,'Variance Analysis'!$B18,#REF!,'Variance Analysis'!$A18)</f>
        <v>#REF!</v>
      </c>
      <c r="K18" s="60" t="e">
        <f>SUMIFS(#REF!,#REF!,'Variance Analysis'!$B18,#REF!,'Variance Analysis'!$A18)</f>
        <v>#REF!</v>
      </c>
      <c r="L18" s="60" t="e">
        <f>SUMIFS(#REF!,#REF!,'Variance Analysis'!$B18,#REF!,'Variance Analysis'!$A18)</f>
        <v>#REF!</v>
      </c>
      <c r="M18" s="60" t="e">
        <f>SUMIFS(#REF!,#REF!,'Variance Analysis'!$B18,#REF!,'Variance Analysis'!$A18)</f>
        <v>#REF!</v>
      </c>
      <c r="N18" s="60" t="e">
        <f>SUMIFS(#REF!,#REF!,'Variance Analysis'!$B18,#REF!,'Variance Analysis'!$A18)</f>
        <v>#REF!</v>
      </c>
      <c r="O18" s="61"/>
      <c r="P18" s="61"/>
      <c r="Q18" s="61"/>
      <c r="R18" s="61"/>
      <c r="S18" s="61"/>
      <c r="T18" s="61"/>
      <c r="U18" s="61"/>
      <c r="V18" s="61"/>
      <c r="W18" s="5"/>
      <c r="X18" s="5"/>
      <c r="Y18" s="5"/>
      <c r="Z18" s="5"/>
    </row>
    <row r="19" spans="1:26" ht="12.75" customHeight="1">
      <c r="A19" s="58" t="s">
        <v>176</v>
      </c>
      <c r="B19" s="58" t="s">
        <v>173</v>
      </c>
      <c r="C19" s="60" t="e">
        <f>SUMIFS(#REF!,#REF!,'Variance Analysis'!$B19,#REF!,'Variance Analysis'!$A19)</f>
        <v>#REF!</v>
      </c>
      <c r="D19" s="60" t="e">
        <f>SUMIFS(#REF!,#REF!,'Variance Analysis'!$B19,#REF!,'Variance Analysis'!$A19)</f>
        <v>#REF!</v>
      </c>
      <c r="E19" s="60" t="e">
        <f>SUMIFS(#REF!,#REF!,'Variance Analysis'!$B19,#REF!,'Variance Analysis'!$A19)</f>
        <v>#REF!</v>
      </c>
      <c r="F19" s="60" t="e">
        <f>SUMIFS(#REF!,#REF!,'Variance Analysis'!$B19,#REF!,'Variance Analysis'!$A19)</f>
        <v>#REF!</v>
      </c>
      <c r="G19" s="60" t="e">
        <f>SUMIFS(#REF!,#REF!,'Variance Analysis'!$B19,#REF!,'Variance Analysis'!$A19)</f>
        <v>#REF!</v>
      </c>
      <c r="H19" s="60" t="e">
        <f>SUMIFS(#REF!,#REF!,'Variance Analysis'!$B19,#REF!,'Variance Analysis'!$A19)</f>
        <v>#REF!</v>
      </c>
      <c r="I19" s="60" t="e">
        <f>SUMIFS(#REF!,#REF!,'Variance Analysis'!$B19,#REF!,'Variance Analysis'!$A19)</f>
        <v>#REF!</v>
      </c>
      <c r="J19" s="60" t="e">
        <f>SUMIFS(#REF!,#REF!,'Variance Analysis'!$B19,#REF!,'Variance Analysis'!$A19)</f>
        <v>#REF!</v>
      </c>
      <c r="K19" s="60" t="e">
        <f>SUMIFS(#REF!,#REF!,'Variance Analysis'!$B19,#REF!,'Variance Analysis'!$A19)</f>
        <v>#REF!</v>
      </c>
      <c r="L19" s="60" t="e">
        <f>SUMIFS(#REF!,#REF!,'Variance Analysis'!$B19,#REF!,'Variance Analysis'!$A19)</f>
        <v>#REF!</v>
      </c>
      <c r="M19" s="60" t="e">
        <f>SUMIFS(#REF!,#REF!,'Variance Analysis'!$B19,#REF!,'Variance Analysis'!$A19)</f>
        <v>#REF!</v>
      </c>
      <c r="N19" s="60" t="e">
        <f>SUMIFS(#REF!,#REF!,'Variance Analysis'!$B19,#REF!,'Variance Analysis'!$A19)</f>
        <v>#REF!</v>
      </c>
      <c r="O19" s="61"/>
      <c r="P19" s="61"/>
      <c r="Q19" s="61"/>
      <c r="R19" s="61"/>
      <c r="S19" s="61"/>
      <c r="T19" s="61"/>
      <c r="U19" s="61"/>
      <c r="V19" s="61"/>
      <c r="W19" s="5"/>
      <c r="X19" s="5"/>
      <c r="Y19" s="5"/>
      <c r="Z19" s="5"/>
    </row>
    <row r="20" spans="1:26" ht="12.75" customHeight="1">
      <c r="A20" s="58" t="s">
        <v>176</v>
      </c>
      <c r="B20" s="58" t="s">
        <v>174</v>
      </c>
      <c r="C20" s="60" t="e">
        <f t="shared" ref="C20:N20" si="2">SUMIFS(#REF!,#REF!,$A$20)</f>
        <v>#REF!</v>
      </c>
      <c r="D20" s="60" t="e">
        <f t="shared" si="2"/>
        <v>#REF!</v>
      </c>
      <c r="E20" s="60" t="e">
        <f t="shared" si="2"/>
        <v>#REF!</v>
      </c>
      <c r="F20" s="60" t="e">
        <f t="shared" si="2"/>
        <v>#REF!</v>
      </c>
      <c r="G20" s="60" t="e">
        <f t="shared" si="2"/>
        <v>#REF!</v>
      </c>
      <c r="H20" s="60" t="e">
        <f t="shared" si="2"/>
        <v>#REF!</v>
      </c>
      <c r="I20" s="60" t="e">
        <f t="shared" si="2"/>
        <v>#REF!</v>
      </c>
      <c r="J20" s="60" t="e">
        <f t="shared" si="2"/>
        <v>#REF!</v>
      </c>
      <c r="K20" s="60" t="e">
        <f t="shared" si="2"/>
        <v>#REF!</v>
      </c>
      <c r="L20" s="60" t="e">
        <f t="shared" si="2"/>
        <v>#REF!</v>
      </c>
      <c r="M20" s="60" t="e">
        <f t="shared" si="2"/>
        <v>#REF!</v>
      </c>
      <c r="N20" s="60" t="e">
        <f t="shared" si="2"/>
        <v>#REF!</v>
      </c>
      <c r="O20" s="61"/>
      <c r="P20" s="61"/>
      <c r="Q20" s="61"/>
      <c r="R20" s="61"/>
      <c r="S20" s="61"/>
      <c r="T20" s="61"/>
      <c r="U20" s="61"/>
      <c r="V20" s="61"/>
      <c r="W20" s="5"/>
      <c r="X20" s="5"/>
      <c r="Y20" s="5"/>
      <c r="Z20" s="5"/>
    </row>
    <row r="21" spans="1:26" ht="12.75" customHeight="1">
      <c r="A21" s="58" t="s">
        <v>158</v>
      </c>
      <c r="B21" s="58" t="s">
        <v>33</v>
      </c>
      <c r="C21" s="62" t="e">
        <f t="shared" ref="C21:N21" si="3">SUMIFS(C$9:C$20,$B$9:$B$20,$B21)</f>
        <v>#REF!</v>
      </c>
      <c r="D21" s="62" t="e">
        <f t="shared" si="3"/>
        <v>#REF!</v>
      </c>
      <c r="E21" s="62" t="e">
        <f t="shared" si="3"/>
        <v>#REF!</v>
      </c>
      <c r="F21" s="62" t="e">
        <f t="shared" si="3"/>
        <v>#REF!</v>
      </c>
      <c r="G21" s="62" t="e">
        <f t="shared" si="3"/>
        <v>#REF!</v>
      </c>
      <c r="H21" s="62" t="e">
        <f t="shared" si="3"/>
        <v>#REF!</v>
      </c>
      <c r="I21" s="62" t="e">
        <f t="shared" si="3"/>
        <v>#REF!</v>
      </c>
      <c r="J21" s="62" t="e">
        <f t="shared" si="3"/>
        <v>#REF!</v>
      </c>
      <c r="K21" s="62" t="e">
        <f t="shared" si="3"/>
        <v>#REF!</v>
      </c>
      <c r="L21" s="62" t="e">
        <f t="shared" si="3"/>
        <v>#REF!</v>
      </c>
      <c r="M21" s="62" t="e">
        <f t="shared" si="3"/>
        <v>#REF!</v>
      </c>
      <c r="N21" s="62" t="e">
        <f t="shared" si="3"/>
        <v>#REF!</v>
      </c>
      <c r="O21" s="61"/>
      <c r="P21" s="61"/>
      <c r="Q21" s="61"/>
      <c r="R21" s="61"/>
      <c r="S21" s="61"/>
      <c r="T21" s="61"/>
      <c r="U21" s="61"/>
      <c r="V21" s="61"/>
      <c r="W21" s="5"/>
      <c r="X21" s="5"/>
      <c r="Y21" s="5"/>
      <c r="Z21" s="5"/>
    </row>
    <row r="22" spans="1:26" ht="12.75" customHeight="1">
      <c r="A22" s="58" t="s">
        <v>158</v>
      </c>
      <c r="B22" s="58" t="s">
        <v>172</v>
      </c>
      <c r="C22" s="62" t="e">
        <f t="shared" ref="C22:N22" si="4">SUMIFS(C$9:C$20,$B$9:$B$20,$B22)</f>
        <v>#REF!</v>
      </c>
      <c r="D22" s="62" t="e">
        <f t="shared" si="4"/>
        <v>#REF!</v>
      </c>
      <c r="E22" s="62" t="e">
        <f t="shared" si="4"/>
        <v>#REF!</v>
      </c>
      <c r="F22" s="62" t="e">
        <f t="shared" si="4"/>
        <v>#REF!</v>
      </c>
      <c r="G22" s="62" t="e">
        <f t="shared" si="4"/>
        <v>#REF!</v>
      </c>
      <c r="H22" s="62" t="e">
        <f t="shared" si="4"/>
        <v>#REF!</v>
      </c>
      <c r="I22" s="62" t="e">
        <f t="shared" si="4"/>
        <v>#REF!</v>
      </c>
      <c r="J22" s="62" t="e">
        <f t="shared" si="4"/>
        <v>#REF!</v>
      </c>
      <c r="K22" s="62" t="e">
        <f t="shared" si="4"/>
        <v>#REF!</v>
      </c>
      <c r="L22" s="62" t="e">
        <f t="shared" si="4"/>
        <v>#REF!</v>
      </c>
      <c r="M22" s="62" t="e">
        <f t="shared" si="4"/>
        <v>#REF!</v>
      </c>
      <c r="N22" s="62" t="e">
        <f t="shared" si="4"/>
        <v>#REF!</v>
      </c>
      <c r="O22" s="61"/>
      <c r="P22" s="61"/>
      <c r="Q22" s="61"/>
      <c r="R22" s="61"/>
      <c r="S22" s="61"/>
      <c r="T22" s="61"/>
      <c r="U22" s="61"/>
      <c r="V22" s="61"/>
      <c r="W22" s="5"/>
      <c r="X22" s="5"/>
      <c r="Y22" s="5"/>
      <c r="Z22" s="5"/>
    </row>
    <row r="23" spans="1:26" ht="12.75" customHeight="1">
      <c r="A23" s="58" t="s">
        <v>158</v>
      </c>
      <c r="B23" s="58" t="s">
        <v>173</v>
      </c>
      <c r="C23" s="62" t="e">
        <f t="shared" ref="C23:N23" si="5">SUMIFS(C$9:C$20,$B$9:$B$20,$B23)</f>
        <v>#REF!</v>
      </c>
      <c r="D23" s="62" t="e">
        <f t="shared" si="5"/>
        <v>#REF!</v>
      </c>
      <c r="E23" s="62" t="e">
        <f t="shared" si="5"/>
        <v>#REF!</v>
      </c>
      <c r="F23" s="62" t="e">
        <f t="shared" si="5"/>
        <v>#REF!</v>
      </c>
      <c r="G23" s="62" t="e">
        <f t="shared" si="5"/>
        <v>#REF!</v>
      </c>
      <c r="H23" s="62" t="e">
        <f t="shared" si="5"/>
        <v>#REF!</v>
      </c>
      <c r="I23" s="62" t="e">
        <f t="shared" si="5"/>
        <v>#REF!</v>
      </c>
      <c r="J23" s="62" t="e">
        <f t="shared" si="5"/>
        <v>#REF!</v>
      </c>
      <c r="K23" s="62" t="e">
        <f t="shared" si="5"/>
        <v>#REF!</v>
      </c>
      <c r="L23" s="62" t="e">
        <f t="shared" si="5"/>
        <v>#REF!</v>
      </c>
      <c r="M23" s="62" t="e">
        <f t="shared" si="5"/>
        <v>#REF!</v>
      </c>
      <c r="N23" s="62" t="e">
        <f t="shared" si="5"/>
        <v>#REF!</v>
      </c>
      <c r="O23" s="61"/>
      <c r="P23" s="61"/>
      <c r="Q23" s="61"/>
      <c r="R23" s="61"/>
      <c r="S23" s="61"/>
      <c r="T23" s="61"/>
      <c r="U23" s="61"/>
      <c r="V23" s="61"/>
      <c r="W23" s="5"/>
      <c r="X23" s="5"/>
      <c r="Y23" s="5"/>
      <c r="Z23" s="5"/>
    </row>
    <row r="24" spans="1:26" ht="12.75" customHeight="1">
      <c r="A24" s="58" t="s">
        <v>158</v>
      </c>
      <c r="B24" s="5" t="s">
        <v>174</v>
      </c>
      <c r="C24" s="62" t="e">
        <f t="shared" ref="C24:N24" si="6">SUMIFS(C$9:C$20,$B$9:$B$20,$B24)</f>
        <v>#REF!</v>
      </c>
      <c r="D24" s="62" t="e">
        <f t="shared" si="6"/>
        <v>#REF!</v>
      </c>
      <c r="E24" s="62" t="e">
        <f t="shared" si="6"/>
        <v>#REF!</v>
      </c>
      <c r="F24" s="62" t="e">
        <f t="shared" si="6"/>
        <v>#REF!</v>
      </c>
      <c r="G24" s="62" t="e">
        <f t="shared" si="6"/>
        <v>#REF!</v>
      </c>
      <c r="H24" s="62" t="e">
        <f t="shared" si="6"/>
        <v>#REF!</v>
      </c>
      <c r="I24" s="62" t="e">
        <f t="shared" si="6"/>
        <v>#REF!</v>
      </c>
      <c r="J24" s="62" t="e">
        <f t="shared" si="6"/>
        <v>#REF!</v>
      </c>
      <c r="K24" s="62" t="e">
        <f t="shared" si="6"/>
        <v>#REF!</v>
      </c>
      <c r="L24" s="62" t="e">
        <f t="shared" si="6"/>
        <v>#REF!</v>
      </c>
      <c r="M24" s="62" t="e">
        <f t="shared" si="6"/>
        <v>#REF!</v>
      </c>
      <c r="N24" s="62" t="e">
        <f t="shared" si="6"/>
        <v>#REF!</v>
      </c>
      <c r="O24" s="5"/>
      <c r="P24" s="5"/>
      <c r="Q24" s="5"/>
      <c r="R24" s="5"/>
      <c r="S24" s="5"/>
      <c r="T24" s="5"/>
      <c r="U24" s="5"/>
      <c r="V24" s="5"/>
      <c r="W24" s="5"/>
      <c r="X24" s="5"/>
      <c r="Y24" s="5"/>
      <c r="Z24" s="5"/>
    </row>
    <row r="25" spans="1:26" ht="27" customHeight="1">
      <c r="A25" s="139" t="s">
        <v>177</v>
      </c>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row>
    <row r="26" spans="1:26" ht="57.75" customHeight="1">
      <c r="A26" s="189" t="s">
        <v>178</v>
      </c>
      <c r="B26" s="196"/>
      <c r="C26" s="196"/>
      <c r="D26" s="196"/>
      <c r="E26" s="196"/>
      <c r="F26" s="196"/>
      <c r="G26" s="196"/>
      <c r="H26" s="196"/>
      <c r="I26" s="196"/>
      <c r="J26" s="196"/>
      <c r="K26" s="196"/>
      <c r="L26" s="136"/>
      <c r="M26" s="136"/>
      <c r="N26" s="136"/>
      <c r="O26" s="136"/>
      <c r="P26" s="136"/>
      <c r="Q26" s="136"/>
      <c r="R26" s="136"/>
      <c r="S26" s="136"/>
      <c r="T26" s="136"/>
      <c r="U26" s="136"/>
      <c r="V26" s="136"/>
      <c r="W26" s="136"/>
      <c r="X26" s="136"/>
      <c r="Y26" s="136"/>
      <c r="Z26" s="136"/>
    </row>
    <row r="27" spans="1:26" ht="15" customHeight="1">
      <c r="A27" s="141"/>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row>
    <row r="28" spans="1:26" ht="12.75" customHeight="1">
      <c r="A28" s="189" t="s">
        <v>179</v>
      </c>
      <c r="B28" s="196"/>
      <c r="C28" s="196"/>
      <c r="D28" s="196"/>
      <c r="E28" s="196"/>
      <c r="F28" s="196"/>
      <c r="G28" s="196"/>
      <c r="H28" s="196"/>
      <c r="I28" s="196"/>
      <c r="J28" s="196"/>
      <c r="K28" s="196"/>
      <c r="L28" s="196"/>
      <c r="M28" s="196"/>
      <c r="N28" s="196"/>
      <c r="O28" s="196"/>
      <c r="P28" s="196"/>
      <c r="Q28" s="196"/>
      <c r="R28" s="196"/>
      <c r="S28" s="196"/>
      <c r="T28" s="196"/>
      <c r="U28" s="196"/>
      <c r="V28" s="196"/>
      <c r="W28" s="196"/>
      <c r="X28" s="196"/>
      <c r="Y28" s="196"/>
      <c r="Z28" s="196"/>
    </row>
    <row r="29" spans="1:26" ht="27" customHeight="1">
      <c r="A29" s="63" t="s">
        <v>158</v>
      </c>
      <c r="B29" s="140"/>
      <c r="C29" s="57" t="s">
        <v>159</v>
      </c>
      <c r="D29" s="57" t="s">
        <v>160</v>
      </c>
      <c r="E29" s="57" t="s">
        <v>161</v>
      </c>
      <c r="F29" s="57" t="s">
        <v>162</v>
      </c>
      <c r="G29" s="57" t="s">
        <v>163</v>
      </c>
      <c r="H29" s="57" t="s">
        <v>164</v>
      </c>
      <c r="I29" s="57" t="s">
        <v>165</v>
      </c>
      <c r="J29" s="57" t="s">
        <v>166</v>
      </c>
      <c r="K29" s="57" t="s">
        <v>167</v>
      </c>
      <c r="L29" s="57" t="s">
        <v>168</v>
      </c>
      <c r="M29" s="57" t="s">
        <v>169</v>
      </c>
      <c r="N29" s="57" t="s">
        <v>170</v>
      </c>
      <c r="O29" s="5"/>
      <c r="P29" s="5"/>
      <c r="Q29" s="5"/>
      <c r="R29" s="5"/>
      <c r="S29" s="5"/>
      <c r="T29" s="5"/>
      <c r="U29" s="5"/>
      <c r="V29" s="5"/>
      <c r="W29" s="5"/>
      <c r="X29" s="5"/>
      <c r="Y29" s="5"/>
      <c r="Z29" s="5"/>
    </row>
    <row r="30" spans="1:26" ht="12.75" customHeight="1">
      <c r="A30" s="58" t="s">
        <v>171</v>
      </c>
      <c r="B30" s="59" t="s">
        <v>33</v>
      </c>
      <c r="C30" s="60" t="e">
        <f>SUMIFS(#REF!,#REF!,'Variance Analysis'!$B30,#REF!,'Variance Analysis'!$A30)</f>
        <v>#REF!</v>
      </c>
      <c r="D30" s="60" t="e">
        <f>SUMIFS(#REF!,#REF!,'Variance Analysis'!$B30,#REF!,'Variance Analysis'!$A30)</f>
        <v>#REF!</v>
      </c>
      <c r="E30" s="60" t="e">
        <f>SUMIFS(#REF!,#REF!,'Variance Analysis'!$B30,#REF!,'Variance Analysis'!$A30)</f>
        <v>#REF!</v>
      </c>
      <c r="F30" s="60" t="e">
        <f>SUMIFS(#REF!,#REF!,'Variance Analysis'!$B30,#REF!,'Variance Analysis'!$A30)</f>
        <v>#REF!</v>
      </c>
      <c r="G30" s="60" t="e">
        <f>SUMIFS(#REF!,#REF!,'Variance Analysis'!$B30,#REF!,'Variance Analysis'!$A30)</f>
        <v>#REF!</v>
      </c>
      <c r="H30" s="60" t="e">
        <f>SUMIFS(#REF!,#REF!,'Variance Analysis'!$B30,#REF!,'Variance Analysis'!$A30)</f>
        <v>#REF!</v>
      </c>
      <c r="I30" s="60" t="e">
        <f>SUMIFS(#REF!,#REF!,'Variance Analysis'!$B30,#REF!,'Variance Analysis'!$A30)</f>
        <v>#REF!</v>
      </c>
      <c r="J30" s="60" t="e">
        <f>SUMIFS(#REF!,#REF!,'Variance Analysis'!$B30,#REF!,'Variance Analysis'!$A30)</f>
        <v>#REF!</v>
      </c>
      <c r="K30" s="60" t="e">
        <f>SUMIFS(#REF!,#REF!,'Variance Analysis'!$B30,#REF!,'Variance Analysis'!$A30)</f>
        <v>#REF!</v>
      </c>
      <c r="L30" s="60" t="e">
        <f>SUMIFS(#REF!,#REF!,'Variance Analysis'!$B30,#REF!,'Variance Analysis'!$A30)</f>
        <v>#REF!</v>
      </c>
      <c r="M30" s="60" t="e">
        <f>SUMIFS(#REF!,#REF!,'Variance Analysis'!$B30,#REF!,'Variance Analysis'!$A30)</f>
        <v>#REF!</v>
      </c>
      <c r="N30" s="60" t="e">
        <f>SUMIFS(#REF!,#REF!,'Variance Analysis'!$B30,#REF!,'Variance Analysis'!$A30)</f>
        <v>#REF!</v>
      </c>
      <c r="O30" s="5"/>
      <c r="P30" s="5"/>
      <c r="Q30" s="5"/>
      <c r="R30" s="5"/>
      <c r="S30" s="5"/>
      <c r="T30" s="5"/>
      <c r="U30" s="5"/>
      <c r="V30" s="5"/>
      <c r="W30" s="5"/>
      <c r="X30" s="5"/>
      <c r="Y30" s="5"/>
      <c r="Z30" s="5"/>
    </row>
    <row r="31" spans="1:26" ht="12.75" customHeight="1">
      <c r="A31" s="58" t="s">
        <v>171</v>
      </c>
      <c r="B31" s="58" t="s">
        <v>180</v>
      </c>
      <c r="C31" s="60" t="e">
        <f>SUMIFS(#REF!,#REF!,'Variance Analysis'!$B31,#REF!,'Variance Analysis'!$A31)</f>
        <v>#REF!</v>
      </c>
      <c r="D31" s="60" t="e">
        <f>SUMIFS(#REF!,#REF!,'Variance Analysis'!$B31,#REF!,'Variance Analysis'!$A31)</f>
        <v>#REF!</v>
      </c>
      <c r="E31" s="60" t="e">
        <f>SUMIFS(#REF!,#REF!,'Variance Analysis'!$B31,#REF!,'Variance Analysis'!$A31)</f>
        <v>#REF!</v>
      </c>
      <c r="F31" s="60" t="e">
        <f>SUMIFS(#REF!,#REF!,'Variance Analysis'!$B31,#REF!,'Variance Analysis'!$A31)</f>
        <v>#REF!</v>
      </c>
      <c r="G31" s="60" t="e">
        <f>SUMIFS(#REF!,#REF!,'Variance Analysis'!$B31,#REF!,'Variance Analysis'!$A31)</f>
        <v>#REF!</v>
      </c>
      <c r="H31" s="60" t="e">
        <f>SUMIFS(#REF!,#REF!,'Variance Analysis'!$B31,#REF!,'Variance Analysis'!$A31)</f>
        <v>#REF!</v>
      </c>
      <c r="I31" s="60" t="e">
        <f>SUMIFS(#REF!,#REF!,'Variance Analysis'!$B31,#REF!,'Variance Analysis'!$A31)</f>
        <v>#REF!</v>
      </c>
      <c r="J31" s="60" t="e">
        <f>SUMIFS(#REF!,#REF!,'Variance Analysis'!$B31,#REF!,'Variance Analysis'!$A31)</f>
        <v>#REF!</v>
      </c>
      <c r="K31" s="60" t="e">
        <f>SUMIFS(#REF!,#REF!,'Variance Analysis'!$B31,#REF!,'Variance Analysis'!$A31)</f>
        <v>#REF!</v>
      </c>
      <c r="L31" s="60" t="e">
        <f>SUMIFS(#REF!,#REF!,'Variance Analysis'!$B31,#REF!,'Variance Analysis'!$A31)</f>
        <v>#REF!</v>
      </c>
      <c r="M31" s="60" t="e">
        <f>SUMIFS(#REF!,#REF!,'Variance Analysis'!$B31,#REF!,'Variance Analysis'!$A31)</f>
        <v>#REF!</v>
      </c>
      <c r="N31" s="60" t="e">
        <f>SUMIFS(#REF!,#REF!,'Variance Analysis'!$B31,#REF!,'Variance Analysis'!$A31)</f>
        <v>#REF!</v>
      </c>
      <c r="O31" s="5"/>
      <c r="P31" s="5"/>
      <c r="Q31" s="5"/>
      <c r="R31" s="5"/>
      <c r="S31" s="5"/>
      <c r="T31" s="5"/>
      <c r="U31" s="5"/>
      <c r="V31" s="5"/>
      <c r="W31" s="5"/>
      <c r="X31" s="5"/>
      <c r="Y31" s="5"/>
      <c r="Z31" s="5"/>
    </row>
    <row r="32" spans="1:26" ht="12.75" customHeight="1">
      <c r="A32" s="58" t="s">
        <v>171</v>
      </c>
      <c r="B32" s="58" t="s">
        <v>181</v>
      </c>
      <c r="C32" s="60" t="e">
        <f>SUMIFS(#REF!,#REF!,'Variance Analysis'!$B32,#REF!,'Variance Analysis'!$A32)</f>
        <v>#REF!</v>
      </c>
      <c r="D32" s="60" t="e">
        <f>SUMIFS(#REF!,#REF!,'Variance Analysis'!$B32,#REF!,'Variance Analysis'!$A32)</f>
        <v>#REF!</v>
      </c>
      <c r="E32" s="60" t="e">
        <f>SUMIFS(#REF!,#REF!,'Variance Analysis'!$B32,#REF!,'Variance Analysis'!$A32)</f>
        <v>#REF!</v>
      </c>
      <c r="F32" s="60" t="e">
        <f>SUMIFS(#REF!,#REF!,'Variance Analysis'!$B32,#REF!,'Variance Analysis'!$A32)</f>
        <v>#REF!</v>
      </c>
      <c r="G32" s="60" t="e">
        <f>SUMIFS(#REF!,#REF!,'Variance Analysis'!$B32,#REF!,'Variance Analysis'!$A32)</f>
        <v>#REF!</v>
      </c>
      <c r="H32" s="60" t="e">
        <f>SUMIFS(#REF!,#REF!,'Variance Analysis'!$B32,#REF!,'Variance Analysis'!$A32)</f>
        <v>#REF!</v>
      </c>
      <c r="I32" s="60" t="e">
        <f>SUMIFS(#REF!,#REF!,'Variance Analysis'!$B32,#REF!,'Variance Analysis'!$A32)</f>
        <v>#REF!</v>
      </c>
      <c r="J32" s="60" t="e">
        <f>SUMIFS(#REF!,#REF!,'Variance Analysis'!$B32,#REF!,'Variance Analysis'!$A32)</f>
        <v>#REF!</v>
      </c>
      <c r="K32" s="60" t="e">
        <f>SUMIFS(#REF!,#REF!,'Variance Analysis'!$B32,#REF!,'Variance Analysis'!$A32)</f>
        <v>#REF!</v>
      </c>
      <c r="L32" s="60" t="e">
        <f>SUMIFS(#REF!,#REF!,'Variance Analysis'!$B32,#REF!,'Variance Analysis'!$A32)</f>
        <v>#REF!</v>
      </c>
      <c r="M32" s="60" t="e">
        <f>SUMIFS(#REF!,#REF!,'Variance Analysis'!$B32,#REF!,'Variance Analysis'!$A32)</f>
        <v>#REF!</v>
      </c>
      <c r="N32" s="60" t="e">
        <f>SUMIFS(#REF!,#REF!,'Variance Analysis'!$B32,#REF!,'Variance Analysis'!$A32)</f>
        <v>#REF!</v>
      </c>
      <c r="O32" s="5"/>
      <c r="P32" s="5"/>
      <c r="Q32" s="5"/>
      <c r="R32" s="5"/>
      <c r="S32" s="5"/>
      <c r="T32" s="5"/>
      <c r="U32" s="5"/>
      <c r="V32" s="5"/>
      <c r="W32" s="5"/>
      <c r="X32" s="5"/>
      <c r="Y32" s="5"/>
      <c r="Z32" s="5"/>
    </row>
    <row r="33" spans="1:26" ht="12.75" customHeight="1">
      <c r="A33" s="58" t="s">
        <v>171</v>
      </c>
      <c r="B33" s="58" t="s">
        <v>174</v>
      </c>
      <c r="C33" s="62" t="e">
        <f t="shared" ref="C33:N33" si="7">SUMIFS(#REF!,#REF!,#REF!)</f>
        <v>#REF!</v>
      </c>
      <c r="D33" s="62" t="e">
        <f t="shared" si="7"/>
        <v>#REF!</v>
      </c>
      <c r="E33" s="62" t="e">
        <f t="shared" si="7"/>
        <v>#REF!</v>
      </c>
      <c r="F33" s="62" t="e">
        <f t="shared" si="7"/>
        <v>#REF!</v>
      </c>
      <c r="G33" s="62" t="e">
        <f t="shared" si="7"/>
        <v>#REF!</v>
      </c>
      <c r="H33" s="62" t="e">
        <f t="shared" si="7"/>
        <v>#REF!</v>
      </c>
      <c r="I33" s="62" t="e">
        <f t="shared" si="7"/>
        <v>#REF!</v>
      </c>
      <c r="J33" s="62" t="e">
        <f t="shared" si="7"/>
        <v>#REF!</v>
      </c>
      <c r="K33" s="62" t="e">
        <f t="shared" si="7"/>
        <v>#REF!</v>
      </c>
      <c r="L33" s="62" t="e">
        <f t="shared" si="7"/>
        <v>#REF!</v>
      </c>
      <c r="M33" s="62" t="e">
        <f t="shared" si="7"/>
        <v>#REF!</v>
      </c>
      <c r="N33" s="62" t="e">
        <f t="shared" si="7"/>
        <v>#REF!</v>
      </c>
      <c r="O33" s="5"/>
      <c r="P33" s="5"/>
      <c r="Q33" s="5"/>
      <c r="R33" s="5"/>
      <c r="S33" s="5"/>
      <c r="T33" s="5"/>
      <c r="U33" s="5"/>
      <c r="V33" s="5"/>
      <c r="W33" s="5"/>
      <c r="X33" s="5"/>
      <c r="Y33" s="5"/>
      <c r="Z33" s="5"/>
    </row>
    <row r="34" spans="1:26" ht="12.75" customHeight="1">
      <c r="A34" s="58" t="s">
        <v>175</v>
      </c>
      <c r="B34" s="58" t="s">
        <v>33</v>
      </c>
      <c r="C34" s="62" t="e">
        <f>SUMIFS(#REF!,#REF!,'Variance Analysis'!$B34,#REF!,'Variance Analysis'!$A34)</f>
        <v>#REF!</v>
      </c>
      <c r="D34" s="62" t="e">
        <f>SUMIFS(#REF!,#REF!,'Variance Analysis'!$B34,#REF!,'Variance Analysis'!$A34)</f>
        <v>#REF!</v>
      </c>
      <c r="E34" s="62" t="e">
        <f>SUMIFS(#REF!,#REF!,'Variance Analysis'!$B34,#REF!,'Variance Analysis'!$A34)</f>
        <v>#REF!</v>
      </c>
      <c r="F34" s="62" t="e">
        <f>SUMIFS(#REF!,#REF!,'Variance Analysis'!$B34,#REF!,'Variance Analysis'!$A34)</f>
        <v>#REF!</v>
      </c>
      <c r="G34" s="62" t="e">
        <f>SUMIFS(#REF!,#REF!,'Variance Analysis'!$B34,#REF!,'Variance Analysis'!$A34)</f>
        <v>#REF!</v>
      </c>
      <c r="H34" s="62" t="e">
        <f>SUMIFS(#REF!,#REF!,'Variance Analysis'!$B34,#REF!,'Variance Analysis'!$A34)</f>
        <v>#REF!</v>
      </c>
      <c r="I34" s="62" t="e">
        <f>SUMIFS(#REF!,#REF!,'Variance Analysis'!$B34,#REF!,'Variance Analysis'!$A34)</f>
        <v>#REF!</v>
      </c>
      <c r="J34" s="62" t="e">
        <f>SUMIFS(#REF!,#REF!,'Variance Analysis'!$B34,#REF!,'Variance Analysis'!$A34)</f>
        <v>#REF!</v>
      </c>
      <c r="K34" s="62" t="e">
        <f>SUMIFS(#REF!,#REF!,'Variance Analysis'!$B34,#REF!,'Variance Analysis'!$A34)</f>
        <v>#REF!</v>
      </c>
      <c r="L34" s="62" t="e">
        <f>SUMIFS(#REF!,#REF!,'Variance Analysis'!$B34,#REF!,'Variance Analysis'!$A34)</f>
        <v>#REF!</v>
      </c>
      <c r="M34" s="62" t="e">
        <f>SUMIFS(#REF!,#REF!,'Variance Analysis'!$B34,#REF!,'Variance Analysis'!$A34)</f>
        <v>#REF!</v>
      </c>
      <c r="N34" s="62" t="e">
        <f>SUMIFS(#REF!,#REF!,'Variance Analysis'!$B34,#REF!,'Variance Analysis'!$A34)</f>
        <v>#REF!</v>
      </c>
      <c r="O34" s="5"/>
      <c r="P34" s="5"/>
      <c r="Q34" s="5"/>
      <c r="R34" s="5"/>
      <c r="S34" s="5"/>
      <c r="T34" s="5"/>
      <c r="U34" s="5"/>
      <c r="V34" s="5"/>
      <c r="W34" s="5"/>
      <c r="X34" s="5"/>
      <c r="Y34" s="5"/>
      <c r="Z34" s="5"/>
    </row>
    <row r="35" spans="1:26" ht="12.75" customHeight="1">
      <c r="A35" s="58" t="s">
        <v>175</v>
      </c>
      <c r="B35" s="58" t="s">
        <v>180</v>
      </c>
      <c r="C35" s="62" t="e">
        <f>SUMIFS(#REF!,#REF!,'Variance Analysis'!$B35,#REF!,'Variance Analysis'!$A35)</f>
        <v>#REF!</v>
      </c>
      <c r="D35" s="62" t="e">
        <f>SUMIFS(#REF!,#REF!,'Variance Analysis'!$B35,#REF!,'Variance Analysis'!$A35)</f>
        <v>#REF!</v>
      </c>
      <c r="E35" s="62" t="e">
        <f>SUMIFS(#REF!,#REF!,'Variance Analysis'!$B35,#REF!,'Variance Analysis'!$A35)</f>
        <v>#REF!</v>
      </c>
      <c r="F35" s="62" t="e">
        <f>SUMIFS(#REF!,#REF!,'Variance Analysis'!$B35,#REF!,'Variance Analysis'!$A35)</f>
        <v>#REF!</v>
      </c>
      <c r="G35" s="62" t="e">
        <f>SUMIFS(#REF!,#REF!,'Variance Analysis'!$B35,#REF!,'Variance Analysis'!$A35)</f>
        <v>#REF!</v>
      </c>
      <c r="H35" s="62" t="e">
        <f>SUMIFS(#REF!,#REF!,'Variance Analysis'!$B35,#REF!,'Variance Analysis'!$A35)</f>
        <v>#REF!</v>
      </c>
      <c r="I35" s="62" t="e">
        <f>SUMIFS(#REF!,#REF!,'Variance Analysis'!$B35,#REF!,'Variance Analysis'!$A35)</f>
        <v>#REF!</v>
      </c>
      <c r="J35" s="62" t="e">
        <f>SUMIFS(#REF!,#REF!,'Variance Analysis'!$B35,#REF!,'Variance Analysis'!$A35)</f>
        <v>#REF!</v>
      </c>
      <c r="K35" s="62" t="e">
        <f>SUMIFS(#REF!,#REF!,'Variance Analysis'!$B35,#REF!,'Variance Analysis'!$A35)</f>
        <v>#REF!</v>
      </c>
      <c r="L35" s="62" t="e">
        <f>SUMIFS(#REF!,#REF!,'Variance Analysis'!$B35,#REF!,'Variance Analysis'!$A35)</f>
        <v>#REF!</v>
      </c>
      <c r="M35" s="62" t="e">
        <f>SUMIFS(#REF!,#REF!,'Variance Analysis'!$B35,#REF!,'Variance Analysis'!$A35)</f>
        <v>#REF!</v>
      </c>
      <c r="N35" s="62" t="e">
        <f>SUMIFS(#REF!,#REF!,'Variance Analysis'!$B35,#REF!,'Variance Analysis'!$A35)</f>
        <v>#REF!</v>
      </c>
      <c r="O35" s="5"/>
      <c r="P35" s="5"/>
      <c r="Q35" s="5"/>
      <c r="R35" s="5"/>
      <c r="S35" s="5"/>
      <c r="T35" s="5"/>
      <c r="U35" s="5"/>
      <c r="V35" s="5"/>
      <c r="W35" s="5"/>
      <c r="X35" s="5"/>
      <c r="Y35" s="5"/>
      <c r="Z35" s="5"/>
    </row>
    <row r="36" spans="1:26" ht="12.75" customHeight="1">
      <c r="A36" s="58" t="s">
        <v>175</v>
      </c>
      <c r="B36" s="58" t="s">
        <v>181</v>
      </c>
      <c r="C36" s="62" t="e">
        <f>SUMIFS(#REF!,#REF!,'Variance Analysis'!$B36,#REF!,'Variance Analysis'!$A36)</f>
        <v>#REF!</v>
      </c>
      <c r="D36" s="62" t="e">
        <f>SUMIFS(#REF!,#REF!,'Variance Analysis'!$B36,#REF!,'Variance Analysis'!$A36)</f>
        <v>#REF!</v>
      </c>
      <c r="E36" s="62" t="e">
        <f>SUMIFS(#REF!,#REF!,'Variance Analysis'!$B36,#REF!,'Variance Analysis'!$A36)</f>
        <v>#REF!</v>
      </c>
      <c r="F36" s="62" t="e">
        <f>SUMIFS(#REF!,#REF!,'Variance Analysis'!$B36,#REF!,'Variance Analysis'!$A36)</f>
        <v>#REF!</v>
      </c>
      <c r="G36" s="62" t="e">
        <f>SUMIFS(#REF!,#REF!,'Variance Analysis'!$B36,#REF!,'Variance Analysis'!$A36)</f>
        <v>#REF!</v>
      </c>
      <c r="H36" s="62" t="e">
        <f>SUMIFS(#REF!,#REF!,'Variance Analysis'!$B36,#REF!,'Variance Analysis'!$A36)</f>
        <v>#REF!</v>
      </c>
      <c r="I36" s="62" t="e">
        <f>SUMIFS(#REF!,#REF!,'Variance Analysis'!$B36,#REF!,'Variance Analysis'!$A36)</f>
        <v>#REF!</v>
      </c>
      <c r="J36" s="62" t="e">
        <f>SUMIFS(#REF!,#REF!,'Variance Analysis'!$B36,#REF!,'Variance Analysis'!$A36)</f>
        <v>#REF!</v>
      </c>
      <c r="K36" s="62" t="e">
        <f>SUMIFS(#REF!,#REF!,'Variance Analysis'!$B36,#REF!,'Variance Analysis'!$A36)</f>
        <v>#REF!</v>
      </c>
      <c r="L36" s="62" t="e">
        <f>SUMIFS(#REF!,#REF!,'Variance Analysis'!$B36,#REF!,'Variance Analysis'!$A36)</f>
        <v>#REF!</v>
      </c>
      <c r="M36" s="62" t="e">
        <f>SUMIFS(#REF!,#REF!,'Variance Analysis'!$B36,#REF!,'Variance Analysis'!$A36)</f>
        <v>#REF!</v>
      </c>
      <c r="N36" s="62" t="e">
        <f>SUMIFS(#REF!,#REF!,'Variance Analysis'!$B36,#REF!,'Variance Analysis'!$A36)</f>
        <v>#REF!</v>
      </c>
      <c r="O36" s="5"/>
      <c r="P36" s="5"/>
      <c r="Q36" s="5"/>
      <c r="R36" s="5"/>
      <c r="S36" s="5"/>
      <c r="T36" s="5"/>
      <c r="U36" s="5"/>
      <c r="V36" s="5"/>
      <c r="W36" s="5"/>
      <c r="X36" s="5"/>
      <c r="Y36" s="5"/>
      <c r="Z36" s="5"/>
    </row>
    <row r="37" spans="1:26" ht="12.75" customHeight="1">
      <c r="A37" s="58" t="s">
        <v>175</v>
      </c>
      <c r="B37" s="58" t="s">
        <v>174</v>
      </c>
      <c r="C37" s="62" t="e">
        <f t="shared" ref="C37:N37" si="8">SUMIFS(#REF!,#REF!,$A$37)</f>
        <v>#REF!</v>
      </c>
      <c r="D37" s="62" t="e">
        <f t="shared" si="8"/>
        <v>#REF!</v>
      </c>
      <c r="E37" s="62" t="e">
        <f t="shared" si="8"/>
        <v>#REF!</v>
      </c>
      <c r="F37" s="62" t="e">
        <f t="shared" si="8"/>
        <v>#REF!</v>
      </c>
      <c r="G37" s="62" t="e">
        <f t="shared" si="8"/>
        <v>#REF!</v>
      </c>
      <c r="H37" s="62" t="e">
        <f t="shared" si="8"/>
        <v>#REF!</v>
      </c>
      <c r="I37" s="62" t="e">
        <f t="shared" si="8"/>
        <v>#REF!</v>
      </c>
      <c r="J37" s="62" t="e">
        <f t="shared" si="8"/>
        <v>#REF!</v>
      </c>
      <c r="K37" s="62" t="e">
        <f t="shared" si="8"/>
        <v>#REF!</v>
      </c>
      <c r="L37" s="62" t="e">
        <f t="shared" si="8"/>
        <v>#REF!</v>
      </c>
      <c r="M37" s="62" t="e">
        <f t="shared" si="8"/>
        <v>#REF!</v>
      </c>
      <c r="N37" s="62" t="e">
        <f t="shared" si="8"/>
        <v>#REF!</v>
      </c>
      <c r="O37" s="5"/>
      <c r="P37" s="5"/>
      <c r="Q37" s="5"/>
      <c r="R37" s="5"/>
      <c r="S37" s="5"/>
      <c r="T37" s="5"/>
      <c r="U37" s="5"/>
      <c r="V37" s="5"/>
      <c r="W37" s="5"/>
      <c r="X37" s="5"/>
      <c r="Y37" s="5"/>
      <c r="Z37" s="5"/>
    </row>
    <row r="38" spans="1:26" ht="12.75" customHeight="1">
      <c r="A38" s="58" t="s">
        <v>182</v>
      </c>
      <c r="B38" s="58" t="s">
        <v>33</v>
      </c>
      <c r="C38" s="62" t="e">
        <f>SUMIFS(#REF!,#REF!,'Variance Analysis'!$B38,#REF!,'Variance Analysis'!$A38)</f>
        <v>#REF!</v>
      </c>
      <c r="D38" s="62" t="e">
        <f>SUMIFS(#REF!,#REF!,'Variance Analysis'!$B38,#REF!,'Variance Analysis'!$A38)</f>
        <v>#REF!</v>
      </c>
      <c r="E38" s="62" t="e">
        <f>SUMIFS(#REF!,#REF!,'Variance Analysis'!$B38,#REF!,'Variance Analysis'!$A38)</f>
        <v>#REF!</v>
      </c>
      <c r="F38" s="62" t="e">
        <f>SUMIFS(#REF!,#REF!,'Variance Analysis'!$B38,#REF!,'Variance Analysis'!$A38)</f>
        <v>#REF!</v>
      </c>
      <c r="G38" s="62" t="e">
        <f>SUMIFS(#REF!,#REF!,'Variance Analysis'!$B38,#REF!,'Variance Analysis'!$A38)</f>
        <v>#REF!</v>
      </c>
      <c r="H38" s="62" t="e">
        <f>SUMIFS(#REF!,#REF!,'Variance Analysis'!$B38,#REF!,'Variance Analysis'!$A38)</f>
        <v>#REF!</v>
      </c>
      <c r="I38" s="62" t="e">
        <f>SUMIFS(#REF!,#REF!,'Variance Analysis'!$B38,#REF!,'Variance Analysis'!$A38)</f>
        <v>#REF!</v>
      </c>
      <c r="J38" s="62" t="e">
        <f>SUMIFS(#REF!,#REF!,'Variance Analysis'!$B38,#REF!,'Variance Analysis'!$A38)</f>
        <v>#REF!</v>
      </c>
      <c r="K38" s="62" t="e">
        <f>SUMIFS(#REF!,#REF!,'Variance Analysis'!$B38,#REF!,'Variance Analysis'!$A38)</f>
        <v>#REF!</v>
      </c>
      <c r="L38" s="62" t="e">
        <f>SUMIFS(#REF!,#REF!,'Variance Analysis'!$B38,#REF!,'Variance Analysis'!$A38)</f>
        <v>#REF!</v>
      </c>
      <c r="M38" s="62" t="e">
        <f>SUMIFS(#REF!,#REF!,'Variance Analysis'!$B38,#REF!,'Variance Analysis'!$A38)</f>
        <v>#REF!</v>
      </c>
      <c r="N38" s="62" t="e">
        <f>SUMIFS(#REF!,#REF!,'Variance Analysis'!$B38,#REF!,'Variance Analysis'!$A38)</f>
        <v>#REF!</v>
      </c>
      <c r="O38" s="5"/>
      <c r="P38" s="5"/>
      <c r="Q38" s="5"/>
      <c r="R38" s="5"/>
      <c r="S38" s="5"/>
      <c r="T38" s="5"/>
      <c r="U38" s="5"/>
      <c r="V38" s="5"/>
      <c r="W38" s="5"/>
      <c r="X38" s="5"/>
      <c r="Y38" s="5"/>
      <c r="Z38" s="5"/>
    </row>
    <row r="39" spans="1:26" ht="12.75" customHeight="1">
      <c r="A39" s="58" t="s">
        <v>182</v>
      </c>
      <c r="B39" s="58" t="s">
        <v>180</v>
      </c>
      <c r="C39" s="62" t="e">
        <f>SUMIFS(#REF!,#REF!,'Variance Analysis'!$B39,#REF!,'Variance Analysis'!$A39)</f>
        <v>#REF!</v>
      </c>
      <c r="D39" s="62" t="e">
        <f>SUMIFS(#REF!,#REF!,'Variance Analysis'!$B39,#REF!,'Variance Analysis'!$A39)</f>
        <v>#REF!</v>
      </c>
      <c r="E39" s="62" t="e">
        <f>SUMIFS(#REF!,#REF!,'Variance Analysis'!$B39,#REF!,'Variance Analysis'!$A39)</f>
        <v>#REF!</v>
      </c>
      <c r="F39" s="62" t="e">
        <f>SUMIFS(#REF!,#REF!,'Variance Analysis'!$B39,#REF!,'Variance Analysis'!$A39)</f>
        <v>#REF!</v>
      </c>
      <c r="G39" s="62" t="e">
        <f>SUMIFS(#REF!,#REF!,'Variance Analysis'!$B39,#REF!,'Variance Analysis'!$A39)</f>
        <v>#REF!</v>
      </c>
      <c r="H39" s="62" t="e">
        <f>SUMIFS(#REF!,#REF!,'Variance Analysis'!$B39,#REF!,'Variance Analysis'!$A39)</f>
        <v>#REF!</v>
      </c>
      <c r="I39" s="62" t="e">
        <f>SUMIFS(#REF!,#REF!,'Variance Analysis'!$B39,#REF!,'Variance Analysis'!$A39)</f>
        <v>#REF!</v>
      </c>
      <c r="J39" s="62" t="e">
        <f>SUMIFS(#REF!,#REF!,'Variance Analysis'!$B39,#REF!,'Variance Analysis'!$A39)</f>
        <v>#REF!</v>
      </c>
      <c r="K39" s="62" t="e">
        <f>SUMIFS(#REF!,#REF!,'Variance Analysis'!$B39,#REF!,'Variance Analysis'!$A39)</f>
        <v>#REF!</v>
      </c>
      <c r="L39" s="62" t="e">
        <f>SUMIFS(#REF!,#REF!,'Variance Analysis'!$B39,#REF!,'Variance Analysis'!$A39)</f>
        <v>#REF!</v>
      </c>
      <c r="M39" s="62" t="e">
        <f>SUMIFS(#REF!,#REF!,'Variance Analysis'!$B39,#REF!,'Variance Analysis'!$A39)</f>
        <v>#REF!</v>
      </c>
      <c r="N39" s="62" t="e">
        <f>SUMIFS(#REF!,#REF!,'Variance Analysis'!$B39,#REF!,'Variance Analysis'!$A39)</f>
        <v>#REF!</v>
      </c>
      <c r="O39" s="5"/>
      <c r="P39" s="5"/>
      <c r="Q39" s="5"/>
      <c r="R39" s="5"/>
      <c r="S39" s="5"/>
      <c r="T39" s="5"/>
      <c r="U39" s="5"/>
      <c r="V39" s="5"/>
      <c r="W39" s="5"/>
      <c r="X39" s="5"/>
      <c r="Y39" s="5"/>
      <c r="Z39" s="5"/>
    </row>
    <row r="40" spans="1:26" ht="12.75" customHeight="1">
      <c r="A40" s="58" t="s">
        <v>182</v>
      </c>
      <c r="B40" s="58" t="s">
        <v>181</v>
      </c>
      <c r="C40" s="62" t="e">
        <f>SUMIFS(#REF!,#REF!,'Variance Analysis'!$B40,#REF!,'Variance Analysis'!$A40)</f>
        <v>#REF!</v>
      </c>
      <c r="D40" s="62" t="e">
        <f>SUMIFS(#REF!,#REF!,'Variance Analysis'!$B40,#REF!,'Variance Analysis'!$A40)</f>
        <v>#REF!</v>
      </c>
      <c r="E40" s="62" t="e">
        <f>SUMIFS(#REF!,#REF!,'Variance Analysis'!$B40,#REF!,'Variance Analysis'!$A40)</f>
        <v>#REF!</v>
      </c>
      <c r="F40" s="62" t="e">
        <f>SUMIFS(#REF!,#REF!,'Variance Analysis'!$B40,#REF!,'Variance Analysis'!$A40)</f>
        <v>#REF!</v>
      </c>
      <c r="G40" s="62" t="e">
        <f>SUMIFS(#REF!,#REF!,'Variance Analysis'!$B40,#REF!,'Variance Analysis'!$A40)</f>
        <v>#REF!</v>
      </c>
      <c r="H40" s="62" t="e">
        <f>SUMIFS(#REF!,#REF!,'Variance Analysis'!$B40,#REF!,'Variance Analysis'!$A40)</f>
        <v>#REF!</v>
      </c>
      <c r="I40" s="62" t="e">
        <f>SUMIFS(#REF!,#REF!,'Variance Analysis'!$B40,#REF!,'Variance Analysis'!$A40)</f>
        <v>#REF!</v>
      </c>
      <c r="J40" s="62" t="e">
        <f>SUMIFS(#REF!,#REF!,'Variance Analysis'!$B40,#REF!,'Variance Analysis'!$A40)</f>
        <v>#REF!</v>
      </c>
      <c r="K40" s="62" t="e">
        <f>SUMIFS(#REF!,#REF!,'Variance Analysis'!$B40,#REF!,'Variance Analysis'!$A40)</f>
        <v>#REF!</v>
      </c>
      <c r="L40" s="62" t="e">
        <f>SUMIFS(#REF!,#REF!,'Variance Analysis'!$B40,#REF!,'Variance Analysis'!$A40)</f>
        <v>#REF!</v>
      </c>
      <c r="M40" s="62" t="e">
        <f>SUMIFS(#REF!,#REF!,'Variance Analysis'!$B40,#REF!,'Variance Analysis'!$A40)</f>
        <v>#REF!</v>
      </c>
      <c r="N40" s="62" t="e">
        <f>SUMIFS(#REF!,#REF!,'Variance Analysis'!$B40,#REF!,'Variance Analysis'!$A40)</f>
        <v>#REF!</v>
      </c>
      <c r="O40" s="5"/>
      <c r="P40" s="5"/>
      <c r="Q40" s="5"/>
      <c r="R40" s="5"/>
      <c r="S40" s="5"/>
      <c r="T40" s="5"/>
      <c r="U40" s="5"/>
      <c r="V40" s="5"/>
      <c r="W40" s="5"/>
      <c r="X40" s="5"/>
      <c r="Y40" s="5"/>
      <c r="Z40" s="5"/>
    </row>
    <row r="41" spans="1:26" ht="12.75" customHeight="1">
      <c r="A41" s="58" t="s">
        <v>182</v>
      </c>
      <c r="B41" s="58" t="s">
        <v>174</v>
      </c>
      <c r="C41" s="60" t="e">
        <f t="shared" ref="C41:N41" si="9">SUMIFS(#REF!,#REF!,$A$41)</f>
        <v>#REF!</v>
      </c>
      <c r="D41" s="60" t="e">
        <f t="shared" si="9"/>
        <v>#REF!</v>
      </c>
      <c r="E41" s="60" t="e">
        <f t="shared" si="9"/>
        <v>#REF!</v>
      </c>
      <c r="F41" s="60" t="e">
        <f t="shared" si="9"/>
        <v>#REF!</v>
      </c>
      <c r="G41" s="60" t="e">
        <f t="shared" si="9"/>
        <v>#REF!</v>
      </c>
      <c r="H41" s="60" t="e">
        <f t="shared" si="9"/>
        <v>#REF!</v>
      </c>
      <c r="I41" s="60" t="e">
        <f t="shared" si="9"/>
        <v>#REF!</v>
      </c>
      <c r="J41" s="60" t="e">
        <f t="shared" si="9"/>
        <v>#REF!</v>
      </c>
      <c r="K41" s="60" t="e">
        <f t="shared" si="9"/>
        <v>#REF!</v>
      </c>
      <c r="L41" s="60" t="e">
        <f t="shared" si="9"/>
        <v>#REF!</v>
      </c>
      <c r="M41" s="60" t="e">
        <f t="shared" si="9"/>
        <v>#REF!</v>
      </c>
      <c r="N41" s="60" t="e">
        <f t="shared" si="9"/>
        <v>#REF!</v>
      </c>
      <c r="O41" s="5"/>
      <c r="P41" s="5"/>
      <c r="Q41" s="5"/>
      <c r="R41" s="5"/>
      <c r="S41" s="5"/>
      <c r="T41" s="5"/>
      <c r="U41" s="5"/>
      <c r="V41" s="5"/>
      <c r="W41" s="5"/>
      <c r="X41" s="5"/>
      <c r="Y41" s="5"/>
      <c r="Z41" s="5"/>
    </row>
    <row r="42" spans="1:26" ht="12.75" customHeight="1">
      <c r="A42" s="58" t="s">
        <v>158</v>
      </c>
      <c r="B42" s="58" t="s">
        <v>33</v>
      </c>
      <c r="C42" s="62" t="e">
        <f t="shared" ref="C42:N42" si="10">SUMIFS(C$30:C$41,$B$30:$B$41,$B$42)</f>
        <v>#REF!</v>
      </c>
      <c r="D42" s="62" t="e">
        <f t="shared" si="10"/>
        <v>#REF!</v>
      </c>
      <c r="E42" s="62" t="e">
        <f t="shared" si="10"/>
        <v>#REF!</v>
      </c>
      <c r="F42" s="62" t="e">
        <f t="shared" si="10"/>
        <v>#REF!</v>
      </c>
      <c r="G42" s="62" t="e">
        <f t="shared" si="10"/>
        <v>#REF!</v>
      </c>
      <c r="H42" s="62" t="e">
        <f t="shared" si="10"/>
        <v>#REF!</v>
      </c>
      <c r="I42" s="62" t="e">
        <f t="shared" si="10"/>
        <v>#REF!</v>
      </c>
      <c r="J42" s="62" t="e">
        <f t="shared" si="10"/>
        <v>#REF!</v>
      </c>
      <c r="K42" s="62" t="e">
        <f t="shared" si="10"/>
        <v>#REF!</v>
      </c>
      <c r="L42" s="62" t="e">
        <f t="shared" si="10"/>
        <v>#REF!</v>
      </c>
      <c r="M42" s="62" t="e">
        <f t="shared" si="10"/>
        <v>#REF!</v>
      </c>
      <c r="N42" s="62" t="e">
        <f t="shared" si="10"/>
        <v>#REF!</v>
      </c>
      <c r="O42" s="5"/>
      <c r="P42" s="5"/>
      <c r="Q42" s="5"/>
      <c r="R42" s="5"/>
      <c r="S42" s="5"/>
      <c r="T42" s="5"/>
      <c r="U42" s="5"/>
      <c r="V42" s="5"/>
      <c r="W42" s="5"/>
      <c r="X42" s="5"/>
      <c r="Y42" s="5"/>
      <c r="Z42" s="5"/>
    </row>
    <row r="43" spans="1:26" ht="12.75" customHeight="1">
      <c r="A43" s="58" t="s">
        <v>158</v>
      </c>
      <c r="B43" s="58" t="s">
        <v>180</v>
      </c>
      <c r="C43" s="62" t="e">
        <f t="shared" ref="C43:N43" si="11">SUMIFS(C$30:C$41,$B$30:$B$41,$B$43)</f>
        <v>#REF!</v>
      </c>
      <c r="D43" s="62" t="e">
        <f t="shared" si="11"/>
        <v>#REF!</v>
      </c>
      <c r="E43" s="62" t="e">
        <f t="shared" si="11"/>
        <v>#REF!</v>
      </c>
      <c r="F43" s="62" t="e">
        <f t="shared" si="11"/>
        <v>#REF!</v>
      </c>
      <c r="G43" s="62" t="e">
        <f t="shared" si="11"/>
        <v>#REF!</v>
      </c>
      <c r="H43" s="62" t="e">
        <f t="shared" si="11"/>
        <v>#REF!</v>
      </c>
      <c r="I43" s="62" t="e">
        <f t="shared" si="11"/>
        <v>#REF!</v>
      </c>
      <c r="J43" s="62" t="e">
        <f t="shared" si="11"/>
        <v>#REF!</v>
      </c>
      <c r="K43" s="62" t="e">
        <f t="shared" si="11"/>
        <v>#REF!</v>
      </c>
      <c r="L43" s="62" t="e">
        <f t="shared" si="11"/>
        <v>#REF!</v>
      </c>
      <c r="M43" s="62" t="e">
        <f t="shared" si="11"/>
        <v>#REF!</v>
      </c>
      <c r="N43" s="62" t="e">
        <f t="shared" si="11"/>
        <v>#REF!</v>
      </c>
      <c r="O43" s="5"/>
      <c r="P43" s="5"/>
      <c r="Q43" s="5"/>
      <c r="R43" s="5"/>
      <c r="S43" s="5"/>
      <c r="T43" s="5"/>
      <c r="U43" s="5"/>
      <c r="V43" s="5"/>
      <c r="W43" s="5"/>
      <c r="X43" s="5"/>
      <c r="Y43" s="5"/>
      <c r="Z43" s="5"/>
    </row>
    <row r="44" spans="1:26" ht="12.75" customHeight="1">
      <c r="A44" s="58" t="s">
        <v>158</v>
      </c>
      <c r="B44" s="58" t="s">
        <v>181</v>
      </c>
      <c r="C44" s="62" t="e">
        <f t="shared" ref="C44:N44" si="12">SUMIFS(C$30:C$41,$B$30:$B$41,$B$44)</f>
        <v>#REF!</v>
      </c>
      <c r="D44" s="62" t="e">
        <f t="shared" si="12"/>
        <v>#REF!</v>
      </c>
      <c r="E44" s="62" t="e">
        <f t="shared" si="12"/>
        <v>#REF!</v>
      </c>
      <c r="F44" s="62" t="e">
        <f t="shared" si="12"/>
        <v>#REF!</v>
      </c>
      <c r="G44" s="62" t="e">
        <f t="shared" si="12"/>
        <v>#REF!</v>
      </c>
      <c r="H44" s="62" t="e">
        <f t="shared" si="12"/>
        <v>#REF!</v>
      </c>
      <c r="I44" s="62" t="e">
        <f t="shared" si="12"/>
        <v>#REF!</v>
      </c>
      <c r="J44" s="62" t="e">
        <f t="shared" si="12"/>
        <v>#REF!</v>
      </c>
      <c r="K44" s="62" t="e">
        <f t="shared" si="12"/>
        <v>#REF!</v>
      </c>
      <c r="L44" s="62" t="e">
        <f t="shared" si="12"/>
        <v>#REF!</v>
      </c>
      <c r="M44" s="62" t="e">
        <f t="shared" si="12"/>
        <v>#REF!</v>
      </c>
      <c r="N44" s="62" t="e">
        <f t="shared" si="12"/>
        <v>#REF!</v>
      </c>
      <c r="O44" s="5"/>
      <c r="P44" s="5"/>
      <c r="Q44" s="5"/>
      <c r="R44" s="5"/>
      <c r="S44" s="5"/>
      <c r="T44" s="5"/>
      <c r="U44" s="5"/>
      <c r="V44" s="5"/>
      <c r="W44" s="5"/>
      <c r="X44" s="5"/>
      <c r="Y44" s="5"/>
      <c r="Z44" s="5"/>
    </row>
    <row r="45" spans="1:26" ht="12.75" customHeight="1">
      <c r="A45" s="58" t="s">
        <v>158</v>
      </c>
      <c r="B45" s="5" t="s">
        <v>174</v>
      </c>
      <c r="C45" s="62" t="e">
        <f t="shared" ref="C45:N45" si="13">SUMIFS(C$30:C$41,$B$30:$B$41,$B$45)</f>
        <v>#REF!</v>
      </c>
      <c r="D45" s="62" t="e">
        <f t="shared" si="13"/>
        <v>#REF!</v>
      </c>
      <c r="E45" s="62" t="e">
        <f t="shared" si="13"/>
        <v>#REF!</v>
      </c>
      <c r="F45" s="62" t="e">
        <f t="shared" si="13"/>
        <v>#REF!</v>
      </c>
      <c r="G45" s="62" t="e">
        <f t="shared" si="13"/>
        <v>#REF!</v>
      </c>
      <c r="H45" s="62" t="e">
        <f t="shared" si="13"/>
        <v>#REF!</v>
      </c>
      <c r="I45" s="62" t="e">
        <f t="shared" si="13"/>
        <v>#REF!</v>
      </c>
      <c r="J45" s="62" t="e">
        <f t="shared" si="13"/>
        <v>#REF!</v>
      </c>
      <c r="K45" s="62" t="e">
        <f t="shared" si="13"/>
        <v>#REF!</v>
      </c>
      <c r="L45" s="62" t="e">
        <f t="shared" si="13"/>
        <v>#REF!</v>
      </c>
      <c r="M45" s="62" t="e">
        <f t="shared" si="13"/>
        <v>#REF!</v>
      </c>
      <c r="N45" s="62" t="e">
        <f t="shared" si="13"/>
        <v>#REF!</v>
      </c>
      <c r="O45" s="5"/>
      <c r="P45" s="5"/>
      <c r="Q45" s="5"/>
      <c r="R45" s="5"/>
      <c r="S45" s="5"/>
      <c r="T45" s="5"/>
      <c r="U45" s="5"/>
      <c r="V45" s="5"/>
      <c r="W45" s="5"/>
      <c r="X45" s="5"/>
      <c r="Y45" s="5"/>
      <c r="Z45" s="5"/>
    </row>
    <row r="46" spans="1:26" ht="39.75" customHeight="1">
      <c r="A46" s="190" t="s">
        <v>183</v>
      </c>
      <c r="B46" s="197"/>
      <c r="C46" s="197"/>
      <c r="D46" s="197"/>
      <c r="E46" s="197"/>
      <c r="F46" s="197"/>
      <c r="G46" s="197"/>
      <c r="H46" s="197"/>
      <c r="I46" s="197"/>
      <c r="J46" s="197"/>
      <c r="K46" s="142"/>
      <c r="L46" s="142"/>
      <c r="M46" s="142"/>
      <c r="N46" s="142"/>
      <c r="O46" s="142"/>
      <c r="P46" s="142"/>
      <c r="Q46" s="142"/>
      <c r="R46" s="142"/>
      <c r="S46" s="142"/>
      <c r="T46" s="142"/>
      <c r="U46" s="142"/>
      <c r="V46" s="142"/>
      <c r="W46" s="142"/>
      <c r="X46" s="142"/>
      <c r="Y46" s="142"/>
      <c r="Z46" s="142"/>
    </row>
    <row r="47" spans="1:26" ht="30" customHeight="1">
      <c r="A47" s="186" t="s">
        <v>184</v>
      </c>
      <c r="B47" s="198"/>
      <c r="C47" s="198"/>
      <c r="D47" s="198"/>
      <c r="E47" s="198"/>
      <c r="F47" s="198"/>
      <c r="G47" s="198"/>
      <c r="H47" s="198"/>
      <c r="I47" s="198"/>
      <c r="J47" s="198"/>
      <c r="K47" s="142"/>
      <c r="L47" s="142"/>
      <c r="M47" s="142"/>
      <c r="N47" s="142"/>
      <c r="O47" s="142"/>
      <c r="P47" s="142"/>
      <c r="Q47" s="142"/>
      <c r="R47" s="142"/>
      <c r="S47" s="142"/>
      <c r="T47" s="142"/>
      <c r="U47" s="142"/>
      <c r="V47" s="142"/>
      <c r="W47" s="142"/>
      <c r="X47" s="142"/>
      <c r="Y47" s="142"/>
      <c r="Z47" s="142"/>
    </row>
    <row r="48" spans="1:26" ht="45.75" customHeight="1">
      <c r="A48" s="186" t="s">
        <v>185</v>
      </c>
      <c r="B48" s="198"/>
      <c r="C48" s="198"/>
      <c r="D48" s="198"/>
      <c r="E48" s="198"/>
      <c r="F48" s="198"/>
      <c r="G48" s="198"/>
      <c r="H48" s="198"/>
      <c r="I48" s="198"/>
      <c r="J48" s="198"/>
      <c r="K48" s="142"/>
      <c r="L48" s="142"/>
      <c r="M48" s="142"/>
      <c r="N48" s="142"/>
      <c r="O48" s="142"/>
      <c r="P48" s="142"/>
      <c r="Q48" s="142"/>
      <c r="R48" s="142"/>
      <c r="S48" s="142"/>
      <c r="T48" s="142"/>
      <c r="U48" s="142"/>
      <c r="V48" s="142"/>
      <c r="W48" s="142"/>
      <c r="X48" s="142"/>
      <c r="Y48" s="142"/>
      <c r="Z48" s="142"/>
    </row>
    <row r="49" spans="1:26" ht="45.75" customHeight="1">
      <c r="A49" s="143" t="s">
        <v>186</v>
      </c>
      <c r="B49" s="144" t="s">
        <v>187</v>
      </c>
      <c r="C49" s="145"/>
      <c r="D49" s="145"/>
      <c r="E49" s="145"/>
      <c r="F49" s="145"/>
      <c r="G49" s="145"/>
      <c r="H49" s="145"/>
      <c r="I49" s="145"/>
      <c r="J49" s="145"/>
      <c r="K49" s="142"/>
      <c r="L49" s="142"/>
      <c r="M49" s="142"/>
      <c r="N49" s="142"/>
      <c r="O49" s="142"/>
      <c r="P49" s="142"/>
      <c r="Q49" s="142"/>
      <c r="R49" s="142"/>
      <c r="S49" s="142"/>
      <c r="T49" s="142"/>
      <c r="U49" s="142"/>
      <c r="V49" s="142"/>
      <c r="W49" s="142"/>
      <c r="X49" s="142"/>
      <c r="Y49" s="142"/>
      <c r="Z49" s="142"/>
    </row>
    <row r="50" spans="1:26" ht="28.5" customHeight="1">
      <c r="A50" s="63" t="s">
        <v>158</v>
      </c>
      <c r="B50" s="140"/>
      <c r="C50" s="57" t="s">
        <v>159</v>
      </c>
      <c r="D50" s="57" t="s">
        <v>160</v>
      </c>
      <c r="E50" s="57" t="s">
        <v>161</v>
      </c>
      <c r="F50" s="57" t="s">
        <v>162</v>
      </c>
      <c r="G50" s="57" t="s">
        <v>163</v>
      </c>
      <c r="H50" s="57" t="s">
        <v>164</v>
      </c>
      <c r="I50" s="57" t="s">
        <v>165</v>
      </c>
      <c r="J50" s="57" t="s">
        <v>166</v>
      </c>
      <c r="K50" s="57" t="s">
        <v>167</v>
      </c>
      <c r="L50" s="57" t="s">
        <v>168</v>
      </c>
      <c r="M50" s="57" t="s">
        <v>169</v>
      </c>
      <c r="N50" s="57" t="s">
        <v>170</v>
      </c>
      <c r="O50" s="5"/>
      <c r="P50" s="5"/>
      <c r="Q50" s="5"/>
      <c r="R50" s="5"/>
      <c r="S50" s="5"/>
      <c r="T50" s="5"/>
      <c r="U50" s="5"/>
      <c r="V50" s="5"/>
      <c r="W50" s="5"/>
      <c r="X50" s="5"/>
      <c r="Y50" s="5"/>
      <c r="Z50" s="5"/>
    </row>
    <row r="51" spans="1:26" ht="12.75" customHeight="1">
      <c r="A51" s="64" t="s">
        <v>171</v>
      </c>
      <c r="B51" s="59" t="s">
        <v>33</v>
      </c>
      <c r="C51" s="65" t="e">
        <f t="shared" ref="C51:N51" si="14">C30-C9</f>
        <v>#REF!</v>
      </c>
      <c r="D51" s="65" t="e">
        <f t="shared" si="14"/>
        <v>#REF!</v>
      </c>
      <c r="E51" s="65" t="e">
        <f t="shared" si="14"/>
        <v>#REF!</v>
      </c>
      <c r="F51" s="65" t="e">
        <f t="shared" si="14"/>
        <v>#REF!</v>
      </c>
      <c r="G51" s="65" t="e">
        <f t="shared" si="14"/>
        <v>#REF!</v>
      </c>
      <c r="H51" s="65" t="e">
        <f t="shared" si="14"/>
        <v>#REF!</v>
      </c>
      <c r="I51" s="65" t="e">
        <f t="shared" si="14"/>
        <v>#REF!</v>
      </c>
      <c r="J51" s="65" t="e">
        <f t="shared" si="14"/>
        <v>#REF!</v>
      </c>
      <c r="K51" s="65" t="e">
        <f t="shared" si="14"/>
        <v>#REF!</v>
      </c>
      <c r="L51" s="65" t="e">
        <f t="shared" si="14"/>
        <v>#REF!</v>
      </c>
      <c r="M51" s="65" t="e">
        <f t="shared" si="14"/>
        <v>#REF!</v>
      </c>
      <c r="N51" s="65" t="e">
        <f t="shared" si="14"/>
        <v>#REF!</v>
      </c>
      <c r="O51" s="5"/>
      <c r="P51" s="5"/>
      <c r="Q51" s="5"/>
      <c r="R51" s="5"/>
      <c r="S51" s="5"/>
      <c r="T51" s="5"/>
      <c r="U51" s="5"/>
      <c r="V51" s="5"/>
      <c r="W51" s="5"/>
      <c r="X51" s="5"/>
      <c r="Y51" s="5"/>
      <c r="Z51" s="5"/>
    </row>
    <row r="52" spans="1:26" ht="12.75" customHeight="1">
      <c r="A52" s="58"/>
      <c r="B52" s="58" t="s">
        <v>172</v>
      </c>
      <c r="C52" s="65" t="e">
        <f t="shared" ref="C52:N52" si="15">C31-C10</f>
        <v>#REF!</v>
      </c>
      <c r="D52" s="65" t="e">
        <f t="shared" si="15"/>
        <v>#REF!</v>
      </c>
      <c r="E52" s="65" t="e">
        <f t="shared" si="15"/>
        <v>#REF!</v>
      </c>
      <c r="F52" s="65" t="e">
        <f t="shared" si="15"/>
        <v>#REF!</v>
      </c>
      <c r="G52" s="65" t="e">
        <f t="shared" si="15"/>
        <v>#REF!</v>
      </c>
      <c r="H52" s="65" t="e">
        <f t="shared" si="15"/>
        <v>#REF!</v>
      </c>
      <c r="I52" s="65" t="e">
        <f t="shared" si="15"/>
        <v>#REF!</v>
      </c>
      <c r="J52" s="65" t="e">
        <f t="shared" si="15"/>
        <v>#REF!</v>
      </c>
      <c r="K52" s="65" t="e">
        <f t="shared" si="15"/>
        <v>#REF!</v>
      </c>
      <c r="L52" s="65" t="e">
        <f t="shared" si="15"/>
        <v>#REF!</v>
      </c>
      <c r="M52" s="65" t="e">
        <f t="shared" si="15"/>
        <v>#REF!</v>
      </c>
      <c r="N52" s="65" t="e">
        <f t="shared" si="15"/>
        <v>#REF!</v>
      </c>
      <c r="O52" s="5"/>
      <c r="P52" s="5"/>
      <c r="Q52" s="5"/>
      <c r="R52" s="5"/>
      <c r="S52" s="5"/>
      <c r="T52" s="5"/>
      <c r="U52" s="5"/>
      <c r="V52" s="5"/>
      <c r="W52" s="5"/>
      <c r="X52" s="5"/>
      <c r="Y52" s="5"/>
      <c r="Z52" s="5"/>
    </row>
    <row r="53" spans="1:26" ht="12.75" customHeight="1">
      <c r="A53" s="58"/>
      <c r="B53" s="58" t="s">
        <v>173</v>
      </c>
      <c r="C53" s="65" t="e">
        <f t="shared" ref="C53:N53" si="16">C32-C11</f>
        <v>#REF!</v>
      </c>
      <c r="D53" s="65" t="e">
        <f t="shared" si="16"/>
        <v>#REF!</v>
      </c>
      <c r="E53" s="65" t="e">
        <f t="shared" si="16"/>
        <v>#REF!</v>
      </c>
      <c r="F53" s="65" t="e">
        <f t="shared" si="16"/>
        <v>#REF!</v>
      </c>
      <c r="G53" s="65" t="e">
        <f t="shared" si="16"/>
        <v>#REF!</v>
      </c>
      <c r="H53" s="65" t="e">
        <f t="shared" si="16"/>
        <v>#REF!</v>
      </c>
      <c r="I53" s="65" t="e">
        <f t="shared" si="16"/>
        <v>#REF!</v>
      </c>
      <c r="J53" s="65" t="e">
        <f t="shared" si="16"/>
        <v>#REF!</v>
      </c>
      <c r="K53" s="65" t="e">
        <f t="shared" si="16"/>
        <v>#REF!</v>
      </c>
      <c r="L53" s="65" t="e">
        <f t="shared" si="16"/>
        <v>#REF!</v>
      </c>
      <c r="M53" s="65" t="e">
        <f t="shared" si="16"/>
        <v>#REF!</v>
      </c>
      <c r="N53" s="65" t="e">
        <f t="shared" si="16"/>
        <v>#REF!</v>
      </c>
      <c r="O53" s="5"/>
      <c r="P53" s="5"/>
      <c r="Q53" s="5"/>
      <c r="R53" s="5"/>
      <c r="S53" s="5"/>
      <c r="T53" s="5"/>
      <c r="U53" s="5"/>
      <c r="V53" s="5"/>
      <c r="W53" s="5"/>
      <c r="X53" s="5"/>
      <c r="Y53" s="5"/>
      <c r="Z53" s="5"/>
    </row>
    <row r="54" spans="1:26" ht="12.75" customHeight="1">
      <c r="A54" s="58"/>
      <c r="B54" s="58" t="s">
        <v>174</v>
      </c>
      <c r="C54" s="65" t="e">
        <f t="shared" ref="C54:N54" si="17">C33-C12</f>
        <v>#REF!</v>
      </c>
      <c r="D54" s="65" t="e">
        <f t="shared" si="17"/>
        <v>#REF!</v>
      </c>
      <c r="E54" s="65" t="e">
        <f t="shared" si="17"/>
        <v>#REF!</v>
      </c>
      <c r="F54" s="65" t="e">
        <f t="shared" si="17"/>
        <v>#REF!</v>
      </c>
      <c r="G54" s="65" t="e">
        <f t="shared" si="17"/>
        <v>#REF!</v>
      </c>
      <c r="H54" s="65" t="e">
        <f t="shared" si="17"/>
        <v>#REF!</v>
      </c>
      <c r="I54" s="65" t="e">
        <f t="shared" si="17"/>
        <v>#REF!</v>
      </c>
      <c r="J54" s="65" t="e">
        <f t="shared" si="17"/>
        <v>#REF!</v>
      </c>
      <c r="K54" s="65" t="e">
        <f t="shared" si="17"/>
        <v>#REF!</v>
      </c>
      <c r="L54" s="65" t="e">
        <f t="shared" si="17"/>
        <v>#REF!</v>
      </c>
      <c r="M54" s="65" t="e">
        <f t="shared" si="17"/>
        <v>#REF!</v>
      </c>
      <c r="N54" s="65" t="e">
        <f t="shared" si="17"/>
        <v>#REF!</v>
      </c>
      <c r="O54" s="5"/>
      <c r="P54" s="5"/>
      <c r="Q54" s="5"/>
      <c r="R54" s="5"/>
      <c r="S54" s="5"/>
      <c r="T54" s="5"/>
      <c r="U54" s="5"/>
      <c r="V54" s="5"/>
      <c r="W54" s="5"/>
      <c r="X54" s="5"/>
      <c r="Y54" s="5"/>
      <c r="Z54" s="5"/>
    </row>
    <row r="55" spans="1:26" ht="12.75" customHeight="1">
      <c r="A55" s="58" t="s">
        <v>175</v>
      </c>
      <c r="B55" s="58" t="s">
        <v>33</v>
      </c>
      <c r="C55" s="65" t="e">
        <f t="shared" ref="C55:N55" si="18">C34-C13</f>
        <v>#REF!</v>
      </c>
      <c r="D55" s="65" t="e">
        <f t="shared" si="18"/>
        <v>#REF!</v>
      </c>
      <c r="E55" s="65" t="e">
        <f t="shared" si="18"/>
        <v>#REF!</v>
      </c>
      <c r="F55" s="65" t="e">
        <f t="shared" si="18"/>
        <v>#REF!</v>
      </c>
      <c r="G55" s="65" t="e">
        <f t="shared" si="18"/>
        <v>#REF!</v>
      </c>
      <c r="H55" s="65" t="e">
        <f t="shared" si="18"/>
        <v>#REF!</v>
      </c>
      <c r="I55" s="65" t="e">
        <f t="shared" si="18"/>
        <v>#REF!</v>
      </c>
      <c r="J55" s="65" t="e">
        <f t="shared" si="18"/>
        <v>#REF!</v>
      </c>
      <c r="K55" s="65" t="e">
        <f t="shared" si="18"/>
        <v>#REF!</v>
      </c>
      <c r="L55" s="65" t="e">
        <f t="shared" si="18"/>
        <v>#REF!</v>
      </c>
      <c r="M55" s="65" t="e">
        <f t="shared" si="18"/>
        <v>#REF!</v>
      </c>
      <c r="N55" s="65" t="e">
        <f t="shared" si="18"/>
        <v>#REF!</v>
      </c>
      <c r="O55" s="5"/>
      <c r="P55" s="5"/>
      <c r="Q55" s="5"/>
      <c r="R55" s="5"/>
      <c r="S55" s="5"/>
      <c r="T55" s="5"/>
      <c r="U55" s="5"/>
      <c r="V55" s="5"/>
      <c r="W55" s="5"/>
      <c r="X55" s="5"/>
      <c r="Y55" s="5"/>
      <c r="Z55" s="5"/>
    </row>
    <row r="56" spans="1:26" ht="12.75" customHeight="1">
      <c r="A56" s="58"/>
      <c r="B56" s="58" t="s">
        <v>172</v>
      </c>
      <c r="C56" s="65" t="e">
        <f t="shared" ref="C56:N56" si="19">C35-C14</f>
        <v>#REF!</v>
      </c>
      <c r="D56" s="65" t="e">
        <f t="shared" si="19"/>
        <v>#REF!</v>
      </c>
      <c r="E56" s="65" t="e">
        <f t="shared" si="19"/>
        <v>#REF!</v>
      </c>
      <c r="F56" s="65" t="e">
        <f t="shared" si="19"/>
        <v>#REF!</v>
      </c>
      <c r="G56" s="65" t="e">
        <f t="shared" si="19"/>
        <v>#REF!</v>
      </c>
      <c r="H56" s="65" t="e">
        <f t="shared" si="19"/>
        <v>#REF!</v>
      </c>
      <c r="I56" s="65" t="e">
        <f t="shared" si="19"/>
        <v>#REF!</v>
      </c>
      <c r="J56" s="65" t="e">
        <f t="shared" si="19"/>
        <v>#REF!</v>
      </c>
      <c r="K56" s="65" t="e">
        <f t="shared" si="19"/>
        <v>#REF!</v>
      </c>
      <c r="L56" s="65" t="e">
        <f t="shared" si="19"/>
        <v>#REF!</v>
      </c>
      <c r="M56" s="65" t="e">
        <f t="shared" si="19"/>
        <v>#REF!</v>
      </c>
      <c r="N56" s="65" t="e">
        <f t="shared" si="19"/>
        <v>#REF!</v>
      </c>
      <c r="O56" s="5"/>
      <c r="P56" s="5"/>
      <c r="Q56" s="5"/>
      <c r="R56" s="5"/>
      <c r="S56" s="5"/>
      <c r="T56" s="5"/>
      <c r="U56" s="5"/>
      <c r="V56" s="5"/>
      <c r="W56" s="5"/>
      <c r="X56" s="5"/>
      <c r="Y56" s="5"/>
      <c r="Z56" s="5"/>
    </row>
    <row r="57" spans="1:26" ht="12.75" customHeight="1">
      <c r="A57" s="58"/>
      <c r="B57" s="58" t="s">
        <v>173</v>
      </c>
      <c r="C57" s="65" t="e">
        <f t="shared" ref="C57:N57" si="20">C36-C15</f>
        <v>#REF!</v>
      </c>
      <c r="D57" s="65" t="e">
        <f t="shared" si="20"/>
        <v>#REF!</v>
      </c>
      <c r="E57" s="65" t="e">
        <f t="shared" si="20"/>
        <v>#REF!</v>
      </c>
      <c r="F57" s="65" t="e">
        <f t="shared" si="20"/>
        <v>#REF!</v>
      </c>
      <c r="G57" s="65" t="e">
        <f t="shared" si="20"/>
        <v>#REF!</v>
      </c>
      <c r="H57" s="65" t="e">
        <f t="shared" si="20"/>
        <v>#REF!</v>
      </c>
      <c r="I57" s="65" t="e">
        <f t="shared" si="20"/>
        <v>#REF!</v>
      </c>
      <c r="J57" s="65" t="e">
        <f t="shared" si="20"/>
        <v>#REF!</v>
      </c>
      <c r="K57" s="65" t="e">
        <f t="shared" si="20"/>
        <v>#REF!</v>
      </c>
      <c r="L57" s="65" t="e">
        <f t="shared" si="20"/>
        <v>#REF!</v>
      </c>
      <c r="M57" s="65" t="e">
        <f t="shared" si="20"/>
        <v>#REF!</v>
      </c>
      <c r="N57" s="65" t="e">
        <f t="shared" si="20"/>
        <v>#REF!</v>
      </c>
      <c r="O57" s="5"/>
      <c r="P57" s="5"/>
      <c r="Q57" s="5"/>
      <c r="R57" s="5"/>
      <c r="S57" s="5"/>
      <c r="T57" s="5"/>
      <c r="U57" s="5"/>
      <c r="V57" s="5"/>
      <c r="W57" s="5"/>
      <c r="X57" s="5"/>
      <c r="Y57" s="5"/>
      <c r="Z57" s="5"/>
    </row>
    <row r="58" spans="1:26" ht="12.75" customHeight="1">
      <c r="A58" s="58"/>
      <c r="B58" s="58" t="s">
        <v>174</v>
      </c>
      <c r="C58" s="65" t="e">
        <f t="shared" ref="C58:N58" si="21">C37-C16</f>
        <v>#REF!</v>
      </c>
      <c r="D58" s="65" t="e">
        <f t="shared" si="21"/>
        <v>#REF!</v>
      </c>
      <c r="E58" s="65" t="e">
        <f t="shared" si="21"/>
        <v>#REF!</v>
      </c>
      <c r="F58" s="65" t="e">
        <f t="shared" si="21"/>
        <v>#REF!</v>
      </c>
      <c r="G58" s="65" t="e">
        <f t="shared" si="21"/>
        <v>#REF!</v>
      </c>
      <c r="H58" s="65" t="e">
        <f t="shared" si="21"/>
        <v>#REF!</v>
      </c>
      <c r="I58" s="65" t="e">
        <f t="shared" si="21"/>
        <v>#REF!</v>
      </c>
      <c r="J58" s="65" t="e">
        <f t="shared" si="21"/>
        <v>#REF!</v>
      </c>
      <c r="K58" s="65" t="e">
        <f t="shared" si="21"/>
        <v>#REF!</v>
      </c>
      <c r="L58" s="65" t="e">
        <f t="shared" si="21"/>
        <v>#REF!</v>
      </c>
      <c r="M58" s="65" t="e">
        <f t="shared" si="21"/>
        <v>#REF!</v>
      </c>
      <c r="N58" s="65" t="e">
        <f t="shared" si="21"/>
        <v>#REF!</v>
      </c>
      <c r="O58" s="5"/>
      <c r="P58" s="5"/>
      <c r="Q58" s="5"/>
      <c r="R58" s="5"/>
      <c r="S58" s="5"/>
      <c r="T58" s="5"/>
      <c r="U58" s="5"/>
      <c r="V58" s="5"/>
      <c r="W58" s="5"/>
      <c r="X58" s="5"/>
      <c r="Y58" s="5"/>
      <c r="Z58" s="5"/>
    </row>
    <row r="59" spans="1:26" ht="12.75" customHeight="1">
      <c r="A59" s="58" t="s">
        <v>176</v>
      </c>
      <c r="B59" s="58" t="s">
        <v>33</v>
      </c>
      <c r="C59" s="65" t="e">
        <f t="shared" ref="C59:N59" si="22">C38-C17</f>
        <v>#REF!</v>
      </c>
      <c r="D59" s="65" t="e">
        <f t="shared" si="22"/>
        <v>#REF!</v>
      </c>
      <c r="E59" s="65" t="e">
        <f t="shared" si="22"/>
        <v>#REF!</v>
      </c>
      <c r="F59" s="65" t="e">
        <f t="shared" si="22"/>
        <v>#REF!</v>
      </c>
      <c r="G59" s="65" t="e">
        <f t="shared" si="22"/>
        <v>#REF!</v>
      </c>
      <c r="H59" s="65" t="e">
        <f t="shared" si="22"/>
        <v>#REF!</v>
      </c>
      <c r="I59" s="65" t="e">
        <f t="shared" si="22"/>
        <v>#REF!</v>
      </c>
      <c r="J59" s="65" t="e">
        <f t="shared" si="22"/>
        <v>#REF!</v>
      </c>
      <c r="K59" s="65" t="e">
        <f t="shared" si="22"/>
        <v>#REF!</v>
      </c>
      <c r="L59" s="65" t="e">
        <f t="shared" si="22"/>
        <v>#REF!</v>
      </c>
      <c r="M59" s="65" t="e">
        <f t="shared" si="22"/>
        <v>#REF!</v>
      </c>
      <c r="N59" s="65" t="e">
        <f t="shared" si="22"/>
        <v>#REF!</v>
      </c>
      <c r="O59" s="5"/>
      <c r="P59" s="5"/>
      <c r="Q59" s="5"/>
      <c r="R59" s="5"/>
      <c r="S59" s="5"/>
      <c r="T59" s="5"/>
      <c r="U59" s="5"/>
      <c r="V59" s="5"/>
      <c r="W59" s="5"/>
      <c r="X59" s="5"/>
      <c r="Y59" s="5"/>
      <c r="Z59" s="5"/>
    </row>
    <row r="60" spans="1:26" ht="12.75" customHeight="1">
      <c r="A60" s="58"/>
      <c r="B60" s="58" t="s">
        <v>172</v>
      </c>
      <c r="C60" s="65" t="e">
        <f t="shared" ref="C60:N60" si="23">C39-C18</f>
        <v>#REF!</v>
      </c>
      <c r="D60" s="65" t="e">
        <f t="shared" si="23"/>
        <v>#REF!</v>
      </c>
      <c r="E60" s="65" t="e">
        <f t="shared" si="23"/>
        <v>#REF!</v>
      </c>
      <c r="F60" s="65" t="e">
        <f t="shared" si="23"/>
        <v>#REF!</v>
      </c>
      <c r="G60" s="65" t="e">
        <f t="shared" si="23"/>
        <v>#REF!</v>
      </c>
      <c r="H60" s="65" t="e">
        <f t="shared" si="23"/>
        <v>#REF!</v>
      </c>
      <c r="I60" s="65" t="e">
        <f t="shared" si="23"/>
        <v>#REF!</v>
      </c>
      <c r="J60" s="65" t="e">
        <f t="shared" si="23"/>
        <v>#REF!</v>
      </c>
      <c r="K60" s="65" t="e">
        <f t="shared" si="23"/>
        <v>#REF!</v>
      </c>
      <c r="L60" s="65" t="e">
        <f t="shared" si="23"/>
        <v>#REF!</v>
      </c>
      <c r="M60" s="65" t="e">
        <f t="shared" si="23"/>
        <v>#REF!</v>
      </c>
      <c r="N60" s="65" t="e">
        <f t="shared" si="23"/>
        <v>#REF!</v>
      </c>
      <c r="O60" s="5"/>
      <c r="P60" s="5"/>
      <c r="Q60" s="5"/>
      <c r="R60" s="5"/>
      <c r="S60" s="5"/>
      <c r="T60" s="5"/>
      <c r="U60" s="5"/>
      <c r="V60" s="5"/>
      <c r="W60" s="5"/>
      <c r="X60" s="5"/>
      <c r="Y60" s="5"/>
      <c r="Z60" s="5"/>
    </row>
    <row r="61" spans="1:26" ht="12.75" customHeight="1">
      <c r="A61" s="58"/>
      <c r="B61" s="58" t="s">
        <v>173</v>
      </c>
      <c r="C61" s="65" t="e">
        <f t="shared" ref="C61:N61" si="24">C40-C19</f>
        <v>#REF!</v>
      </c>
      <c r="D61" s="65" t="e">
        <f t="shared" si="24"/>
        <v>#REF!</v>
      </c>
      <c r="E61" s="65" t="e">
        <f t="shared" si="24"/>
        <v>#REF!</v>
      </c>
      <c r="F61" s="65" t="e">
        <f t="shared" si="24"/>
        <v>#REF!</v>
      </c>
      <c r="G61" s="65" t="e">
        <f t="shared" si="24"/>
        <v>#REF!</v>
      </c>
      <c r="H61" s="65" t="e">
        <f t="shared" si="24"/>
        <v>#REF!</v>
      </c>
      <c r="I61" s="65" t="e">
        <f t="shared" si="24"/>
        <v>#REF!</v>
      </c>
      <c r="J61" s="65" t="e">
        <f t="shared" si="24"/>
        <v>#REF!</v>
      </c>
      <c r="K61" s="65" t="e">
        <f t="shared" si="24"/>
        <v>#REF!</v>
      </c>
      <c r="L61" s="65" t="e">
        <f t="shared" si="24"/>
        <v>#REF!</v>
      </c>
      <c r="M61" s="65" t="e">
        <f t="shared" si="24"/>
        <v>#REF!</v>
      </c>
      <c r="N61" s="65" t="e">
        <f t="shared" si="24"/>
        <v>#REF!</v>
      </c>
      <c r="O61" s="5"/>
      <c r="P61" s="5"/>
      <c r="Q61" s="5"/>
      <c r="R61" s="5"/>
      <c r="S61" s="5"/>
      <c r="T61" s="5"/>
      <c r="U61" s="5"/>
      <c r="V61" s="5"/>
      <c r="W61" s="5"/>
      <c r="X61" s="5"/>
      <c r="Y61" s="5"/>
      <c r="Z61" s="5"/>
    </row>
    <row r="62" spans="1:26" ht="12.75" customHeight="1">
      <c r="A62" s="58"/>
      <c r="B62" s="58" t="s">
        <v>174</v>
      </c>
      <c r="C62" s="65" t="e">
        <f t="shared" ref="C62:N62" si="25">C41-C20</f>
        <v>#REF!</v>
      </c>
      <c r="D62" s="65" t="e">
        <f t="shared" si="25"/>
        <v>#REF!</v>
      </c>
      <c r="E62" s="65" t="e">
        <f t="shared" si="25"/>
        <v>#REF!</v>
      </c>
      <c r="F62" s="65" t="e">
        <f t="shared" si="25"/>
        <v>#REF!</v>
      </c>
      <c r="G62" s="65" t="e">
        <f t="shared" si="25"/>
        <v>#REF!</v>
      </c>
      <c r="H62" s="65" t="e">
        <f t="shared" si="25"/>
        <v>#REF!</v>
      </c>
      <c r="I62" s="65" t="e">
        <f t="shared" si="25"/>
        <v>#REF!</v>
      </c>
      <c r="J62" s="65" t="e">
        <f t="shared" si="25"/>
        <v>#REF!</v>
      </c>
      <c r="K62" s="65" t="e">
        <f t="shared" si="25"/>
        <v>#REF!</v>
      </c>
      <c r="L62" s="65" t="e">
        <f t="shared" si="25"/>
        <v>#REF!</v>
      </c>
      <c r="M62" s="65" t="e">
        <f t="shared" si="25"/>
        <v>#REF!</v>
      </c>
      <c r="N62" s="65" t="e">
        <f t="shared" si="25"/>
        <v>#REF!</v>
      </c>
      <c r="O62" s="5"/>
      <c r="P62" s="5"/>
      <c r="Q62" s="5"/>
      <c r="R62" s="5"/>
      <c r="S62" s="5"/>
      <c r="T62" s="5"/>
      <c r="U62" s="5"/>
      <c r="V62" s="5"/>
      <c r="W62" s="5"/>
      <c r="X62" s="5"/>
      <c r="Y62" s="5"/>
      <c r="Z62" s="5"/>
    </row>
    <row r="63" spans="1:26" ht="12.75" customHeight="1">
      <c r="A63" s="58" t="s">
        <v>158</v>
      </c>
      <c r="B63" s="58" t="s">
        <v>33</v>
      </c>
      <c r="C63" s="65" t="e">
        <f t="shared" ref="C63:N63" si="26">C42-C21</f>
        <v>#REF!</v>
      </c>
      <c r="D63" s="65" t="e">
        <f t="shared" si="26"/>
        <v>#REF!</v>
      </c>
      <c r="E63" s="65" t="e">
        <f t="shared" si="26"/>
        <v>#REF!</v>
      </c>
      <c r="F63" s="65" t="e">
        <f t="shared" si="26"/>
        <v>#REF!</v>
      </c>
      <c r="G63" s="65" t="e">
        <f t="shared" si="26"/>
        <v>#REF!</v>
      </c>
      <c r="H63" s="65" t="e">
        <f t="shared" si="26"/>
        <v>#REF!</v>
      </c>
      <c r="I63" s="65" t="e">
        <f t="shared" si="26"/>
        <v>#REF!</v>
      </c>
      <c r="J63" s="65" t="e">
        <f t="shared" si="26"/>
        <v>#REF!</v>
      </c>
      <c r="K63" s="65" t="e">
        <f t="shared" si="26"/>
        <v>#REF!</v>
      </c>
      <c r="L63" s="65" t="e">
        <f t="shared" si="26"/>
        <v>#REF!</v>
      </c>
      <c r="M63" s="65" t="e">
        <f t="shared" si="26"/>
        <v>#REF!</v>
      </c>
      <c r="N63" s="65" t="e">
        <f t="shared" si="26"/>
        <v>#REF!</v>
      </c>
      <c r="O63" s="5"/>
      <c r="P63" s="5"/>
      <c r="Q63" s="5"/>
      <c r="R63" s="5"/>
      <c r="S63" s="5"/>
      <c r="T63" s="5"/>
      <c r="U63" s="5"/>
      <c r="V63" s="5"/>
      <c r="W63" s="5"/>
      <c r="X63" s="5"/>
      <c r="Y63" s="5"/>
      <c r="Z63" s="5"/>
    </row>
    <row r="64" spans="1:26" ht="12.75" customHeight="1">
      <c r="A64" s="58"/>
      <c r="B64" s="58" t="s">
        <v>172</v>
      </c>
      <c r="C64" s="65" t="e">
        <f t="shared" ref="C64:N64" si="27">C43-C22</f>
        <v>#REF!</v>
      </c>
      <c r="D64" s="65" t="e">
        <f t="shared" si="27"/>
        <v>#REF!</v>
      </c>
      <c r="E64" s="65" t="e">
        <f t="shared" si="27"/>
        <v>#REF!</v>
      </c>
      <c r="F64" s="65" t="e">
        <f t="shared" si="27"/>
        <v>#REF!</v>
      </c>
      <c r="G64" s="65" t="e">
        <f t="shared" si="27"/>
        <v>#REF!</v>
      </c>
      <c r="H64" s="65" t="e">
        <f t="shared" si="27"/>
        <v>#REF!</v>
      </c>
      <c r="I64" s="65" t="e">
        <f t="shared" si="27"/>
        <v>#REF!</v>
      </c>
      <c r="J64" s="65" t="e">
        <f t="shared" si="27"/>
        <v>#REF!</v>
      </c>
      <c r="K64" s="65" t="e">
        <f t="shared" si="27"/>
        <v>#REF!</v>
      </c>
      <c r="L64" s="65" t="e">
        <f t="shared" si="27"/>
        <v>#REF!</v>
      </c>
      <c r="M64" s="65" t="e">
        <f t="shared" si="27"/>
        <v>#REF!</v>
      </c>
      <c r="N64" s="65" t="e">
        <f t="shared" si="27"/>
        <v>#REF!</v>
      </c>
      <c r="O64" s="5"/>
      <c r="P64" s="5"/>
      <c r="Q64" s="5"/>
      <c r="R64" s="5"/>
      <c r="S64" s="5"/>
      <c r="T64" s="5"/>
      <c r="U64" s="5"/>
      <c r="V64" s="5"/>
      <c r="W64" s="5"/>
      <c r="X64" s="5"/>
      <c r="Y64" s="5"/>
      <c r="Z64" s="5"/>
    </row>
    <row r="65" spans="1:26" ht="12.75" customHeight="1">
      <c r="A65" s="58"/>
      <c r="B65" s="58" t="s">
        <v>173</v>
      </c>
      <c r="C65" s="65" t="e">
        <f t="shared" ref="C65:N65" si="28">C44-C23</f>
        <v>#REF!</v>
      </c>
      <c r="D65" s="65" t="e">
        <f t="shared" si="28"/>
        <v>#REF!</v>
      </c>
      <c r="E65" s="65" t="e">
        <f t="shared" si="28"/>
        <v>#REF!</v>
      </c>
      <c r="F65" s="65" t="e">
        <f t="shared" si="28"/>
        <v>#REF!</v>
      </c>
      <c r="G65" s="65" t="e">
        <f t="shared" si="28"/>
        <v>#REF!</v>
      </c>
      <c r="H65" s="65" t="e">
        <f t="shared" si="28"/>
        <v>#REF!</v>
      </c>
      <c r="I65" s="65" t="e">
        <f t="shared" si="28"/>
        <v>#REF!</v>
      </c>
      <c r="J65" s="65" t="e">
        <f t="shared" si="28"/>
        <v>#REF!</v>
      </c>
      <c r="K65" s="65" t="e">
        <f t="shared" si="28"/>
        <v>#REF!</v>
      </c>
      <c r="L65" s="65" t="e">
        <f t="shared" si="28"/>
        <v>#REF!</v>
      </c>
      <c r="M65" s="65" t="e">
        <f t="shared" si="28"/>
        <v>#REF!</v>
      </c>
      <c r="N65" s="65" t="e">
        <f t="shared" si="28"/>
        <v>#REF!</v>
      </c>
      <c r="O65" s="5"/>
      <c r="P65" s="5"/>
      <c r="Q65" s="5"/>
      <c r="R65" s="5"/>
      <c r="S65" s="5"/>
      <c r="T65" s="5"/>
      <c r="U65" s="5"/>
      <c r="V65" s="5"/>
      <c r="W65" s="5"/>
      <c r="X65" s="5"/>
      <c r="Y65" s="5"/>
      <c r="Z65" s="5"/>
    </row>
    <row r="66" spans="1:26" ht="12.75" customHeight="1">
      <c r="A66" s="5"/>
      <c r="B66" s="5" t="s">
        <v>174</v>
      </c>
      <c r="C66" s="65" t="e">
        <f t="shared" ref="C66:N66" si="29">C45-C24</f>
        <v>#REF!</v>
      </c>
      <c r="D66" s="65" t="e">
        <f t="shared" si="29"/>
        <v>#REF!</v>
      </c>
      <c r="E66" s="65" t="e">
        <f t="shared" si="29"/>
        <v>#REF!</v>
      </c>
      <c r="F66" s="65" t="e">
        <f t="shared" si="29"/>
        <v>#REF!</v>
      </c>
      <c r="G66" s="65" t="e">
        <f t="shared" si="29"/>
        <v>#REF!</v>
      </c>
      <c r="H66" s="65" t="e">
        <f t="shared" si="29"/>
        <v>#REF!</v>
      </c>
      <c r="I66" s="65" t="e">
        <f t="shared" si="29"/>
        <v>#REF!</v>
      </c>
      <c r="J66" s="65" t="e">
        <f t="shared" si="29"/>
        <v>#REF!</v>
      </c>
      <c r="K66" s="65" t="e">
        <f t="shared" si="29"/>
        <v>#REF!</v>
      </c>
      <c r="L66" s="65" t="e">
        <f t="shared" si="29"/>
        <v>#REF!</v>
      </c>
      <c r="M66" s="65" t="e">
        <f t="shared" si="29"/>
        <v>#REF!</v>
      </c>
      <c r="N66" s="65" t="e">
        <f t="shared" si="29"/>
        <v>#REF!</v>
      </c>
      <c r="O66" s="5"/>
      <c r="P66" s="5"/>
      <c r="Q66" s="5"/>
      <c r="R66" s="5"/>
      <c r="S66" s="5"/>
      <c r="T66" s="5"/>
      <c r="U66" s="5"/>
      <c r="V66" s="5"/>
      <c r="W66" s="5"/>
      <c r="X66" s="5"/>
      <c r="Y66" s="5"/>
      <c r="Z66" s="5"/>
    </row>
    <row r="67" spans="1:26" ht="189" customHeight="1">
      <c r="A67" s="190" t="s">
        <v>188</v>
      </c>
      <c r="B67" s="197"/>
      <c r="C67" s="197"/>
      <c r="D67" s="197"/>
      <c r="E67" s="197"/>
      <c r="F67" s="197"/>
      <c r="G67" s="197"/>
      <c r="H67" s="197"/>
      <c r="I67" s="197"/>
      <c r="J67" s="197"/>
      <c r="K67" s="146"/>
      <c r="L67" s="146"/>
      <c r="M67" s="146"/>
      <c r="N67" s="146"/>
      <c r="O67" s="5"/>
      <c r="P67" s="5"/>
      <c r="Q67" s="5"/>
      <c r="R67" s="5"/>
      <c r="S67" s="5"/>
      <c r="T67" s="5"/>
      <c r="U67" s="5"/>
      <c r="V67" s="5"/>
      <c r="W67" s="5"/>
      <c r="X67" s="5"/>
      <c r="Y67" s="5"/>
      <c r="Z67" s="5"/>
    </row>
    <row r="68" spans="1:26" ht="24" customHeight="1">
      <c r="A68" s="186" t="s">
        <v>189</v>
      </c>
      <c r="B68" s="198"/>
      <c r="C68" s="198"/>
      <c r="D68" s="198"/>
      <c r="E68" s="198"/>
      <c r="F68" s="198"/>
      <c r="G68" s="198"/>
      <c r="H68" s="198"/>
      <c r="I68" s="198"/>
      <c r="J68" s="198"/>
      <c r="K68" s="146"/>
      <c r="L68" s="146"/>
      <c r="M68" s="146"/>
      <c r="N68" s="146"/>
      <c r="O68" s="5"/>
      <c r="P68" s="5"/>
      <c r="Q68" s="5"/>
      <c r="R68" s="5"/>
      <c r="S68" s="5"/>
      <c r="T68" s="5"/>
      <c r="U68" s="5"/>
      <c r="V68" s="5"/>
      <c r="W68" s="5"/>
      <c r="X68" s="5"/>
      <c r="Y68" s="5"/>
      <c r="Z68" s="5"/>
    </row>
    <row r="69" spans="1:26" ht="24" customHeight="1">
      <c r="A69" s="186" t="s">
        <v>190</v>
      </c>
      <c r="B69" s="198"/>
      <c r="C69" s="198"/>
      <c r="D69" s="198"/>
      <c r="E69" s="198"/>
      <c r="F69" s="198"/>
      <c r="G69" s="198"/>
      <c r="H69" s="198"/>
      <c r="I69" s="198"/>
      <c r="J69" s="198"/>
      <c r="K69" s="146"/>
      <c r="L69" s="146"/>
      <c r="M69" s="146"/>
      <c r="N69" s="146"/>
      <c r="O69" s="5"/>
      <c r="P69" s="5"/>
      <c r="Q69" s="5"/>
      <c r="R69" s="5"/>
      <c r="S69" s="5"/>
      <c r="T69" s="5"/>
      <c r="U69" s="5"/>
      <c r="V69" s="5"/>
      <c r="W69" s="5"/>
      <c r="X69" s="5"/>
      <c r="Y69" s="5"/>
      <c r="Z69" s="5"/>
    </row>
    <row r="70" spans="1:26" ht="27.75" customHeight="1">
      <c r="A70" s="186"/>
      <c r="B70" s="198"/>
      <c r="C70" s="198"/>
      <c r="D70" s="198"/>
      <c r="E70" s="198"/>
      <c r="F70" s="198"/>
      <c r="G70" s="198"/>
      <c r="H70" s="198"/>
      <c r="I70" s="198"/>
      <c r="J70" s="198"/>
      <c r="K70" s="146"/>
      <c r="L70" s="146"/>
      <c r="M70" s="146"/>
      <c r="N70" s="146"/>
      <c r="O70" s="5"/>
      <c r="P70" s="5"/>
      <c r="Q70" s="5"/>
      <c r="R70" s="5"/>
      <c r="S70" s="5"/>
      <c r="T70" s="5"/>
      <c r="U70" s="5"/>
      <c r="V70" s="5"/>
      <c r="W70" s="5"/>
      <c r="X70" s="5"/>
      <c r="Y70" s="5"/>
      <c r="Z70" s="5"/>
    </row>
    <row r="71" spans="1:26" ht="28.5" customHeight="1">
      <c r="A71" s="63" t="s">
        <v>158</v>
      </c>
      <c r="B71" s="140"/>
      <c r="C71" s="57" t="s">
        <v>159</v>
      </c>
      <c r="D71" s="57" t="s">
        <v>160</v>
      </c>
      <c r="E71" s="57" t="s">
        <v>161</v>
      </c>
      <c r="F71" s="57" t="s">
        <v>162</v>
      </c>
      <c r="G71" s="57" t="s">
        <v>163</v>
      </c>
      <c r="H71" s="57" t="s">
        <v>164</v>
      </c>
      <c r="I71" s="57" t="s">
        <v>165</v>
      </c>
      <c r="J71" s="57" t="s">
        <v>166</v>
      </c>
      <c r="K71" s="57" t="s">
        <v>167</v>
      </c>
      <c r="L71" s="57" t="s">
        <v>168</v>
      </c>
      <c r="M71" s="57" t="s">
        <v>169</v>
      </c>
      <c r="N71" s="57" t="s">
        <v>170</v>
      </c>
      <c r="O71" s="5"/>
      <c r="P71" s="5"/>
      <c r="Q71" s="5"/>
      <c r="R71" s="5"/>
      <c r="S71" s="5"/>
      <c r="T71" s="5"/>
      <c r="U71" s="5"/>
      <c r="V71" s="5"/>
      <c r="W71" s="5"/>
      <c r="X71" s="5"/>
      <c r="Y71" s="5"/>
      <c r="Z71" s="5"/>
    </row>
    <row r="72" spans="1:26" ht="12.75" customHeight="1">
      <c r="A72" s="66" t="s">
        <v>171</v>
      </c>
      <c r="B72" s="147" t="s">
        <v>33</v>
      </c>
      <c r="C72" s="67" t="e">
        <f t="shared" ref="C72:N72" si="30">(C51/C9)*100</f>
        <v>#REF!</v>
      </c>
      <c r="D72" s="67" t="e">
        <f t="shared" si="30"/>
        <v>#REF!</v>
      </c>
      <c r="E72" s="67" t="e">
        <f t="shared" si="30"/>
        <v>#REF!</v>
      </c>
      <c r="F72" s="67" t="e">
        <f t="shared" si="30"/>
        <v>#REF!</v>
      </c>
      <c r="G72" s="67" t="e">
        <f t="shared" si="30"/>
        <v>#REF!</v>
      </c>
      <c r="H72" s="67" t="e">
        <f t="shared" si="30"/>
        <v>#REF!</v>
      </c>
      <c r="I72" s="67" t="e">
        <f t="shared" si="30"/>
        <v>#REF!</v>
      </c>
      <c r="J72" s="67" t="e">
        <f t="shared" si="30"/>
        <v>#REF!</v>
      </c>
      <c r="K72" s="67" t="e">
        <f t="shared" si="30"/>
        <v>#REF!</v>
      </c>
      <c r="L72" s="67" t="e">
        <f t="shared" si="30"/>
        <v>#REF!</v>
      </c>
      <c r="M72" s="67" t="e">
        <f t="shared" si="30"/>
        <v>#REF!</v>
      </c>
      <c r="N72" s="67" t="e">
        <f t="shared" si="30"/>
        <v>#REF!</v>
      </c>
      <c r="O72" s="5"/>
      <c r="P72" s="5"/>
      <c r="Q72" s="5"/>
      <c r="R72" s="5"/>
      <c r="S72" s="5"/>
      <c r="T72" s="5"/>
      <c r="U72" s="5"/>
      <c r="V72" s="5"/>
      <c r="W72" s="5"/>
      <c r="X72" s="5"/>
      <c r="Y72" s="5"/>
      <c r="Z72" s="5"/>
    </row>
    <row r="73" spans="1:26" ht="12.75" customHeight="1">
      <c r="A73" s="66"/>
      <c r="B73" s="147" t="s">
        <v>172</v>
      </c>
      <c r="C73" s="67" t="e">
        <f t="shared" ref="C73:N73" si="31">(C52/C10)*100</f>
        <v>#REF!</v>
      </c>
      <c r="D73" s="67" t="e">
        <f t="shared" si="31"/>
        <v>#REF!</v>
      </c>
      <c r="E73" s="67" t="e">
        <f t="shared" si="31"/>
        <v>#REF!</v>
      </c>
      <c r="F73" s="67" t="e">
        <f t="shared" si="31"/>
        <v>#REF!</v>
      </c>
      <c r="G73" s="67" t="e">
        <f t="shared" si="31"/>
        <v>#REF!</v>
      </c>
      <c r="H73" s="67" t="e">
        <f t="shared" si="31"/>
        <v>#REF!</v>
      </c>
      <c r="I73" s="67" t="e">
        <f t="shared" si="31"/>
        <v>#REF!</v>
      </c>
      <c r="J73" s="67" t="e">
        <f t="shared" si="31"/>
        <v>#REF!</v>
      </c>
      <c r="K73" s="67" t="e">
        <f t="shared" si="31"/>
        <v>#REF!</v>
      </c>
      <c r="L73" s="67" t="e">
        <f t="shared" si="31"/>
        <v>#REF!</v>
      </c>
      <c r="M73" s="67" t="e">
        <f t="shared" si="31"/>
        <v>#REF!</v>
      </c>
      <c r="N73" s="67" t="e">
        <f t="shared" si="31"/>
        <v>#REF!</v>
      </c>
      <c r="O73" s="5"/>
      <c r="P73" s="5"/>
      <c r="Q73" s="5"/>
      <c r="R73" s="5"/>
      <c r="S73" s="5"/>
      <c r="T73" s="5"/>
      <c r="U73" s="5"/>
      <c r="V73" s="5"/>
      <c r="W73" s="5"/>
      <c r="X73" s="5"/>
      <c r="Y73" s="5"/>
      <c r="Z73" s="5"/>
    </row>
    <row r="74" spans="1:26" ht="12.75" customHeight="1">
      <c r="A74" s="66"/>
      <c r="B74" s="147" t="s">
        <v>173</v>
      </c>
      <c r="C74" s="67" t="e">
        <f t="shared" ref="C74:N74" si="32">(C53/C11)*100</f>
        <v>#REF!</v>
      </c>
      <c r="D74" s="67" t="e">
        <f t="shared" si="32"/>
        <v>#REF!</v>
      </c>
      <c r="E74" s="67" t="e">
        <f t="shared" si="32"/>
        <v>#REF!</v>
      </c>
      <c r="F74" s="67" t="e">
        <f t="shared" si="32"/>
        <v>#REF!</v>
      </c>
      <c r="G74" s="67" t="e">
        <f t="shared" si="32"/>
        <v>#REF!</v>
      </c>
      <c r="H74" s="67" t="e">
        <f t="shared" si="32"/>
        <v>#REF!</v>
      </c>
      <c r="I74" s="67" t="e">
        <f t="shared" si="32"/>
        <v>#REF!</v>
      </c>
      <c r="J74" s="67" t="e">
        <f t="shared" si="32"/>
        <v>#REF!</v>
      </c>
      <c r="K74" s="67" t="e">
        <f t="shared" si="32"/>
        <v>#REF!</v>
      </c>
      <c r="L74" s="67" t="e">
        <f t="shared" si="32"/>
        <v>#REF!</v>
      </c>
      <c r="M74" s="67" t="e">
        <f t="shared" si="32"/>
        <v>#REF!</v>
      </c>
      <c r="N74" s="67" t="e">
        <f t="shared" si="32"/>
        <v>#REF!</v>
      </c>
      <c r="O74" s="5"/>
      <c r="P74" s="5"/>
      <c r="Q74" s="5"/>
      <c r="R74" s="5"/>
      <c r="S74" s="5"/>
      <c r="T74" s="5"/>
      <c r="U74" s="5"/>
      <c r="V74" s="5"/>
      <c r="W74" s="5"/>
      <c r="X74" s="5"/>
      <c r="Y74" s="5"/>
      <c r="Z74" s="5"/>
    </row>
    <row r="75" spans="1:26" ht="12.75" customHeight="1">
      <c r="A75" s="66"/>
      <c r="B75" s="147" t="s">
        <v>174</v>
      </c>
      <c r="C75" s="67" t="e">
        <f t="shared" ref="C75:N75" si="33">(C54/C12)*100</f>
        <v>#REF!</v>
      </c>
      <c r="D75" s="67" t="e">
        <f t="shared" si="33"/>
        <v>#REF!</v>
      </c>
      <c r="E75" s="67" t="e">
        <f t="shared" si="33"/>
        <v>#REF!</v>
      </c>
      <c r="F75" s="67" t="e">
        <f t="shared" si="33"/>
        <v>#REF!</v>
      </c>
      <c r="G75" s="67" t="e">
        <f t="shared" si="33"/>
        <v>#REF!</v>
      </c>
      <c r="H75" s="67" t="e">
        <f t="shared" si="33"/>
        <v>#REF!</v>
      </c>
      <c r="I75" s="67" t="e">
        <f t="shared" si="33"/>
        <v>#REF!</v>
      </c>
      <c r="J75" s="67" t="e">
        <f t="shared" si="33"/>
        <v>#REF!</v>
      </c>
      <c r="K75" s="67" t="e">
        <f t="shared" si="33"/>
        <v>#REF!</v>
      </c>
      <c r="L75" s="67" t="e">
        <f t="shared" si="33"/>
        <v>#REF!</v>
      </c>
      <c r="M75" s="67" t="e">
        <f t="shared" si="33"/>
        <v>#REF!</v>
      </c>
      <c r="N75" s="67" t="e">
        <f t="shared" si="33"/>
        <v>#REF!</v>
      </c>
      <c r="O75" s="5"/>
      <c r="P75" s="5"/>
      <c r="Q75" s="5"/>
      <c r="R75" s="5"/>
      <c r="S75" s="5"/>
      <c r="T75" s="5"/>
      <c r="U75" s="5"/>
      <c r="V75" s="5"/>
      <c r="W75" s="5"/>
      <c r="X75" s="5"/>
      <c r="Y75" s="5"/>
      <c r="Z75" s="5"/>
    </row>
    <row r="76" spans="1:26" ht="12.75" customHeight="1">
      <c r="A76" s="66" t="s">
        <v>175</v>
      </c>
      <c r="B76" s="147" t="s">
        <v>33</v>
      </c>
      <c r="C76" s="67" t="e">
        <f t="shared" ref="C76:N76" si="34">(C55/C13)*100</f>
        <v>#REF!</v>
      </c>
      <c r="D76" s="67" t="e">
        <f t="shared" si="34"/>
        <v>#REF!</v>
      </c>
      <c r="E76" s="67" t="e">
        <f t="shared" si="34"/>
        <v>#REF!</v>
      </c>
      <c r="F76" s="67" t="e">
        <f t="shared" si="34"/>
        <v>#REF!</v>
      </c>
      <c r="G76" s="67" t="e">
        <f t="shared" si="34"/>
        <v>#REF!</v>
      </c>
      <c r="H76" s="67" t="e">
        <f t="shared" si="34"/>
        <v>#REF!</v>
      </c>
      <c r="I76" s="67" t="e">
        <f t="shared" si="34"/>
        <v>#REF!</v>
      </c>
      <c r="J76" s="67" t="e">
        <f t="shared" si="34"/>
        <v>#REF!</v>
      </c>
      <c r="K76" s="67" t="e">
        <f t="shared" si="34"/>
        <v>#REF!</v>
      </c>
      <c r="L76" s="67" t="e">
        <f t="shared" si="34"/>
        <v>#REF!</v>
      </c>
      <c r="M76" s="67" t="e">
        <f t="shared" si="34"/>
        <v>#REF!</v>
      </c>
      <c r="N76" s="67" t="e">
        <f t="shared" si="34"/>
        <v>#REF!</v>
      </c>
      <c r="O76" s="5"/>
      <c r="P76" s="5"/>
      <c r="Q76" s="5"/>
      <c r="R76" s="5"/>
      <c r="S76" s="5"/>
      <c r="T76" s="5"/>
      <c r="U76" s="5"/>
      <c r="V76" s="5"/>
      <c r="W76" s="5"/>
      <c r="X76" s="5"/>
      <c r="Y76" s="5"/>
      <c r="Z76" s="5"/>
    </row>
    <row r="77" spans="1:26" ht="12.75" customHeight="1">
      <c r="A77" s="66"/>
      <c r="B77" s="147" t="s">
        <v>172</v>
      </c>
      <c r="C77" s="67" t="e">
        <f t="shared" ref="C77:N77" si="35">(C56/C14)*100</f>
        <v>#REF!</v>
      </c>
      <c r="D77" s="67" t="e">
        <f t="shared" si="35"/>
        <v>#REF!</v>
      </c>
      <c r="E77" s="67" t="e">
        <f t="shared" si="35"/>
        <v>#REF!</v>
      </c>
      <c r="F77" s="67" t="e">
        <f t="shared" si="35"/>
        <v>#REF!</v>
      </c>
      <c r="G77" s="67" t="e">
        <f t="shared" si="35"/>
        <v>#REF!</v>
      </c>
      <c r="H77" s="67" t="e">
        <f t="shared" si="35"/>
        <v>#REF!</v>
      </c>
      <c r="I77" s="67" t="e">
        <f t="shared" si="35"/>
        <v>#REF!</v>
      </c>
      <c r="J77" s="67" t="e">
        <f t="shared" si="35"/>
        <v>#REF!</v>
      </c>
      <c r="K77" s="67" t="e">
        <f t="shared" si="35"/>
        <v>#REF!</v>
      </c>
      <c r="L77" s="67" t="e">
        <f t="shared" si="35"/>
        <v>#REF!</v>
      </c>
      <c r="M77" s="67" t="e">
        <f t="shared" si="35"/>
        <v>#REF!</v>
      </c>
      <c r="N77" s="67" t="e">
        <f t="shared" si="35"/>
        <v>#REF!</v>
      </c>
      <c r="O77" s="5"/>
      <c r="P77" s="5"/>
      <c r="Q77" s="5"/>
      <c r="R77" s="5"/>
      <c r="S77" s="5"/>
      <c r="T77" s="5"/>
      <c r="U77" s="5"/>
      <c r="V77" s="5"/>
      <c r="W77" s="5"/>
      <c r="X77" s="5"/>
      <c r="Y77" s="5"/>
      <c r="Z77" s="5"/>
    </row>
    <row r="78" spans="1:26" ht="12.75" customHeight="1">
      <c r="A78" s="66"/>
      <c r="B78" s="147" t="s">
        <v>173</v>
      </c>
      <c r="C78" s="67" t="e">
        <f t="shared" ref="C78:N78" si="36">(C57/C15)*100</f>
        <v>#REF!</v>
      </c>
      <c r="D78" s="67" t="e">
        <f t="shared" si="36"/>
        <v>#REF!</v>
      </c>
      <c r="E78" s="67" t="e">
        <f t="shared" si="36"/>
        <v>#REF!</v>
      </c>
      <c r="F78" s="67" t="e">
        <f t="shared" si="36"/>
        <v>#REF!</v>
      </c>
      <c r="G78" s="67" t="e">
        <f t="shared" si="36"/>
        <v>#REF!</v>
      </c>
      <c r="H78" s="67" t="e">
        <f t="shared" si="36"/>
        <v>#REF!</v>
      </c>
      <c r="I78" s="67" t="e">
        <f t="shared" si="36"/>
        <v>#REF!</v>
      </c>
      <c r="J78" s="67" t="e">
        <f t="shared" si="36"/>
        <v>#REF!</v>
      </c>
      <c r="K78" s="67" t="e">
        <f t="shared" si="36"/>
        <v>#REF!</v>
      </c>
      <c r="L78" s="67" t="e">
        <f t="shared" si="36"/>
        <v>#REF!</v>
      </c>
      <c r="M78" s="67" t="e">
        <f t="shared" si="36"/>
        <v>#REF!</v>
      </c>
      <c r="N78" s="67" t="e">
        <f t="shared" si="36"/>
        <v>#REF!</v>
      </c>
      <c r="O78" s="5"/>
      <c r="P78" s="5"/>
      <c r="Q78" s="5"/>
      <c r="R78" s="5"/>
      <c r="S78" s="5"/>
      <c r="T78" s="5"/>
      <c r="U78" s="5"/>
      <c r="V78" s="5"/>
      <c r="W78" s="5"/>
      <c r="X78" s="5"/>
      <c r="Y78" s="5"/>
      <c r="Z78" s="5"/>
    </row>
    <row r="79" spans="1:26" ht="12.75" customHeight="1">
      <c r="A79" s="66"/>
      <c r="B79" s="147" t="s">
        <v>174</v>
      </c>
      <c r="C79" s="67" t="e">
        <f t="shared" ref="C79:N79" si="37">(C58/C16)*100</f>
        <v>#REF!</v>
      </c>
      <c r="D79" s="67" t="e">
        <f t="shared" si="37"/>
        <v>#REF!</v>
      </c>
      <c r="E79" s="67" t="e">
        <f t="shared" si="37"/>
        <v>#REF!</v>
      </c>
      <c r="F79" s="67" t="e">
        <f t="shared" si="37"/>
        <v>#REF!</v>
      </c>
      <c r="G79" s="67" t="e">
        <f t="shared" si="37"/>
        <v>#REF!</v>
      </c>
      <c r="H79" s="67" t="e">
        <f t="shared" si="37"/>
        <v>#REF!</v>
      </c>
      <c r="I79" s="67" t="e">
        <f t="shared" si="37"/>
        <v>#REF!</v>
      </c>
      <c r="J79" s="67" t="e">
        <f t="shared" si="37"/>
        <v>#REF!</v>
      </c>
      <c r="K79" s="67" t="e">
        <f t="shared" si="37"/>
        <v>#REF!</v>
      </c>
      <c r="L79" s="67" t="e">
        <f t="shared" si="37"/>
        <v>#REF!</v>
      </c>
      <c r="M79" s="67" t="e">
        <f t="shared" si="37"/>
        <v>#REF!</v>
      </c>
      <c r="N79" s="67" t="e">
        <f t="shared" si="37"/>
        <v>#REF!</v>
      </c>
      <c r="O79" s="5"/>
      <c r="P79" s="5"/>
      <c r="Q79" s="5"/>
      <c r="R79" s="5"/>
      <c r="S79" s="5"/>
      <c r="T79" s="5"/>
      <c r="U79" s="5"/>
      <c r="V79" s="5"/>
      <c r="W79" s="5"/>
      <c r="X79" s="5"/>
      <c r="Y79" s="5"/>
      <c r="Z79" s="5"/>
    </row>
    <row r="80" spans="1:26" ht="12.75" customHeight="1">
      <c r="A80" s="66" t="s">
        <v>176</v>
      </c>
      <c r="B80" s="147" t="s">
        <v>33</v>
      </c>
      <c r="C80" s="67" t="e">
        <f t="shared" ref="C80:N80" si="38">(C59/C17)*100</f>
        <v>#REF!</v>
      </c>
      <c r="D80" s="67" t="e">
        <f t="shared" si="38"/>
        <v>#REF!</v>
      </c>
      <c r="E80" s="67" t="e">
        <f t="shared" si="38"/>
        <v>#REF!</v>
      </c>
      <c r="F80" s="67" t="e">
        <f t="shared" si="38"/>
        <v>#REF!</v>
      </c>
      <c r="G80" s="67" t="e">
        <f t="shared" si="38"/>
        <v>#REF!</v>
      </c>
      <c r="H80" s="67" t="e">
        <f t="shared" si="38"/>
        <v>#REF!</v>
      </c>
      <c r="I80" s="67" t="e">
        <f t="shared" si="38"/>
        <v>#REF!</v>
      </c>
      <c r="J80" s="67" t="e">
        <f t="shared" si="38"/>
        <v>#REF!</v>
      </c>
      <c r="K80" s="67" t="e">
        <f t="shared" si="38"/>
        <v>#REF!</v>
      </c>
      <c r="L80" s="67" t="e">
        <f t="shared" si="38"/>
        <v>#REF!</v>
      </c>
      <c r="M80" s="67" t="e">
        <f t="shared" si="38"/>
        <v>#REF!</v>
      </c>
      <c r="N80" s="67" t="e">
        <f t="shared" si="38"/>
        <v>#REF!</v>
      </c>
      <c r="O80" s="5"/>
      <c r="P80" s="5"/>
      <c r="Q80" s="5"/>
      <c r="R80" s="5"/>
      <c r="S80" s="5"/>
      <c r="T80" s="5"/>
      <c r="U80" s="5"/>
      <c r="V80" s="5"/>
      <c r="W80" s="5"/>
      <c r="X80" s="5"/>
      <c r="Y80" s="5"/>
      <c r="Z80" s="5"/>
    </row>
    <row r="81" spans="1:26" ht="12.75" customHeight="1">
      <c r="A81" s="66"/>
      <c r="B81" s="147" t="s">
        <v>172</v>
      </c>
      <c r="C81" s="67" t="e">
        <f t="shared" ref="C81:N81" si="39">(C60/C18)*100</f>
        <v>#REF!</v>
      </c>
      <c r="D81" s="67" t="e">
        <f t="shared" si="39"/>
        <v>#REF!</v>
      </c>
      <c r="E81" s="67" t="e">
        <f t="shared" si="39"/>
        <v>#REF!</v>
      </c>
      <c r="F81" s="67" t="e">
        <f t="shared" si="39"/>
        <v>#REF!</v>
      </c>
      <c r="G81" s="67" t="e">
        <f t="shared" si="39"/>
        <v>#REF!</v>
      </c>
      <c r="H81" s="67" t="e">
        <f t="shared" si="39"/>
        <v>#REF!</v>
      </c>
      <c r="I81" s="67" t="e">
        <f t="shared" si="39"/>
        <v>#REF!</v>
      </c>
      <c r="J81" s="67" t="e">
        <f t="shared" si="39"/>
        <v>#REF!</v>
      </c>
      <c r="K81" s="67" t="e">
        <f t="shared" si="39"/>
        <v>#REF!</v>
      </c>
      <c r="L81" s="67" t="e">
        <f t="shared" si="39"/>
        <v>#REF!</v>
      </c>
      <c r="M81" s="67" t="e">
        <f t="shared" si="39"/>
        <v>#REF!</v>
      </c>
      <c r="N81" s="67" t="e">
        <f t="shared" si="39"/>
        <v>#REF!</v>
      </c>
      <c r="O81" s="5"/>
      <c r="P81" s="5"/>
      <c r="Q81" s="5"/>
      <c r="R81" s="5"/>
      <c r="S81" s="5"/>
      <c r="T81" s="5"/>
      <c r="U81" s="5"/>
      <c r="V81" s="5"/>
      <c r="W81" s="5"/>
      <c r="X81" s="5"/>
      <c r="Y81" s="5"/>
      <c r="Z81" s="5"/>
    </row>
    <row r="82" spans="1:26" ht="12.75" customHeight="1">
      <c r="A82" s="66"/>
      <c r="B82" s="147" t="s">
        <v>173</v>
      </c>
      <c r="C82" s="67" t="e">
        <f t="shared" ref="C82:N82" si="40">(C61/C19)*100</f>
        <v>#REF!</v>
      </c>
      <c r="D82" s="67" t="e">
        <f t="shared" si="40"/>
        <v>#REF!</v>
      </c>
      <c r="E82" s="67" t="e">
        <f t="shared" si="40"/>
        <v>#REF!</v>
      </c>
      <c r="F82" s="67" t="e">
        <f t="shared" si="40"/>
        <v>#REF!</v>
      </c>
      <c r="G82" s="67" t="e">
        <f t="shared" si="40"/>
        <v>#REF!</v>
      </c>
      <c r="H82" s="67" t="e">
        <f t="shared" si="40"/>
        <v>#REF!</v>
      </c>
      <c r="I82" s="67" t="e">
        <f t="shared" si="40"/>
        <v>#REF!</v>
      </c>
      <c r="J82" s="67" t="e">
        <f t="shared" si="40"/>
        <v>#REF!</v>
      </c>
      <c r="K82" s="67" t="e">
        <f t="shared" si="40"/>
        <v>#REF!</v>
      </c>
      <c r="L82" s="67" t="e">
        <f t="shared" si="40"/>
        <v>#REF!</v>
      </c>
      <c r="M82" s="67" t="e">
        <f t="shared" si="40"/>
        <v>#REF!</v>
      </c>
      <c r="N82" s="67" t="e">
        <f t="shared" si="40"/>
        <v>#REF!</v>
      </c>
      <c r="O82" s="5"/>
      <c r="P82" s="5"/>
      <c r="Q82" s="5"/>
      <c r="R82" s="5"/>
      <c r="S82" s="5"/>
      <c r="T82" s="5"/>
      <c r="U82" s="5"/>
      <c r="V82" s="5"/>
      <c r="W82" s="5"/>
      <c r="X82" s="5"/>
      <c r="Y82" s="5"/>
      <c r="Z82" s="5"/>
    </row>
    <row r="83" spans="1:26" ht="12.75" customHeight="1">
      <c r="A83" s="66"/>
      <c r="B83" s="147" t="s">
        <v>174</v>
      </c>
      <c r="C83" s="67" t="e">
        <f t="shared" ref="C83:N83" si="41">(C62/C20)*100</f>
        <v>#REF!</v>
      </c>
      <c r="D83" s="67" t="e">
        <f t="shared" si="41"/>
        <v>#REF!</v>
      </c>
      <c r="E83" s="67" t="e">
        <f t="shared" si="41"/>
        <v>#REF!</v>
      </c>
      <c r="F83" s="67" t="e">
        <f t="shared" si="41"/>
        <v>#REF!</v>
      </c>
      <c r="G83" s="67" t="e">
        <f t="shared" si="41"/>
        <v>#REF!</v>
      </c>
      <c r="H83" s="67" t="e">
        <f t="shared" si="41"/>
        <v>#REF!</v>
      </c>
      <c r="I83" s="67" t="e">
        <f t="shared" si="41"/>
        <v>#REF!</v>
      </c>
      <c r="J83" s="67" t="e">
        <f t="shared" si="41"/>
        <v>#REF!</v>
      </c>
      <c r="K83" s="67" t="e">
        <f t="shared" si="41"/>
        <v>#REF!</v>
      </c>
      <c r="L83" s="67" t="e">
        <f t="shared" si="41"/>
        <v>#REF!</v>
      </c>
      <c r="M83" s="67" t="e">
        <f t="shared" si="41"/>
        <v>#REF!</v>
      </c>
      <c r="N83" s="67" t="e">
        <f t="shared" si="41"/>
        <v>#REF!</v>
      </c>
      <c r="O83" s="5"/>
      <c r="P83" s="5"/>
      <c r="Q83" s="5"/>
      <c r="R83" s="5"/>
      <c r="S83" s="5"/>
      <c r="T83" s="5"/>
      <c r="U83" s="5"/>
      <c r="V83" s="5"/>
      <c r="W83" s="5"/>
      <c r="X83" s="5"/>
      <c r="Y83" s="5"/>
      <c r="Z83" s="5"/>
    </row>
    <row r="84" spans="1:26" ht="12.75" customHeight="1">
      <c r="A84" s="66" t="s">
        <v>158</v>
      </c>
      <c r="B84" s="147" t="s">
        <v>33</v>
      </c>
      <c r="C84" s="67" t="e">
        <f t="shared" ref="C84:N84" si="42">(C63/C21)*100</f>
        <v>#REF!</v>
      </c>
      <c r="D84" s="67" t="e">
        <f t="shared" si="42"/>
        <v>#REF!</v>
      </c>
      <c r="E84" s="67" t="e">
        <f t="shared" si="42"/>
        <v>#REF!</v>
      </c>
      <c r="F84" s="67" t="e">
        <f t="shared" si="42"/>
        <v>#REF!</v>
      </c>
      <c r="G84" s="67" t="e">
        <f t="shared" si="42"/>
        <v>#REF!</v>
      </c>
      <c r="H84" s="67" t="e">
        <f t="shared" si="42"/>
        <v>#REF!</v>
      </c>
      <c r="I84" s="67" t="e">
        <f t="shared" si="42"/>
        <v>#REF!</v>
      </c>
      <c r="J84" s="67" t="e">
        <f t="shared" si="42"/>
        <v>#REF!</v>
      </c>
      <c r="K84" s="67" t="e">
        <f t="shared" si="42"/>
        <v>#REF!</v>
      </c>
      <c r="L84" s="67" t="e">
        <f t="shared" si="42"/>
        <v>#REF!</v>
      </c>
      <c r="M84" s="67" t="e">
        <f t="shared" si="42"/>
        <v>#REF!</v>
      </c>
      <c r="N84" s="67" t="e">
        <f t="shared" si="42"/>
        <v>#REF!</v>
      </c>
      <c r="O84" s="5"/>
      <c r="P84" s="5"/>
      <c r="Q84" s="5"/>
      <c r="R84" s="5"/>
      <c r="S84" s="5"/>
      <c r="T84" s="5"/>
      <c r="U84" s="5"/>
      <c r="V84" s="5"/>
      <c r="W84" s="5"/>
      <c r="X84" s="5"/>
      <c r="Y84" s="5"/>
      <c r="Z84" s="5"/>
    </row>
    <row r="85" spans="1:26" ht="12.75" customHeight="1">
      <c r="A85" s="66"/>
      <c r="B85" s="147" t="s">
        <v>172</v>
      </c>
      <c r="C85" s="67" t="e">
        <f t="shared" ref="C85:N85" si="43">(C64/C22)*100</f>
        <v>#REF!</v>
      </c>
      <c r="D85" s="67" t="e">
        <f t="shared" si="43"/>
        <v>#REF!</v>
      </c>
      <c r="E85" s="67" t="e">
        <f t="shared" si="43"/>
        <v>#REF!</v>
      </c>
      <c r="F85" s="67" t="e">
        <f t="shared" si="43"/>
        <v>#REF!</v>
      </c>
      <c r="G85" s="67" t="e">
        <f t="shared" si="43"/>
        <v>#REF!</v>
      </c>
      <c r="H85" s="67" t="e">
        <f t="shared" si="43"/>
        <v>#REF!</v>
      </c>
      <c r="I85" s="67" t="e">
        <f t="shared" si="43"/>
        <v>#REF!</v>
      </c>
      <c r="J85" s="67" t="e">
        <f t="shared" si="43"/>
        <v>#REF!</v>
      </c>
      <c r="K85" s="67" t="e">
        <f t="shared" si="43"/>
        <v>#REF!</v>
      </c>
      <c r="L85" s="67" t="e">
        <f t="shared" si="43"/>
        <v>#REF!</v>
      </c>
      <c r="M85" s="67" t="e">
        <f t="shared" si="43"/>
        <v>#REF!</v>
      </c>
      <c r="N85" s="67" t="e">
        <f t="shared" si="43"/>
        <v>#REF!</v>
      </c>
      <c r="O85" s="5"/>
      <c r="P85" s="5"/>
      <c r="Q85" s="5"/>
      <c r="R85" s="5"/>
      <c r="S85" s="5"/>
      <c r="T85" s="5"/>
      <c r="U85" s="5"/>
      <c r="V85" s="5"/>
      <c r="W85" s="5"/>
      <c r="X85" s="5"/>
      <c r="Y85" s="5"/>
      <c r="Z85" s="5"/>
    </row>
    <row r="86" spans="1:26" ht="12.75" customHeight="1">
      <c r="A86" s="66"/>
      <c r="B86" s="148" t="s">
        <v>173</v>
      </c>
      <c r="C86" s="67" t="e">
        <f t="shared" ref="C86:N86" si="44">(C65/C23)*100</f>
        <v>#REF!</v>
      </c>
      <c r="D86" s="67" t="e">
        <f t="shared" si="44"/>
        <v>#REF!</v>
      </c>
      <c r="E86" s="67" t="e">
        <f t="shared" si="44"/>
        <v>#REF!</v>
      </c>
      <c r="F86" s="67" t="e">
        <f t="shared" si="44"/>
        <v>#REF!</v>
      </c>
      <c r="G86" s="67" t="e">
        <f t="shared" si="44"/>
        <v>#REF!</v>
      </c>
      <c r="H86" s="67" t="e">
        <f t="shared" si="44"/>
        <v>#REF!</v>
      </c>
      <c r="I86" s="67" t="e">
        <f t="shared" si="44"/>
        <v>#REF!</v>
      </c>
      <c r="J86" s="67" t="e">
        <f t="shared" si="44"/>
        <v>#REF!</v>
      </c>
      <c r="K86" s="67" t="e">
        <f t="shared" si="44"/>
        <v>#REF!</v>
      </c>
      <c r="L86" s="67" t="e">
        <f t="shared" si="44"/>
        <v>#REF!</v>
      </c>
      <c r="M86" s="67" t="e">
        <f t="shared" si="44"/>
        <v>#REF!</v>
      </c>
      <c r="N86" s="67" t="e">
        <f t="shared" si="44"/>
        <v>#REF!</v>
      </c>
      <c r="O86" s="5"/>
      <c r="P86" s="5"/>
      <c r="Q86" s="5"/>
      <c r="R86" s="5"/>
      <c r="S86" s="5"/>
      <c r="T86" s="5"/>
      <c r="U86" s="5"/>
      <c r="V86" s="5"/>
      <c r="W86" s="5"/>
      <c r="X86" s="5"/>
      <c r="Y86" s="5"/>
      <c r="Z86" s="5"/>
    </row>
    <row r="87" spans="1:26" ht="12.75" customHeight="1">
      <c r="A87" s="66"/>
      <c r="B87" s="148" t="s">
        <v>174</v>
      </c>
      <c r="C87" s="67" t="e">
        <f t="shared" ref="C87:N87" si="45">(C66/C24)*100</f>
        <v>#REF!</v>
      </c>
      <c r="D87" s="67" t="e">
        <f t="shared" si="45"/>
        <v>#REF!</v>
      </c>
      <c r="E87" s="67" t="e">
        <f t="shared" si="45"/>
        <v>#REF!</v>
      </c>
      <c r="F87" s="67" t="e">
        <f t="shared" si="45"/>
        <v>#REF!</v>
      </c>
      <c r="G87" s="67" t="e">
        <f t="shared" si="45"/>
        <v>#REF!</v>
      </c>
      <c r="H87" s="67" t="e">
        <f t="shared" si="45"/>
        <v>#REF!</v>
      </c>
      <c r="I87" s="67" t="e">
        <f t="shared" si="45"/>
        <v>#REF!</v>
      </c>
      <c r="J87" s="67" t="e">
        <f t="shared" si="45"/>
        <v>#REF!</v>
      </c>
      <c r="K87" s="67" t="e">
        <f t="shared" si="45"/>
        <v>#REF!</v>
      </c>
      <c r="L87" s="67" t="e">
        <f t="shared" si="45"/>
        <v>#REF!</v>
      </c>
      <c r="M87" s="67" t="e">
        <f t="shared" si="45"/>
        <v>#REF!</v>
      </c>
      <c r="N87" s="67" t="e">
        <f t="shared" si="45"/>
        <v>#REF!</v>
      </c>
      <c r="O87" s="5"/>
      <c r="P87" s="5"/>
      <c r="Q87" s="5"/>
      <c r="R87" s="5"/>
      <c r="S87" s="5"/>
      <c r="T87" s="5"/>
      <c r="U87" s="5"/>
      <c r="V87" s="5"/>
      <c r="W87" s="5"/>
      <c r="X87" s="5"/>
      <c r="Y87" s="5"/>
      <c r="Z87" s="5"/>
    </row>
    <row r="88" spans="1:26"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7" t="s">
        <v>191</v>
      </c>
      <c r="B120" s="68" t="s">
        <v>159</v>
      </c>
      <c r="C120" s="68" t="s">
        <v>160</v>
      </c>
      <c r="D120" s="68" t="s">
        <v>161</v>
      </c>
      <c r="E120" s="68" t="s">
        <v>162</v>
      </c>
      <c r="F120" s="68" t="s">
        <v>163</v>
      </c>
      <c r="G120" s="68" t="s">
        <v>164</v>
      </c>
      <c r="H120" s="68" t="s">
        <v>165</v>
      </c>
      <c r="I120" s="68" t="s">
        <v>166</v>
      </c>
      <c r="J120" s="68" t="s">
        <v>167</v>
      </c>
      <c r="K120" s="68" t="s">
        <v>168</v>
      </c>
      <c r="L120" s="68" t="s">
        <v>169</v>
      </c>
      <c r="M120" s="68" t="s">
        <v>170</v>
      </c>
      <c r="N120" s="5"/>
      <c r="O120" s="5"/>
      <c r="P120" s="5"/>
      <c r="Q120" s="5"/>
      <c r="R120" s="5"/>
      <c r="S120" s="5"/>
      <c r="T120" s="5"/>
      <c r="U120" s="5"/>
      <c r="V120" s="5"/>
      <c r="W120" s="5"/>
      <c r="X120" s="5"/>
      <c r="Y120" s="5"/>
      <c r="Z120" s="5"/>
    </row>
    <row r="121" spans="1:26" ht="12.75" customHeight="1">
      <c r="A121" s="149" t="s">
        <v>192</v>
      </c>
      <c r="B121" s="35" t="e">
        <f>EBIT!C7-EBIT!C36</f>
        <v>#REF!</v>
      </c>
      <c r="C121" s="35" t="e">
        <f>EBIT!D7-EBIT!D36</f>
        <v>#REF!</v>
      </c>
      <c r="D121" s="35" t="e">
        <f>EBIT!E7-EBIT!E36</f>
        <v>#REF!</v>
      </c>
      <c r="E121" s="35" t="e">
        <f>EBIT!F7-EBIT!F36</f>
        <v>#REF!</v>
      </c>
      <c r="F121" s="35" t="e">
        <f>EBIT!G7-EBIT!G36</f>
        <v>#REF!</v>
      </c>
      <c r="G121" s="35" t="e">
        <f>EBIT!H7-EBIT!H36</f>
        <v>#REF!</v>
      </c>
      <c r="H121" s="35" t="e">
        <f>EBIT!I7-EBIT!I36</f>
        <v>#REF!</v>
      </c>
      <c r="I121" s="35" t="e">
        <f>EBIT!J7-EBIT!J36</f>
        <v>#REF!</v>
      </c>
      <c r="J121" s="35" t="e">
        <f>EBIT!K7-EBIT!K36</f>
        <v>#REF!</v>
      </c>
      <c r="K121" s="35" t="e">
        <f>EBIT!L7-EBIT!L36</f>
        <v>#REF!</v>
      </c>
      <c r="L121" s="35" t="e">
        <f>EBIT!M7-EBIT!M36</f>
        <v>#REF!</v>
      </c>
      <c r="M121" s="35" t="e">
        <f>EBIT!N7-EBIT!N36</f>
        <v>#REF!</v>
      </c>
      <c r="N121" s="5"/>
      <c r="O121" s="5"/>
      <c r="P121" s="5"/>
      <c r="Q121" s="5"/>
      <c r="R121" s="5"/>
      <c r="S121" s="5"/>
      <c r="T121" s="5"/>
      <c r="U121" s="5"/>
      <c r="V121" s="5"/>
      <c r="W121" s="5"/>
      <c r="X121" s="5"/>
      <c r="Y121" s="5"/>
      <c r="Z121" s="5"/>
    </row>
    <row r="122" spans="1:26" ht="12.75" customHeight="1">
      <c r="A122" s="149" t="s">
        <v>193</v>
      </c>
      <c r="B122" s="35" t="e">
        <f>EBIT!C8-EBIT!C37</f>
        <v>#REF!</v>
      </c>
      <c r="C122" s="35" t="e">
        <f>EBIT!D8-EBIT!D37</f>
        <v>#REF!</v>
      </c>
      <c r="D122" s="35" t="e">
        <f>EBIT!E8-EBIT!E37</f>
        <v>#REF!</v>
      </c>
      <c r="E122" s="35" t="e">
        <f>EBIT!F8-EBIT!F37</f>
        <v>#REF!</v>
      </c>
      <c r="F122" s="35" t="e">
        <f>EBIT!G8-EBIT!G37</f>
        <v>#REF!</v>
      </c>
      <c r="G122" s="35" t="e">
        <f>EBIT!H8-EBIT!H37</f>
        <v>#REF!</v>
      </c>
      <c r="H122" s="35" t="e">
        <f>EBIT!I8-EBIT!I37</f>
        <v>#REF!</v>
      </c>
      <c r="I122" s="35" t="e">
        <f>EBIT!J8-EBIT!J37</f>
        <v>#REF!</v>
      </c>
      <c r="J122" s="35" t="e">
        <f>EBIT!K8-EBIT!K37</f>
        <v>#REF!</v>
      </c>
      <c r="K122" s="35" t="e">
        <f>EBIT!L8-EBIT!L37</f>
        <v>#REF!</v>
      </c>
      <c r="L122" s="35" t="e">
        <f>EBIT!M8-EBIT!M37</f>
        <v>#REF!</v>
      </c>
      <c r="M122" s="35" t="e">
        <f>EBIT!N8-EBIT!N37</f>
        <v>#REF!</v>
      </c>
      <c r="N122" s="5"/>
      <c r="O122" s="5"/>
      <c r="P122" s="5"/>
      <c r="Q122" s="5"/>
      <c r="R122" s="5"/>
      <c r="S122" s="5"/>
      <c r="T122" s="5"/>
      <c r="U122" s="5"/>
      <c r="V122" s="5"/>
      <c r="W122" s="5"/>
      <c r="X122" s="5"/>
      <c r="Y122" s="5"/>
      <c r="Z122" s="5"/>
    </row>
    <row r="123" spans="1:26" ht="12.75" customHeight="1">
      <c r="A123" s="149" t="s">
        <v>194</v>
      </c>
      <c r="B123" s="35" t="e">
        <f>EBIT!C9-EBIT!C38</f>
        <v>#REF!</v>
      </c>
      <c r="C123" s="35" t="e">
        <f>EBIT!D9-EBIT!D38</f>
        <v>#REF!</v>
      </c>
      <c r="D123" s="35" t="e">
        <f>EBIT!E9-EBIT!E38</f>
        <v>#REF!</v>
      </c>
      <c r="E123" s="35" t="e">
        <f>EBIT!F9-EBIT!F38</f>
        <v>#REF!</v>
      </c>
      <c r="F123" s="35" t="e">
        <f>EBIT!G9-EBIT!G38</f>
        <v>#REF!</v>
      </c>
      <c r="G123" s="35" t="e">
        <f>EBIT!H9-EBIT!H38</f>
        <v>#REF!</v>
      </c>
      <c r="H123" s="35" t="e">
        <f>EBIT!I9-EBIT!I38</f>
        <v>#REF!</v>
      </c>
      <c r="I123" s="35" t="e">
        <f>EBIT!J9-EBIT!J38</f>
        <v>#REF!</v>
      </c>
      <c r="J123" s="35" t="e">
        <f>EBIT!K9-EBIT!K38</f>
        <v>#REF!</v>
      </c>
      <c r="K123" s="35" t="e">
        <f>EBIT!L9-EBIT!L38</f>
        <v>#REF!</v>
      </c>
      <c r="L123" s="35" t="e">
        <f>EBIT!M9-EBIT!M38</f>
        <v>#REF!</v>
      </c>
      <c r="M123" s="35" t="e">
        <f>EBIT!N9-EBIT!N38</f>
        <v>#REF!</v>
      </c>
      <c r="N123" s="5"/>
      <c r="O123" s="5"/>
      <c r="P123" s="5"/>
      <c r="Q123" s="5"/>
      <c r="R123" s="5"/>
      <c r="S123" s="5"/>
      <c r="T123" s="5"/>
      <c r="U123" s="5"/>
      <c r="V123" s="5"/>
      <c r="W123" s="5"/>
      <c r="X123" s="5"/>
      <c r="Y123" s="5"/>
      <c r="Z123" s="5"/>
    </row>
    <row r="124" spans="1:26" ht="12.75" customHeight="1">
      <c r="A124" s="150" t="s">
        <v>33</v>
      </c>
      <c r="B124" s="35" t="e">
        <f>EBIT!C39-EBIT!C10</f>
        <v>#REF!</v>
      </c>
      <c r="C124" s="35" t="e">
        <f>EBIT!D39-EBIT!D10</f>
        <v>#REF!</v>
      </c>
      <c r="D124" s="35" t="e">
        <f>EBIT!E39-EBIT!E10</f>
        <v>#REF!</v>
      </c>
      <c r="E124" s="35" t="e">
        <f>EBIT!F39-EBIT!F10</f>
        <v>#REF!</v>
      </c>
      <c r="F124" s="35" t="e">
        <f>EBIT!G39-EBIT!G10</f>
        <v>#REF!</v>
      </c>
      <c r="G124" s="35" t="e">
        <f>EBIT!H39-EBIT!H10</f>
        <v>#REF!</v>
      </c>
      <c r="H124" s="35" t="e">
        <f>EBIT!I39-EBIT!I10</f>
        <v>#REF!</v>
      </c>
      <c r="I124" s="35" t="e">
        <f>EBIT!J39-EBIT!J10</f>
        <v>#REF!</v>
      </c>
      <c r="J124" s="35" t="e">
        <f>EBIT!K39-EBIT!K10</f>
        <v>#REF!</v>
      </c>
      <c r="K124" s="35" t="e">
        <f>EBIT!L39-EBIT!L10</f>
        <v>#REF!</v>
      </c>
      <c r="L124" s="35" t="e">
        <f>EBIT!M39-EBIT!M10</f>
        <v>#REF!</v>
      </c>
      <c r="M124" s="35" t="e">
        <f>EBIT!N39-EBIT!N10</f>
        <v>#REF!</v>
      </c>
      <c r="N124" s="5"/>
      <c r="O124" s="5"/>
      <c r="P124" s="5"/>
      <c r="Q124" s="5"/>
      <c r="R124" s="5"/>
      <c r="S124" s="5"/>
      <c r="T124" s="5"/>
      <c r="U124" s="5"/>
      <c r="V124" s="5"/>
      <c r="W124" s="5"/>
      <c r="X124" s="5"/>
      <c r="Y124" s="5"/>
      <c r="Z124" s="5"/>
    </row>
    <row r="125" spans="1:26" ht="12.75" customHeight="1">
      <c r="A125" s="69" t="s">
        <v>195</v>
      </c>
      <c r="B125" s="44" t="e">
        <f>EBIT!C11-EBIT!C40</f>
        <v>#REF!</v>
      </c>
      <c r="C125" s="44" t="e">
        <f>EBIT!D11-EBIT!D40</f>
        <v>#REF!</v>
      </c>
      <c r="D125" s="44" t="e">
        <f>EBIT!E11-EBIT!E40</f>
        <v>#REF!</v>
      </c>
      <c r="E125" s="44" t="e">
        <f>EBIT!F11-EBIT!F40</f>
        <v>#REF!</v>
      </c>
      <c r="F125" s="44" t="e">
        <f>EBIT!G11-EBIT!G40</f>
        <v>#REF!</v>
      </c>
      <c r="G125" s="44" t="e">
        <f>EBIT!H11-EBIT!H40</f>
        <v>#REF!</v>
      </c>
      <c r="H125" s="44" t="e">
        <f>EBIT!I11-EBIT!I40</f>
        <v>#REF!</v>
      </c>
      <c r="I125" s="44" t="e">
        <f>EBIT!J11-EBIT!J40</f>
        <v>#REF!</v>
      </c>
      <c r="J125" s="44" t="e">
        <f>EBIT!K11-EBIT!K40</f>
        <v>#REF!</v>
      </c>
      <c r="K125" s="44" t="e">
        <f>EBIT!L11-EBIT!L40</f>
        <v>#REF!</v>
      </c>
      <c r="L125" s="44" t="e">
        <f>EBIT!M11-EBIT!M40</f>
        <v>#REF!</v>
      </c>
      <c r="M125" s="44" t="e">
        <f>EBIT!N11-EBIT!N40</f>
        <v>#REF!</v>
      </c>
      <c r="N125" s="5"/>
      <c r="O125" s="5"/>
      <c r="P125" s="5"/>
      <c r="Q125" s="5"/>
      <c r="R125" s="5"/>
      <c r="S125" s="5"/>
      <c r="T125" s="5"/>
      <c r="U125" s="5"/>
      <c r="V125" s="5"/>
      <c r="W125" s="5"/>
      <c r="X125" s="5"/>
      <c r="Y125" s="5"/>
      <c r="Z125" s="5"/>
    </row>
    <row r="126" spans="1:26" ht="12.75" customHeight="1">
      <c r="A126" s="5"/>
      <c r="B126" s="3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2.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2.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2.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2.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2.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2.7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2.7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2.75" customHeight="1">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sheetData>
  <mergeCells count="13">
    <mergeCell ref="A70:J70"/>
    <mergeCell ref="A1:E1"/>
    <mergeCell ref="A2:K2"/>
    <mergeCell ref="A4:J4"/>
    <mergeCell ref="A6:Z6"/>
    <mergeCell ref="A26:K26"/>
    <mergeCell ref="A28:Z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22"/>
  <sheetViews>
    <sheetView showGridLines="0" workbookViewId="0"/>
  </sheetViews>
  <sheetFormatPr defaultColWidth="14.42578125" defaultRowHeight="15" customHeight="1"/>
  <cols>
    <col min="1" max="1" width="68.85546875" customWidth="1"/>
    <col min="2" max="2" width="15.42578125" customWidth="1"/>
    <col min="3" max="14" width="14" customWidth="1"/>
    <col min="15" max="26" width="8.7109375" customWidth="1"/>
  </cols>
  <sheetData>
    <row r="1" spans="1:26" ht="27.75" customHeight="1">
      <c r="A1" s="189" t="s">
        <v>196</v>
      </c>
      <c r="B1" s="196"/>
      <c r="C1" s="196"/>
      <c r="D1" s="196"/>
      <c r="E1" s="196"/>
      <c r="F1" s="196"/>
      <c r="G1" s="196"/>
      <c r="H1" s="196"/>
      <c r="I1" s="196"/>
      <c r="J1" s="196"/>
      <c r="K1" s="196"/>
      <c r="L1" s="151"/>
      <c r="M1" s="151"/>
      <c r="N1" s="151"/>
      <c r="O1" s="151"/>
      <c r="P1" s="151"/>
      <c r="Q1" s="151"/>
      <c r="R1" s="151"/>
      <c r="S1" s="151"/>
      <c r="T1" s="151"/>
      <c r="U1" s="151"/>
      <c r="V1" s="151"/>
      <c r="W1" s="151"/>
      <c r="X1" s="151"/>
      <c r="Y1" s="151"/>
      <c r="Z1" s="151"/>
    </row>
    <row r="2" spans="1:26" ht="36.75" customHeight="1">
      <c r="A2" s="196"/>
      <c r="B2" s="196"/>
      <c r="C2" s="196"/>
      <c r="D2" s="196"/>
      <c r="E2" s="196"/>
      <c r="F2" s="196"/>
      <c r="G2" s="196"/>
      <c r="H2" s="196"/>
      <c r="I2" s="196"/>
      <c r="J2" s="196"/>
      <c r="K2" s="196"/>
      <c r="L2" s="151"/>
      <c r="M2" s="151"/>
      <c r="N2" s="151"/>
      <c r="O2" s="151"/>
      <c r="P2" s="151"/>
      <c r="Q2" s="151"/>
      <c r="R2" s="151"/>
      <c r="S2" s="151"/>
      <c r="T2" s="151"/>
      <c r="U2" s="151"/>
      <c r="V2" s="151"/>
      <c r="W2" s="151"/>
      <c r="X2" s="151"/>
      <c r="Y2" s="151"/>
      <c r="Z2" s="151"/>
    </row>
    <row r="3" spans="1:26" ht="13.5" customHeight="1">
      <c r="A3" s="122" t="s">
        <v>197</v>
      </c>
      <c r="B3" s="122"/>
      <c r="C3" s="152"/>
      <c r="D3" s="152"/>
      <c r="E3" s="152"/>
      <c r="F3" s="152"/>
      <c r="G3" s="136"/>
      <c r="H3" s="136"/>
      <c r="I3" s="136"/>
      <c r="J3" s="136"/>
      <c r="K3" s="136"/>
      <c r="L3" s="136"/>
      <c r="M3" s="136"/>
      <c r="N3" s="136"/>
      <c r="O3" s="136"/>
      <c r="P3" s="136"/>
      <c r="Q3" s="136"/>
      <c r="R3" s="136"/>
      <c r="S3" s="136"/>
      <c r="T3" s="136"/>
      <c r="U3" s="136"/>
      <c r="V3" s="136"/>
      <c r="W3" s="136"/>
      <c r="X3" s="136"/>
      <c r="Y3" s="136"/>
      <c r="Z3" s="136"/>
    </row>
    <row r="4" spans="1:26" ht="13.5" customHeight="1">
      <c r="A4" s="136" t="s">
        <v>198</v>
      </c>
      <c r="B4" s="136"/>
      <c r="C4" s="152"/>
      <c r="D4" s="152"/>
      <c r="E4" s="152"/>
      <c r="F4" s="152"/>
      <c r="G4" s="136"/>
      <c r="H4" s="136"/>
      <c r="I4" s="136"/>
      <c r="J4" s="136"/>
      <c r="K4" s="136"/>
      <c r="L4" s="136"/>
      <c r="M4" s="136"/>
      <c r="N4" s="136"/>
      <c r="O4" s="136"/>
      <c r="P4" s="136"/>
      <c r="Q4" s="136"/>
      <c r="R4" s="136"/>
      <c r="S4" s="136"/>
      <c r="T4" s="136"/>
      <c r="U4" s="136"/>
      <c r="V4" s="136"/>
      <c r="W4" s="136"/>
      <c r="X4" s="136"/>
      <c r="Y4" s="136"/>
      <c r="Z4" s="136"/>
    </row>
    <row r="5" spans="1:26" ht="41.25" customHeight="1">
      <c r="A5" s="191" t="s">
        <v>199</v>
      </c>
      <c r="B5" s="196"/>
      <c r="C5" s="196"/>
      <c r="D5" s="196"/>
      <c r="E5" s="196"/>
      <c r="F5" s="196"/>
      <c r="G5" s="196"/>
      <c r="H5" s="196"/>
      <c r="I5" s="196"/>
      <c r="J5" s="196"/>
      <c r="K5" s="196"/>
      <c r="L5" s="196"/>
      <c r="M5" s="141"/>
      <c r="N5" s="141"/>
      <c r="O5" s="141"/>
      <c r="P5" s="141"/>
      <c r="Q5" s="141"/>
      <c r="R5" s="141"/>
      <c r="S5" s="141"/>
      <c r="T5" s="141"/>
      <c r="U5" s="141"/>
      <c r="V5" s="141"/>
      <c r="W5" s="141"/>
      <c r="X5" s="141"/>
      <c r="Y5" s="141"/>
      <c r="Z5" s="141"/>
    </row>
    <row r="6" spans="1:26" ht="13.5" customHeight="1">
      <c r="A6" s="122" t="s">
        <v>200</v>
      </c>
      <c r="B6" s="122"/>
      <c r="C6" s="152"/>
      <c r="D6" s="152"/>
      <c r="E6" s="152"/>
      <c r="F6" s="152"/>
      <c r="G6" s="136"/>
      <c r="H6" s="136"/>
      <c r="I6" s="136"/>
      <c r="J6" s="136"/>
      <c r="K6" s="136"/>
      <c r="L6" s="136"/>
      <c r="M6" s="136"/>
      <c r="N6" s="136"/>
      <c r="O6" s="136"/>
      <c r="P6" s="136"/>
      <c r="Q6" s="136"/>
      <c r="R6" s="136"/>
      <c r="S6" s="136"/>
      <c r="T6" s="136"/>
      <c r="U6" s="136"/>
      <c r="V6" s="136"/>
      <c r="W6" s="136"/>
      <c r="X6" s="136"/>
      <c r="Y6" s="136"/>
      <c r="Z6" s="136"/>
    </row>
    <row r="7" spans="1:26" ht="13.5" customHeight="1">
      <c r="A7" s="7" t="s">
        <v>201</v>
      </c>
      <c r="B7" s="7" t="s">
        <v>202</v>
      </c>
      <c r="C7" s="70" t="s">
        <v>159</v>
      </c>
      <c r="D7" s="70" t="s">
        <v>160</v>
      </c>
      <c r="E7" s="70" t="s">
        <v>161</v>
      </c>
      <c r="F7" s="70" t="s">
        <v>162</v>
      </c>
      <c r="G7" s="70" t="s">
        <v>163</v>
      </c>
      <c r="H7" s="70" t="s">
        <v>164</v>
      </c>
      <c r="I7" s="70" t="s">
        <v>165</v>
      </c>
      <c r="J7" s="70" t="s">
        <v>166</v>
      </c>
      <c r="K7" s="70" t="s">
        <v>167</v>
      </c>
      <c r="L7" s="70" t="s">
        <v>168</v>
      </c>
      <c r="M7" s="70" t="s">
        <v>169</v>
      </c>
      <c r="N7" s="70" t="s">
        <v>170</v>
      </c>
      <c r="O7" s="5"/>
      <c r="P7" s="5"/>
      <c r="Q7" s="5"/>
      <c r="R7" s="5"/>
      <c r="S7" s="5"/>
      <c r="T7" s="5"/>
      <c r="U7" s="5"/>
      <c r="V7" s="5"/>
      <c r="W7" s="5"/>
      <c r="X7" s="5"/>
      <c r="Y7" s="5"/>
      <c r="Z7" s="5"/>
    </row>
    <row r="8" spans="1:26" ht="13.5" customHeight="1">
      <c r="A8" s="71" t="s">
        <v>192</v>
      </c>
      <c r="B8" s="71" t="s">
        <v>37</v>
      </c>
      <c r="C8" s="72" t="e">
        <f>SUMIFS('Variance Analysis'!C$30:C$45,'Variance Analysis'!$B$30:$B$45,'Variance Analysis'!$B33,'Variance Analysis'!$A$30:$A$45,'Variance Analysis'!$A$30)</f>
        <v>#REF!</v>
      </c>
      <c r="D8" s="72" t="e">
        <f>SUMIFS('Variance Analysis'!D$30:D$45,'Variance Analysis'!$B$30:$B$45,'Variance Analysis'!$B33,'Variance Analysis'!$A$30:$A$45,'Variance Analysis'!$A$30)</f>
        <v>#REF!</v>
      </c>
      <c r="E8" s="72" t="e">
        <f>SUMIFS('Variance Analysis'!E$30:E$45,'Variance Analysis'!$B$30:$B$45,'Variance Analysis'!$B33,'Variance Analysis'!$A$30:$A$45,'Variance Analysis'!$A$30)</f>
        <v>#REF!</v>
      </c>
      <c r="F8" s="72" t="e">
        <f>SUMIFS('Variance Analysis'!F$30:F$45,'Variance Analysis'!$B$30:$B$45,'Variance Analysis'!$B33,'Variance Analysis'!$A$30:$A$45,'Variance Analysis'!$A$30)</f>
        <v>#REF!</v>
      </c>
      <c r="G8" s="72" t="e">
        <f>SUMIFS('Variance Analysis'!G$30:G$45,'Variance Analysis'!$B$30:$B$45,'Variance Analysis'!$B33,'Variance Analysis'!$A$30:$A$45,'Variance Analysis'!$A$30)</f>
        <v>#REF!</v>
      </c>
      <c r="H8" s="72" t="e">
        <f>SUMIFS('Variance Analysis'!H$30:H$45,'Variance Analysis'!$B$30:$B$45,'Variance Analysis'!$B33,'Variance Analysis'!$A$30:$A$45,'Variance Analysis'!$A$30)</f>
        <v>#REF!</v>
      </c>
      <c r="I8" s="72" t="e">
        <f>SUMIFS('Variance Analysis'!I$30:I$45,'Variance Analysis'!$B$30:$B$45,'Variance Analysis'!$B33,'Variance Analysis'!$A$30:$A$45,'Variance Analysis'!$A$30)</f>
        <v>#REF!</v>
      </c>
      <c r="J8" s="72" t="e">
        <f>SUMIFS('Variance Analysis'!J$30:J$45,'Variance Analysis'!$B$30:$B$45,'Variance Analysis'!$B33,'Variance Analysis'!$A$30:$A$45,'Variance Analysis'!$A$30)</f>
        <v>#REF!</v>
      </c>
      <c r="K8" s="72" t="e">
        <f>SUMIFS('Variance Analysis'!K$30:K$45,'Variance Analysis'!$B$30:$B$45,'Variance Analysis'!$B33,'Variance Analysis'!$A$30:$A$45,'Variance Analysis'!$A$30)</f>
        <v>#REF!</v>
      </c>
      <c r="L8" s="72" t="e">
        <f>SUMIFS('Variance Analysis'!L$30:L$45,'Variance Analysis'!$B$30:$B$45,'Variance Analysis'!$B33,'Variance Analysis'!$A$30:$A$45,'Variance Analysis'!$A$30)</f>
        <v>#REF!</v>
      </c>
      <c r="M8" s="72" t="e">
        <f>SUMIFS('Variance Analysis'!M$30:M$45,'Variance Analysis'!$B$30:$B$45,'Variance Analysis'!$B33,'Variance Analysis'!$A$30:$A$45,'Variance Analysis'!$A$30)</f>
        <v>#REF!</v>
      </c>
      <c r="N8" s="72" t="e">
        <f>SUMIFS('Variance Analysis'!N$30:N$45,'Variance Analysis'!$B$30:$B$45,'Variance Analysis'!$B33,'Variance Analysis'!$A$30:$A$45,'Variance Analysis'!$A$30)</f>
        <v>#REF!</v>
      </c>
      <c r="O8" s="5"/>
      <c r="P8" s="5"/>
      <c r="Q8" s="5"/>
      <c r="R8" s="5"/>
      <c r="S8" s="5"/>
      <c r="T8" s="5"/>
      <c r="U8" s="5"/>
      <c r="V8" s="5"/>
      <c r="W8" s="5"/>
      <c r="X8" s="5"/>
      <c r="Y8" s="5"/>
      <c r="Z8" s="5"/>
    </row>
    <row r="9" spans="1:26" ht="13.5" customHeight="1">
      <c r="A9" s="71" t="s">
        <v>193</v>
      </c>
      <c r="B9" s="71" t="s">
        <v>37</v>
      </c>
      <c r="C9" s="72" t="e">
        <f>SUMIFS('Variance Analysis'!C$30:C$45,'Variance Analysis'!$B$30:$B$45,'Variance Analysis'!$B$31,'Variance Analysis'!$A$30:$A$45,'Variance Analysis'!$A$30)</f>
        <v>#REF!</v>
      </c>
      <c r="D9" s="72" t="e">
        <f>SUMIFS('Variance Analysis'!D$30:D$45,'Variance Analysis'!$B$30:$B$45,'Variance Analysis'!$B$31,'Variance Analysis'!$A$30:$A$45,'Variance Analysis'!$A$30)</f>
        <v>#REF!</v>
      </c>
      <c r="E9" s="72" t="e">
        <f>SUMIFS('Variance Analysis'!E$30:E$45,'Variance Analysis'!$B$30:$B$45,'Variance Analysis'!$B$31,'Variance Analysis'!$A$30:$A$45,'Variance Analysis'!$A$30)</f>
        <v>#REF!</v>
      </c>
      <c r="F9" s="72" t="e">
        <f>SUMIFS('Variance Analysis'!F$30:F$45,'Variance Analysis'!$B$30:$B$45,'Variance Analysis'!$B$31,'Variance Analysis'!$A$30:$A$45,'Variance Analysis'!$A$30)</f>
        <v>#REF!</v>
      </c>
      <c r="G9" s="72" t="e">
        <f>SUMIFS('Variance Analysis'!G$30:G$45,'Variance Analysis'!$B$30:$B$45,'Variance Analysis'!$B$31,'Variance Analysis'!$A$30:$A$45,'Variance Analysis'!$A$30)</f>
        <v>#REF!</v>
      </c>
      <c r="H9" s="72" t="e">
        <f>SUMIFS('Variance Analysis'!H$30:H$45,'Variance Analysis'!$B$30:$B$45,'Variance Analysis'!$B$31,'Variance Analysis'!$A$30:$A$45,'Variance Analysis'!$A$30)</f>
        <v>#REF!</v>
      </c>
      <c r="I9" s="72" t="e">
        <f>SUMIFS('Variance Analysis'!I$30:I$45,'Variance Analysis'!$B$30:$B$45,'Variance Analysis'!$B$31,'Variance Analysis'!$A$30:$A$45,'Variance Analysis'!$A$30)</f>
        <v>#REF!</v>
      </c>
      <c r="J9" s="72" t="e">
        <f>SUMIFS('Variance Analysis'!J$30:J$45,'Variance Analysis'!$B$30:$B$45,'Variance Analysis'!$B$31,'Variance Analysis'!$A$30:$A$45,'Variance Analysis'!$A$30)</f>
        <v>#REF!</v>
      </c>
      <c r="K9" s="72" t="e">
        <f>SUMIFS('Variance Analysis'!K$30:K$45,'Variance Analysis'!$B$30:$B$45,'Variance Analysis'!$B$31,'Variance Analysis'!$A$30:$A$45,'Variance Analysis'!$A$30)</f>
        <v>#REF!</v>
      </c>
      <c r="L9" s="72" t="e">
        <f>SUMIFS('Variance Analysis'!L$30:L$45,'Variance Analysis'!$B$30:$B$45,'Variance Analysis'!$B$31,'Variance Analysis'!$A$30:$A$45,'Variance Analysis'!$A$30)</f>
        <v>#REF!</v>
      </c>
      <c r="M9" s="72" t="e">
        <f>SUMIFS('Variance Analysis'!M$30:M$45,'Variance Analysis'!$B$30:$B$45,'Variance Analysis'!$B$31,'Variance Analysis'!$A$30:$A$45,'Variance Analysis'!$A$30)</f>
        <v>#REF!</v>
      </c>
      <c r="N9" s="72" t="e">
        <f>SUMIFS('Variance Analysis'!N$30:N$45,'Variance Analysis'!$B$30:$B$45,'Variance Analysis'!$B$31,'Variance Analysis'!$A$30:$A$45,'Variance Analysis'!$A$30)</f>
        <v>#REF!</v>
      </c>
      <c r="O9" s="5"/>
      <c r="P9" s="5"/>
      <c r="Q9" s="5"/>
      <c r="R9" s="5"/>
      <c r="S9" s="5"/>
      <c r="T9" s="5"/>
      <c r="U9" s="5"/>
      <c r="V9" s="5"/>
      <c r="W9" s="5"/>
      <c r="X9" s="5"/>
      <c r="Y9" s="5"/>
      <c r="Z9" s="5"/>
    </row>
    <row r="10" spans="1:26" ht="13.5" customHeight="1">
      <c r="A10" s="71" t="s">
        <v>194</v>
      </c>
      <c r="B10" s="71" t="s">
        <v>37</v>
      </c>
      <c r="C10" s="72" t="e">
        <f>SUMIFS('Variance Analysis'!C$30:C$45,'Variance Analysis'!$B$30:$B$45,'Variance Analysis'!$B32,'Variance Analysis'!$A$30:$A$45,'Variance Analysis'!$A$30)</f>
        <v>#REF!</v>
      </c>
      <c r="D10" s="72" t="e">
        <f>SUMIFS('Variance Analysis'!D$30:D$45,'Variance Analysis'!$B$30:$B$45,'Variance Analysis'!$B32,'Variance Analysis'!$A$30:$A$45,'Variance Analysis'!$A$30)</f>
        <v>#REF!</v>
      </c>
      <c r="E10" s="72" t="e">
        <f>SUMIFS('Variance Analysis'!E$30:E$45,'Variance Analysis'!$B$30:$B$45,'Variance Analysis'!$B32,'Variance Analysis'!$A$30:$A$45,'Variance Analysis'!$A$30)</f>
        <v>#REF!</v>
      </c>
      <c r="F10" s="72" t="e">
        <f>SUMIFS('Variance Analysis'!F$30:F$45,'Variance Analysis'!$B$30:$B$45,'Variance Analysis'!$B32,'Variance Analysis'!$A$30:$A$45,'Variance Analysis'!$A$30)</f>
        <v>#REF!</v>
      </c>
      <c r="G10" s="72" t="e">
        <f>SUMIFS('Variance Analysis'!G$30:G$45,'Variance Analysis'!$B$30:$B$45,'Variance Analysis'!$B32,'Variance Analysis'!$A$30:$A$45,'Variance Analysis'!$A$30)</f>
        <v>#REF!</v>
      </c>
      <c r="H10" s="72" t="e">
        <f>SUMIFS('Variance Analysis'!H$30:H$45,'Variance Analysis'!$B$30:$B$45,'Variance Analysis'!$B32,'Variance Analysis'!$A$30:$A$45,'Variance Analysis'!$A$30)</f>
        <v>#REF!</v>
      </c>
      <c r="I10" s="72" t="e">
        <f>SUMIFS('Variance Analysis'!I$30:I$45,'Variance Analysis'!$B$30:$B$45,'Variance Analysis'!$B32,'Variance Analysis'!$A$30:$A$45,'Variance Analysis'!$A$30)</f>
        <v>#REF!</v>
      </c>
      <c r="J10" s="72" t="e">
        <f>SUMIFS('Variance Analysis'!J$30:J$45,'Variance Analysis'!$B$30:$B$45,'Variance Analysis'!$B32,'Variance Analysis'!$A$30:$A$45,'Variance Analysis'!$A$30)</f>
        <v>#REF!</v>
      </c>
      <c r="K10" s="72" t="e">
        <f>SUMIFS('Variance Analysis'!K$30:K$45,'Variance Analysis'!$B$30:$B$45,'Variance Analysis'!$B32,'Variance Analysis'!$A$30:$A$45,'Variance Analysis'!$A$30)</f>
        <v>#REF!</v>
      </c>
      <c r="L10" s="72" t="e">
        <f>SUMIFS('Variance Analysis'!L$30:L$45,'Variance Analysis'!$B$30:$B$45,'Variance Analysis'!$B32,'Variance Analysis'!$A$30:$A$45,'Variance Analysis'!$A$30)</f>
        <v>#REF!</v>
      </c>
      <c r="M10" s="72" t="e">
        <f>SUMIFS('Variance Analysis'!M$30:M$45,'Variance Analysis'!$B$30:$B$45,'Variance Analysis'!$B32,'Variance Analysis'!$A$30:$A$45,'Variance Analysis'!$A$30)</f>
        <v>#REF!</v>
      </c>
      <c r="N10" s="72" t="e">
        <f>SUMIFS('Variance Analysis'!N$30:N$45,'Variance Analysis'!$B$30:$B$45,'Variance Analysis'!$B32,'Variance Analysis'!$A$30:$A$45,'Variance Analysis'!$A$30)</f>
        <v>#REF!</v>
      </c>
      <c r="O10" s="5"/>
      <c r="P10" s="5"/>
      <c r="Q10" s="5"/>
      <c r="R10" s="5"/>
      <c r="S10" s="5"/>
      <c r="T10" s="5"/>
      <c r="U10" s="5"/>
      <c r="V10" s="5"/>
      <c r="W10" s="5"/>
      <c r="X10" s="5"/>
      <c r="Y10" s="5"/>
      <c r="Z10" s="5"/>
    </row>
    <row r="11" spans="1:26" ht="13.5" customHeight="1">
      <c r="A11" s="71" t="s">
        <v>171</v>
      </c>
      <c r="B11" s="71" t="s">
        <v>203</v>
      </c>
      <c r="C11" s="73" t="e">
        <f t="shared" ref="C11:N11" si="0">#REF!</f>
        <v>#REF!</v>
      </c>
      <c r="D11" s="73" t="e">
        <f t="shared" si="0"/>
        <v>#REF!</v>
      </c>
      <c r="E11" s="73" t="e">
        <f t="shared" si="0"/>
        <v>#REF!</v>
      </c>
      <c r="F11" s="73" t="e">
        <f t="shared" si="0"/>
        <v>#REF!</v>
      </c>
      <c r="G11" s="73" t="e">
        <f t="shared" si="0"/>
        <v>#REF!</v>
      </c>
      <c r="H11" s="73" t="e">
        <f t="shared" si="0"/>
        <v>#REF!</v>
      </c>
      <c r="I11" s="73" t="e">
        <f t="shared" si="0"/>
        <v>#REF!</v>
      </c>
      <c r="J11" s="73" t="e">
        <f t="shared" si="0"/>
        <v>#REF!</v>
      </c>
      <c r="K11" s="73" t="e">
        <f t="shared" si="0"/>
        <v>#REF!</v>
      </c>
      <c r="L11" s="73" t="e">
        <f t="shared" si="0"/>
        <v>#REF!</v>
      </c>
      <c r="M11" s="73" t="e">
        <f t="shared" si="0"/>
        <v>#REF!</v>
      </c>
      <c r="N11" s="73" t="e">
        <f t="shared" si="0"/>
        <v>#REF!</v>
      </c>
      <c r="O11" s="5"/>
      <c r="P11" s="5"/>
      <c r="Q11" s="5"/>
      <c r="R11" s="5"/>
      <c r="S11" s="5"/>
      <c r="T11" s="5"/>
      <c r="U11" s="5"/>
      <c r="V11" s="5"/>
      <c r="W11" s="5"/>
      <c r="X11" s="5"/>
      <c r="Y11" s="5"/>
      <c r="Z11" s="5"/>
    </row>
    <row r="12" spans="1:26" ht="13.5" customHeight="1">
      <c r="A12" s="74" t="s">
        <v>204</v>
      </c>
      <c r="B12" s="75" t="s">
        <v>205</v>
      </c>
      <c r="C12" s="76" t="e">
        <f t="shared" ref="C12:N12" si="1">SUM($C$8:C10)/(SUM($C$11:C11)*1000)</f>
        <v>#REF!</v>
      </c>
      <c r="D12" s="76" t="e">
        <f t="shared" si="1"/>
        <v>#REF!</v>
      </c>
      <c r="E12" s="76" t="e">
        <f t="shared" si="1"/>
        <v>#REF!</v>
      </c>
      <c r="F12" s="76" t="e">
        <f t="shared" si="1"/>
        <v>#REF!</v>
      </c>
      <c r="G12" s="76" t="e">
        <f t="shared" si="1"/>
        <v>#REF!</v>
      </c>
      <c r="H12" s="76" t="e">
        <f t="shared" si="1"/>
        <v>#REF!</v>
      </c>
      <c r="I12" s="76" t="e">
        <f t="shared" si="1"/>
        <v>#REF!</v>
      </c>
      <c r="J12" s="76" t="e">
        <f t="shared" si="1"/>
        <v>#REF!</v>
      </c>
      <c r="K12" s="76" t="e">
        <f t="shared" si="1"/>
        <v>#REF!</v>
      </c>
      <c r="L12" s="76" t="e">
        <f t="shared" si="1"/>
        <v>#REF!</v>
      </c>
      <c r="M12" s="76" t="e">
        <f t="shared" si="1"/>
        <v>#REF!</v>
      </c>
      <c r="N12" s="76" t="e">
        <f t="shared" si="1"/>
        <v>#REF!</v>
      </c>
      <c r="O12" s="5"/>
      <c r="P12" s="5"/>
      <c r="Q12" s="5"/>
      <c r="R12" s="5"/>
      <c r="S12" s="5"/>
      <c r="T12" s="5"/>
      <c r="U12" s="5"/>
      <c r="V12" s="5"/>
      <c r="W12" s="5"/>
      <c r="X12" s="5"/>
      <c r="Y12" s="5"/>
      <c r="Z12" s="5"/>
    </row>
    <row r="13" spans="1:26" ht="13.5" customHeight="1">
      <c r="A13" s="7"/>
      <c r="B13" s="5"/>
      <c r="C13" s="35"/>
      <c r="D13" s="35"/>
      <c r="E13" s="35"/>
      <c r="F13" s="35"/>
      <c r="G13" s="35"/>
      <c r="H13" s="35"/>
      <c r="I13" s="35"/>
      <c r="J13" s="35"/>
      <c r="K13" s="35"/>
      <c r="L13" s="35"/>
      <c r="M13" s="35"/>
      <c r="N13" s="35"/>
      <c r="O13" s="5"/>
      <c r="P13" s="5"/>
      <c r="Q13" s="5"/>
      <c r="R13" s="5"/>
      <c r="S13" s="5"/>
      <c r="T13" s="5"/>
      <c r="U13" s="5"/>
      <c r="V13" s="5"/>
      <c r="W13" s="5"/>
      <c r="X13" s="5"/>
      <c r="Y13" s="5"/>
      <c r="Z13" s="5"/>
    </row>
    <row r="14" spans="1:26" ht="13.5" customHeight="1">
      <c r="A14" s="122" t="s">
        <v>206</v>
      </c>
      <c r="B14" s="122"/>
      <c r="C14" s="152"/>
      <c r="D14" s="152"/>
      <c r="E14" s="152"/>
      <c r="F14" s="152"/>
      <c r="G14" s="136"/>
      <c r="H14" s="136"/>
      <c r="I14" s="136"/>
      <c r="J14" s="136"/>
      <c r="K14" s="136"/>
      <c r="L14" s="136"/>
      <c r="M14" s="136"/>
      <c r="N14" s="136"/>
      <c r="O14" s="136"/>
      <c r="P14" s="136"/>
      <c r="Q14" s="136"/>
      <c r="R14" s="136"/>
      <c r="S14" s="136"/>
      <c r="T14" s="136"/>
      <c r="U14" s="136"/>
      <c r="V14" s="136"/>
      <c r="W14" s="136"/>
      <c r="X14" s="136"/>
      <c r="Y14" s="136"/>
      <c r="Z14" s="136"/>
    </row>
    <row r="15" spans="1:26" ht="13.5" customHeight="1">
      <c r="A15" s="122" t="s">
        <v>201</v>
      </c>
      <c r="B15" s="122" t="s">
        <v>202</v>
      </c>
      <c r="C15" s="57" t="s">
        <v>159</v>
      </c>
      <c r="D15" s="57" t="s">
        <v>160</v>
      </c>
      <c r="E15" s="57" t="s">
        <v>161</v>
      </c>
      <c r="F15" s="57" t="s">
        <v>162</v>
      </c>
      <c r="G15" s="57" t="s">
        <v>163</v>
      </c>
      <c r="H15" s="57" t="s">
        <v>164</v>
      </c>
      <c r="I15" s="57" t="s">
        <v>165</v>
      </c>
      <c r="J15" s="57" t="s">
        <v>166</v>
      </c>
      <c r="K15" s="57" t="s">
        <v>167</v>
      </c>
      <c r="L15" s="57" t="s">
        <v>168</v>
      </c>
      <c r="M15" s="57" t="s">
        <v>169</v>
      </c>
      <c r="N15" s="57" t="s">
        <v>170</v>
      </c>
      <c r="O15" s="136"/>
      <c r="P15" s="136"/>
      <c r="Q15" s="136"/>
      <c r="R15" s="136"/>
      <c r="S15" s="136"/>
      <c r="T15" s="136"/>
      <c r="U15" s="136"/>
      <c r="V15" s="136"/>
      <c r="W15" s="136"/>
      <c r="X15" s="136"/>
      <c r="Y15" s="136"/>
      <c r="Z15" s="136"/>
    </row>
    <row r="16" spans="1:26" ht="13.5" customHeight="1">
      <c r="A16" s="71" t="s">
        <v>192</v>
      </c>
      <c r="B16" s="71" t="s">
        <v>37</v>
      </c>
      <c r="C16" s="72" t="e">
        <f>SUMIFS('Variance Analysis'!C$30:C$45,'Variance Analysis'!$B$30:$B$45,'Variance Analysis'!$B37,'Variance Analysis'!$A$30:$A$45,'Variance Analysis'!$A$34)</f>
        <v>#REF!</v>
      </c>
      <c r="D16" s="72" t="e">
        <f>SUMIFS('Variance Analysis'!D$30:D$45,'Variance Analysis'!$B$30:$B$45,'Variance Analysis'!$B37,'Variance Analysis'!$A$30:$A$45,'Variance Analysis'!$A$34)</f>
        <v>#REF!</v>
      </c>
      <c r="E16" s="72" t="e">
        <f>SUMIFS('Variance Analysis'!E$30:E$45,'Variance Analysis'!$B$30:$B$45,'Variance Analysis'!$B37,'Variance Analysis'!$A$30:$A$45,'Variance Analysis'!$A$34)</f>
        <v>#REF!</v>
      </c>
      <c r="F16" s="72" t="e">
        <f>SUMIFS('Variance Analysis'!F$30:F$45,'Variance Analysis'!$B$30:$B$45,'Variance Analysis'!$B37,'Variance Analysis'!$A$30:$A$45,'Variance Analysis'!$A$34)</f>
        <v>#REF!</v>
      </c>
      <c r="G16" s="72" t="e">
        <f>SUMIFS('Variance Analysis'!G$30:G$45,'Variance Analysis'!$B$30:$B$45,'Variance Analysis'!$B37,'Variance Analysis'!$A$30:$A$45,'Variance Analysis'!$A$34)</f>
        <v>#REF!</v>
      </c>
      <c r="H16" s="72" t="e">
        <f>SUMIFS('Variance Analysis'!H$30:H$45,'Variance Analysis'!$B$30:$B$45,'Variance Analysis'!$B37,'Variance Analysis'!$A$30:$A$45,'Variance Analysis'!$A$34)</f>
        <v>#REF!</v>
      </c>
      <c r="I16" s="72" t="e">
        <f>SUMIFS('Variance Analysis'!I$30:I$45,'Variance Analysis'!$B$30:$B$45,'Variance Analysis'!$B37,'Variance Analysis'!$A$30:$A$45,'Variance Analysis'!$A$34)</f>
        <v>#REF!</v>
      </c>
      <c r="J16" s="72" t="e">
        <f>SUMIFS('Variance Analysis'!J$30:J$45,'Variance Analysis'!$B$30:$B$45,'Variance Analysis'!$B37,'Variance Analysis'!$A$30:$A$45,'Variance Analysis'!$A$34)</f>
        <v>#REF!</v>
      </c>
      <c r="K16" s="72" t="e">
        <f>SUMIFS('Variance Analysis'!K$30:K$45,'Variance Analysis'!$B$30:$B$45,'Variance Analysis'!$B37,'Variance Analysis'!$A$30:$A$45,'Variance Analysis'!$A$34)</f>
        <v>#REF!</v>
      </c>
      <c r="L16" s="72" t="e">
        <f>SUMIFS('Variance Analysis'!L$30:L$45,'Variance Analysis'!$B$30:$B$45,'Variance Analysis'!$B37,'Variance Analysis'!$A$30:$A$45,'Variance Analysis'!$A$34)</f>
        <v>#REF!</v>
      </c>
      <c r="M16" s="72" t="e">
        <f>SUMIFS('Variance Analysis'!M$30:M$45,'Variance Analysis'!$B$30:$B$45,'Variance Analysis'!$B37,'Variance Analysis'!$A$30:$A$45,'Variance Analysis'!$A$34)</f>
        <v>#REF!</v>
      </c>
      <c r="N16" s="72" t="e">
        <f>SUMIFS('Variance Analysis'!N$30:N$45,'Variance Analysis'!$B$30:$B$45,'Variance Analysis'!$B37,'Variance Analysis'!$A$30:$A$45,'Variance Analysis'!$A$34)</f>
        <v>#REF!</v>
      </c>
      <c r="O16" s="5"/>
      <c r="P16" s="5"/>
      <c r="Q16" s="5"/>
      <c r="R16" s="5"/>
      <c r="S16" s="5"/>
      <c r="T16" s="5"/>
      <c r="U16" s="5"/>
      <c r="V16" s="5"/>
      <c r="W16" s="5"/>
      <c r="X16" s="5"/>
      <c r="Y16" s="5"/>
      <c r="Z16" s="5"/>
    </row>
    <row r="17" spans="1:26" ht="13.5" customHeight="1">
      <c r="A17" s="71" t="s">
        <v>193</v>
      </c>
      <c r="B17" s="71" t="s">
        <v>37</v>
      </c>
      <c r="C17" s="72" t="e">
        <f>SUMIFS('Variance Analysis'!C$30:C$45,'Variance Analysis'!$B$30:$B$45,'Variance Analysis'!$B$35,'Variance Analysis'!$A$30:$A$45,'Variance Analysis'!$A$34)</f>
        <v>#REF!</v>
      </c>
      <c r="D17" s="72" t="e">
        <f>SUMIFS('Variance Analysis'!D$30:D$45,'Variance Analysis'!$B$30:$B$45,'Variance Analysis'!$B$35,'Variance Analysis'!$A$30:$A$45,'Variance Analysis'!$A$34)</f>
        <v>#REF!</v>
      </c>
      <c r="E17" s="72" t="e">
        <f>SUMIFS('Variance Analysis'!E$30:E$45,'Variance Analysis'!$B$30:$B$45,'Variance Analysis'!$B$35,'Variance Analysis'!$A$30:$A$45,'Variance Analysis'!$A$34)</f>
        <v>#REF!</v>
      </c>
      <c r="F17" s="72" t="e">
        <f>SUMIFS('Variance Analysis'!F$30:F$45,'Variance Analysis'!$B$30:$B$45,'Variance Analysis'!$B$35,'Variance Analysis'!$A$30:$A$45,'Variance Analysis'!$A$34)</f>
        <v>#REF!</v>
      </c>
      <c r="G17" s="72" t="e">
        <f>SUMIFS('Variance Analysis'!G$30:G$45,'Variance Analysis'!$B$30:$B$45,'Variance Analysis'!$B$35,'Variance Analysis'!$A$30:$A$45,'Variance Analysis'!$A$34)</f>
        <v>#REF!</v>
      </c>
      <c r="H17" s="72" t="e">
        <f>SUMIFS('Variance Analysis'!H$30:H$45,'Variance Analysis'!$B$30:$B$45,'Variance Analysis'!$B$35,'Variance Analysis'!$A$30:$A$45,'Variance Analysis'!$A$34)</f>
        <v>#REF!</v>
      </c>
      <c r="I17" s="72" t="e">
        <f>SUMIFS('Variance Analysis'!I$30:I$45,'Variance Analysis'!$B$30:$B$45,'Variance Analysis'!$B$35,'Variance Analysis'!$A$30:$A$45,'Variance Analysis'!$A$34)</f>
        <v>#REF!</v>
      </c>
      <c r="J17" s="72" t="e">
        <f>SUMIFS('Variance Analysis'!J$30:J$45,'Variance Analysis'!$B$30:$B$45,'Variance Analysis'!$B$35,'Variance Analysis'!$A$30:$A$45,'Variance Analysis'!$A$34)</f>
        <v>#REF!</v>
      </c>
      <c r="K17" s="72" t="e">
        <f>SUMIFS('Variance Analysis'!K$30:K$45,'Variance Analysis'!$B$30:$B$45,'Variance Analysis'!$B$35,'Variance Analysis'!$A$30:$A$45,'Variance Analysis'!$A$34)</f>
        <v>#REF!</v>
      </c>
      <c r="L17" s="72" t="e">
        <f>SUMIFS('Variance Analysis'!L$30:L$45,'Variance Analysis'!$B$30:$B$45,'Variance Analysis'!$B$35,'Variance Analysis'!$A$30:$A$45,'Variance Analysis'!$A$34)</f>
        <v>#REF!</v>
      </c>
      <c r="M17" s="72" t="e">
        <f>SUMIFS('Variance Analysis'!M$30:M$45,'Variance Analysis'!$B$30:$B$45,'Variance Analysis'!$B$35,'Variance Analysis'!$A$30:$A$45,'Variance Analysis'!$A$34)</f>
        <v>#REF!</v>
      </c>
      <c r="N17" s="72" t="e">
        <f>SUMIFS('Variance Analysis'!N$30:N$45,'Variance Analysis'!$B$30:$B$45,'Variance Analysis'!$B$35,'Variance Analysis'!$A$30:$A$45,'Variance Analysis'!$A$34)</f>
        <v>#REF!</v>
      </c>
      <c r="O17" s="5"/>
      <c r="P17" s="5"/>
      <c r="Q17" s="5"/>
      <c r="R17" s="5"/>
      <c r="S17" s="5"/>
      <c r="T17" s="5"/>
      <c r="U17" s="5"/>
      <c r="V17" s="5"/>
      <c r="W17" s="5"/>
      <c r="X17" s="5"/>
      <c r="Y17" s="5"/>
      <c r="Z17" s="5"/>
    </row>
    <row r="18" spans="1:26" ht="13.5" customHeight="1">
      <c r="A18" s="71" t="s">
        <v>194</v>
      </c>
      <c r="B18" s="71" t="s">
        <v>37</v>
      </c>
      <c r="C18" s="72" t="e">
        <f>SUMIFS('Variance Analysis'!C$30:C$45,'Variance Analysis'!$B$30:$B$45,'Variance Analysis'!$B36,'Variance Analysis'!$A$30:$A$45,'Variance Analysis'!$A$34)</f>
        <v>#REF!</v>
      </c>
      <c r="D18" s="72" t="e">
        <f>SUMIFS('Variance Analysis'!D$30:D$45,'Variance Analysis'!$B$30:$B$45,'Variance Analysis'!$B36,'Variance Analysis'!$A$30:$A$45,'Variance Analysis'!$A$34)</f>
        <v>#REF!</v>
      </c>
      <c r="E18" s="72" t="e">
        <f>SUMIFS('Variance Analysis'!E$30:E$45,'Variance Analysis'!$B$30:$B$45,'Variance Analysis'!$B36,'Variance Analysis'!$A$30:$A$45,'Variance Analysis'!$A$34)</f>
        <v>#REF!</v>
      </c>
      <c r="F18" s="72" t="e">
        <f>SUMIFS('Variance Analysis'!F$30:F$45,'Variance Analysis'!$B$30:$B$45,'Variance Analysis'!$B36,'Variance Analysis'!$A$30:$A$45,'Variance Analysis'!$A$34)</f>
        <v>#REF!</v>
      </c>
      <c r="G18" s="72" t="e">
        <f>SUMIFS('Variance Analysis'!G$30:G$45,'Variance Analysis'!$B$30:$B$45,'Variance Analysis'!$B36,'Variance Analysis'!$A$30:$A$45,'Variance Analysis'!$A$34)</f>
        <v>#REF!</v>
      </c>
      <c r="H18" s="72" t="e">
        <f>SUMIFS('Variance Analysis'!H$30:H$45,'Variance Analysis'!$B$30:$B$45,'Variance Analysis'!$B36,'Variance Analysis'!$A$30:$A$45,'Variance Analysis'!$A$34)</f>
        <v>#REF!</v>
      </c>
      <c r="I18" s="72" t="e">
        <f>SUMIFS('Variance Analysis'!I$30:I$45,'Variance Analysis'!$B$30:$B$45,'Variance Analysis'!$B36,'Variance Analysis'!$A$30:$A$45,'Variance Analysis'!$A$34)</f>
        <v>#REF!</v>
      </c>
      <c r="J18" s="72" t="e">
        <f>SUMIFS('Variance Analysis'!J$30:J$45,'Variance Analysis'!$B$30:$B$45,'Variance Analysis'!$B36,'Variance Analysis'!$A$30:$A$45,'Variance Analysis'!$A$34)</f>
        <v>#REF!</v>
      </c>
      <c r="K18" s="72" t="e">
        <f>SUMIFS('Variance Analysis'!K$30:K$45,'Variance Analysis'!$B$30:$B$45,'Variance Analysis'!$B36,'Variance Analysis'!$A$30:$A$45,'Variance Analysis'!$A$34)</f>
        <v>#REF!</v>
      </c>
      <c r="L18" s="72" t="e">
        <f>SUMIFS('Variance Analysis'!L$30:L$45,'Variance Analysis'!$B$30:$B$45,'Variance Analysis'!$B36,'Variance Analysis'!$A$30:$A$45,'Variance Analysis'!$A$34)</f>
        <v>#REF!</v>
      </c>
      <c r="M18" s="72" t="e">
        <f>SUMIFS('Variance Analysis'!M$30:M$45,'Variance Analysis'!$B$30:$B$45,'Variance Analysis'!$B36,'Variance Analysis'!$A$30:$A$45,'Variance Analysis'!$A$34)</f>
        <v>#REF!</v>
      </c>
      <c r="N18" s="72" t="e">
        <f>SUMIFS('Variance Analysis'!N$30:N$45,'Variance Analysis'!$B$30:$B$45,'Variance Analysis'!$B36,'Variance Analysis'!$A$30:$A$45,'Variance Analysis'!$A$34)</f>
        <v>#REF!</v>
      </c>
      <c r="O18" s="5"/>
      <c r="P18" s="5"/>
      <c r="Q18" s="5"/>
      <c r="R18" s="5"/>
      <c r="S18" s="5"/>
      <c r="T18" s="5"/>
      <c r="U18" s="5"/>
      <c r="V18" s="5"/>
      <c r="W18" s="5"/>
      <c r="X18" s="5"/>
      <c r="Y18" s="5"/>
      <c r="Z18" s="5"/>
    </row>
    <row r="19" spans="1:26" ht="13.5" customHeight="1">
      <c r="A19" s="71" t="s">
        <v>175</v>
      </c>
      <c r="B19" s="71" t="s">
        <v>203</v>
      </c>
      <c r="C19" s="73" t="e">
        <f t="shared" ref="C19:N19" si="2">#REF!</f>
        <v>#REF!</v>
      </c>
      <c r="D19" s="73" t="e">
        <f t="shared" si="2"/>
        <v>#REF!</v>
      </c>
      <c r="E19" s="73" t="e">
        <f t="shared" si="2"/>
        <v>#REF!</v>
      </c>
      <c r="F19" s="73" t="e">
        <f t="shared" si="2"/>
        <v>#REF!</v>
      </c>
      <c r="G19" s="73" t="e">
        <f t="shared" si="2"/>
        <v>#REF!</v>
      </c>
      <c r="H19" s="73" t="e">
        <f t="shared" si="2"/>
        <v>#REF!</v>
      </c>
      <c r="I19" s="73" t="e">
        <f t="shared" si="2"/>
        <v>#REF!</v>
      </c>
      <c r="J19" s="73" t="e">
        <f t="shared" si="2"/>
        <v>#REF!</v>
      </c>
      <c r="K19" s="73" t="e">
        <f t="shared" si="2"/>
        <v>#REF!</v>
      </c>
      <c r="L19" s="73" t="e">
        <f t="shared" si="2"/>
        <v>#REF!</v>
      </c>
      <c r="M19" s="73" t="e">
        <f t="shared" si="2"/>
        <v>#REF!</v>
      </c>
      <c r="N19" s="73" t="e">
        <f t="shared" si="2"/>
        <v>#REF!</v>
      </c>
      <c r="O19" s="5"/>
      <c r="P19" s="5"/>
      <c r="Q19" s="5"/>
      <c r="R19" s="5"/>
      <c r="S19" s="5"/>
      <c r="T19" s="5"/>
      <c r="U19" s="5"/>
      <c r="V19" s="5"/>
      <c r="W19" s="5"/>
      <c r="X19" s="5"/>
      <c r="Y19" s="5"/>
      <c r="Z19" s="5"/>
    </row>
    <row r="20" spans="1:26" ht="13.5" customHeight="1">
      <c r="A20" s="74" t="s">
        <v>204</v>
      </c>
      <c r="B20" s="75" t="s">
        <v>205</v>
      </c>
      <c r="C20" s="76" t="e">
        <f>SUM($C$16:C18)/(SUM($C$19:C19*1000))</f>
        <v>#REF!</v>
      </c>
      <c r="D20" s="76" t="e">
        <f t="shared" ref="D20:N20" si="3">SUM($C$16:D18)/(SUM($C$19:D19)*1000)</f>
        <v>#REF!</v>
      </c>
      <c r="E20" s="76" t="e">
        <f t="shared" si="3"/>
        <v>#REF!</v>
      </c>
      <c r="F20" s="76" t="e">
        <f t="shared" si="3"/>
        <v>#REF!</v>
      </c>
      <c r="G20" s="76" t="e">
        <f t="shared" si="3"/>
        <v>#REF!</v>
      </c>
      <c r="H20" s="76" t="e">
        <f t="shared" si="3"/>
        <v>#REF!</v>
      </c>
      <c r="I20" s="76" t="e">
        <f t="shared" si="3"/>
        <v>#REF!</v>
      </c>
      <c r="J20" s="76" t="e">
        <f t="shared" si="3"/>
        <v>#REF!</v>
      </c>
      <c r="K20" s="76" t="e">
        <f t="shared" si="3"/>
        <v>#REF!</v>
      </c>
      <c r="L20" s="76" t="e">
        <f t="shared" si="3"/>
        <v>#REF!</v>
      </c>
      <c r="M20" s="76" t="e">
        <f t="shared" si="3"/>
        <v>#REF!</v>
      </c>
      <c r="N20" s="76" t="e">
        <f t="shared" si="3"/>
        <v>#REF!</v>
      </c>
      <c r="O20" s="5"/>
      <c r="P20" s="5"/>
      <c r="Q20" s="5"/>
      <c r="R20" s="5"/>
      <c r="S20" s="5"/>
      <c r="T20" s="5"/>
      <c r="U20" s="5"/>
      <c r="V20" s="5"/>
      <c r="W20" s="5"/>
      <c r="X20" s="5"/>
      <c r="Y20" s="5"/>
      <c r="Z20" s="5"/>
    </row>
    <row r="21" spans="1:26" ht="13.5" customHeight="1">
      <c r="A21" s="7"/>
      <c r="B21" s="5"/>
      <c r="C21" s="35"/>
      <c r="D21" s="35"/>
      <c r="E21" s="35"/>
      <c r="F21" s="35"/>
      <c r="G21" s="35"/>
      <c r="H21" s="35"/>
      <c r="I21" s="35"/>
      <c r="J21" s="35"/>
      <c r="K21" s="35"/>
      <c r="L21" s="35"/>
      <c r="M21" s="35"/>
      <c r="N21" s="35"/>
      <c r="O21" s="5"/>
      <c r="P21" s="5"/>
      <c r="Q21" s="5"/>
      <c r="R21" s="5"/>
      <c r="S21" s="5"/>
      <c r="T21" s="5"/>
      <c r="U21" s="5"/>
      <c r="V21" s="5"/>
      <c r="W21" s="5"/>
      <c r="X21" s="5"/>
      <c r="Y21" s="5"/>
      <c r="Z21" s="5"/>
    </row>
    <row r="22" spans="1:26" ht="13.5" customHeight="1">
      <c r="A22" s="122" t="s">
        <v>207</v>
      </c>
      <c r="B22" s="122"/>
      <c r="C22" s="152"/>
      <c r="D22" s="152"/>
      <c r="E22" s="152"/>
      <c r="F22" s="152"/>
      <c r="G22" s="136"/>
      <c r="H22" s="136"/>
      <c r="I22" s="136"/>
      <c r="J22" s="136"/>
      <c r="K22" s="136"/>
      <c r="L22" s="136"/>
      <c r="M22" s="136"/>
      <c r="N22" s="136"/>
      <c r="O22" s="136"/>
      <c r="P22" s="136"/>
      <c r="Q22" s="136"/>
      <c r="R22" s="136"/>
      <c r="S22" s="136"/>
      <c r="T22" s="136"/>
      <c r="U22" s="136"/>
      <c r="V22" s="136"/>
      <c r="W22" s="136"/>
      <c r="X22" s="136"/>
      <c r="Y22" s="136"/>
      <c r="Z22" s="136"/>
    </row>
    <row r="23" spans="1:26" ht="13.5" customHeight="1">
      <c r="A23" s="122" t="s">
        <v>201</v>
      </c>
      <c r="B23" s="122" t="s">
        <v>202</v>
      </c>
      <c r="C23" s="57" t="s">
        <v>159</v>
      </c>
      <c r="D23" s="57" t="s">
        <v>160</v>
      </c>
      <c r="E23" s="57" t="s">
        <v>161</v>
      </c>
      <c r="F23" s="57" t="s">
        <v>162</v>
      </c>
      <c r="G23" s="57" t="s">
        <v>163</v>
      </c>
      <c r="H23" s="57" t="s">
        <v>164</v>
      </c>
      <c r="I23" s="57" t="s">
        <v>165</v>
      </c>
      <c r="J23" s="57" t="s">
        <v>166</v>
      </c>
      <c r="K23" s="57" t="s">
        <v>167</v>
      </c>
      <c r="L23" s="57" t="s">
        <v>168</v>
      </c>
      <c r="M23" s="57" t="s">
        <v>169</v>
      </c>
      <c r="N23" s="57" t="s">
        <v>170</v>
      </c>
      <c r="O23" s="136"/>
      <c r="P23" s="136"/>
      <c r="Q23" s="136"/>
      <c r="R23" s="136"/>
      <c r="S23" s="136"/>
      <c r="T23" s="136"/>
      <c r="U23" s="136"/>
      <c r="V23" s="136"/>
      <c r="W23" s="136"/>
      <c r="X23" s="136"/>
      <c r="Y23" s="136"/>
      <c r="Z23" s="136"/>
    </row>
    <row r="24" spans="1:26" ht="13.5" customHeight="1">
      <c r="A24" s="71" t="s">
        <v>192</v>
      </c>
      <c r="B24" s="71" t="s">
        <v>37</v>
      </c>
      <c r="C24" s="72" t="e">
        <f>SUMIFS('Variance Analysis'!C$30:C$45,'Variance Analysis'!$B$30:$B$45,'Variance Analysis'!$B$41,'Variance Analysis'!$A$30:$A$45,'Variance Analysis'!$A$41)</f>
        <v>#REF!</v>
      </c>
      <c r="D24" s="72" t="e">
        <f>SUMIFS('Variance Analysis'!D$30:D$45,'Variance Analysis'!$B$30:$B$45,'Variance Analysis'!$B$41,'Variance Analysis'!$A$30:$A$45,'Variance Analysis'!$A$41)</f>
        <v>#REF!</v>
      </c>
      <c r="E24" s="72" t="e">
        <f>SUMIFS('Variance Analysis'!E$30:E$45,'Variance Analysis'!$B$30:$B$45,'Variance Analysis'!$B$41,'Variance Analysis'!$A$30:$A$45,'Variance Analysis'!$A$41)</f>
        <v>#REF!</v>
      </c>
      <c r="F24" s="72" t="e">
        <f>SUMIFS('Variance Analysis'!F$30:F$45,'Variance Analysis'!$B$30:$B$45,'Variance Analysis'!$B$41,'Variance Analysis'!$A$30:$A$45,'Variance Analysis'!$A$41)</f>
        <v>#REF!</v>
      </c>
      <c r="G24" s="72" t="e">
        <f>SUMIFS('Variance Analysis'!G$30:G$45,'Variance Analysis'!$B$30:$B$45,'Variance Analysis'!$B$41,'Variance Analysis'!$A$30:$A$45,'Variance Analysis'!$A$41)</f>
        <v>#REF!</v>
      </c>
      <c r="H24" s="72" t="e">
        <f>SUMIFS('Variance Analysis'!H$30:H$45,'Variance Analysis'!$B$30:$B$45,'Variance Analysis'!$B$41,'Variance Analysis'!$A$30:$A$45,'Variance Analysis'!$A$41)</f>
        <v>#REF!</v>
      </c>
      <c r="I24" s="72" t="e">
        <f>SUMIFS('Variance Analysis'!I$30:I$45,'Variance Analysis'!$B$30:$B$45,'Variance Analysis'!$B$41,'Variance Analysis'!$A$30:$A$45,'Variance Analysis'!$A$41)</f>
        <v>#REF!</v>
      </c>
      <c r="J24" s="72" t="e">
        <f>SUMIFS('Variance Analysis'!J$30:J$45,'Variance Analysis'!$B$30:$B$45,'Variance Analysis'!$B$41,'Variance Analysis'!$A$30:$A$45,'Variance Analysis'!$A$41)</f>
        <v>#REF!</v>
      </c>
      <c r="K24" s="72" t="e">
        <f>SUMIFS('Variance Analysis'!K$30:K$45,'Variance Analysis'!$B$30:$B$45,'Variance Analysis'!$B$41,'Variance Analysis'!$A$30:$A$45,'Variance Analysis'!$A$41)</f>
        <v>#REF!</v>
      </c>
      <c r="L24" s="72" t="e">
        <f>SUMIFS('Variance Analysis'!L$30:L$45,'Variance Analysis'!$B$30:$B$45,'Variance Analysis'!$B$41,'Variance Analysis'!$A$30:$A$45,'Variance Analysis'!$A$41)</f>
        <v>#REF!</v>
      </c>
      <c r="M24" s="72" t="e">
        <f>SUMIFS('Variance Analysis'!M$30:M$45,'Variance Analysis'!$B$30:$B$45,'Variance Analysis'!$B$41,'Variance Analysis'!$A$30:$A$45,'Variance Analysis'!$A$41)</f>
        <v>#REF!</v>
      </c>
      <c r="N24" s="72" t="e">
        <f>SUMIFS('Variance Analysis'!N$30:N$45,'Variance Analysis'!$B$30:$B$45,'Variance Analysis'!$B$41,'Variance Analysis'!$A$30:$A$45,'Variance Analysis'!$A$41)</f>
        <v>#REF!</v>
      </c>
      <c r="O24" s="5"/>
      <c r="P24" s="5"/>
      <c r="Q24" s="5"/>
      <c r="R24" s="5"/>
      <c r="S24" s="5"/>
      <c r="T24" s="5"/>
      <c r="U24" s="5"/>
      <c r="V24" s="5"/>
      <c r="W24" s="5"/>
      <c r="X24" s="5"/>
      <c r="Y24" s="5"/>
      <c r="Z24" s="5"/>
    </row>
    <row r="25" spans="1:26" ht="13.5" customHeight="1">
      <c r="A25" s="71" t="s">
        <v>193</v>
      </c>
      <c r="B25" s="71" t="s">
        <v>37</v>
      </c>
      <c r="C25" s="72" t="e">
        <f>SUMIFS('Variance Analysis'!C$30:C$45,'Variance Analysis'!$B$30:$B$45,'Variance Analysis'!$B$39,'Variance Analysis'!$A$30:$A$45,'Variance Analysis'!$A$41)</f>
        <v>#REF!</v>
      </c>
      <c r="D25" s="72" t="e">
        <f>SUMIFS('Variance Analysis'!D$30:D$45,'Variance Analysis'!$B$30:$B$45,'Variance Analysis'!$B$39,'Variance Analysis'!$A$30:$A$45,'Variance Analysis'!$A$41)</f>
        <v>#REF!</v>
      </c>
      <c r="E25" s="72" t="e">
        <f>SUMIFS('Variance Analysis'!E$30:E$45,'Variance Analysis'!$B$30:$B$45,'Variance Analysis'!$B$39,'Variance Analysis'!$A$30:$A$45,'Variance Analysis'!$A$41)</f>
        <v>#REF!</v>
      </c>
      <c r="F25" s="72" t="e">
        <f>SUMIFS('Variance Analysis'!F$30:F$45,'Variance Analysis'!$B$30:$B$45,'Variance Analysis'!$B$39,'Variance Analysis'!$A$30:$A$45,'Variance Analysis'!$A$41)</f>
        <v>#REF!</v>
      </c>
      <c r="G25" s="72" t="e">
        <f>SUMIFS('Variance Analysis'!G$30:G$45,'Variance Analysis'!$B$30:$B$45,'Variance Analysis'!$B$39,'Variance Analysis'!$A$30:$A$45,'Variance Analysis'!$A$41)</f>
        <v>#REF!</v>
      </c>
      <c r="H25" s="72" t="e">
        <f>SUMIFS('Variance Analysis'!H$30:H$45,'Variance Analysis'!$B$30:$B$45,'Variance Analysis'!$B$39,'Variance Analysis'!$A$30:$A$45,'Variance Analysis'!$A$41)</f>
        <v>#REF!</v>
      </c>
      <c r="I25" s="72" t="e">
        <f>SUMIFS('Variance Analysis'!I$30:I$45,'Variance Analysis'!$B$30:$B$45,'Variance Analysis'!$B$39,'Variance Analysis'!$A$30:$A$45,'Variance Analysis'!$A$41)</f>
        <v>#REF!</v>
      </c>
      <c r="J25" s="72" t="e">
        <f>SUMIFS('Variance Analysis'!J$30:J$45,'Variance Analysis'!$B$30:$B$45,'Variance Analysis'!$B$39,'Variance Analysis'!$A$30:$A$45,'Variance Analysis'!$A$41)</f>
        <v>#REF!</v>
      </c>
      <c r="K25" s="72" t="e">
        <f>SUMIFS('Variance Analysis'!K$30:K$45,'Variance Analysis'!$B$30:$B$45,'Variance Analysis'!$B$39,'Variance Analysis'!$A$30:$A$45,'Variance Analysis'!$A$41)</f>
        <v>#REF!</v>
      </c>
      <c r="L25" s="72" t="e">
        <f>SUMIFS('Variance Analysis'!L$30:L$45,'Variance Analysis'!$B$30:$B$45,'Variance Analysis'!$B$39,'Variance Analysis'!$A$30:$A$45,'Variance Analysis'!$A$41)</f>
        <v>#REF!</v>
      </c>
      <c r="M25" s="72" t="e">
        <f>SUMIFS('Variance Analysis'!M$30:M$45,'Variance Analysis'!$B$30:$B$45,'Variance Analysis'!$B$39,'Variance Analysis'!$A$30:$A$45,'Variance Analysis'!$A$41)</f>
        <v>#REF!</v>
      </c>
      <c r="N25" s="72" t="e">
        <f>SUMIFS('Variance Analysis'!N$30:N$45,'Variance Analysis'!$B$30:$B$45,'Variance Analysis'!$B$39,'Variance Analysis'!$A$30:$A$45,'Variance Analysis'!$A$41)</f>
        <v>#REF!</v>
      </c>
      <c r="O25" s="5"/>
      <c r="P25" s="5"/>
      <c r="Q25" s="5"/>
      <c r="R25" s="5"/>
      <c r="S25" s="5"/>
      <c r="T25" s="5"/>
      <c r="U25" s="5"/>
      <c r="V25" s="5"/>
      <c r="W25" s="5"/>
      <c r="X25" s="5"/>
      <c r="Y25" s="5"/>
      <c r="Z25" s="5"/>
    </row>
    <row r="26" spans="1:26" ht="13.5" customHeight="1">
      <c r="A26" s="71" t="s">
        <v>194</v>
      </c>
      <c r="B26" s="71" t="s">
        <v>37</v>
      </c>
      <c r="C26" s="72" t="e">
        <f>SUMIFS('Variance Analysis'!C$30:C$45,'Variance Analysis'!$B$30:$B$45,'Variance Analysis'!$B40,'Variance Analysis'!$A$30:$A$45,'Variance Analysis'!$A$40)</f>
        <v>#REF!</v>
      </c>
      <c r="D26" s="72" t="e">
        <f>SUMIFS('Variance Analysis'!D$30:D$45,'Variance Analysis'!$B$30:$B$45,'Variance Analysis'!$B40,'Variance Analysis'!$A$30:$A$45,'Variance Analysis'!$A$40)</f>
        <v>#REF!</v>
      </c>
      <c r="E26" s="72" t="e">
        <f>SUMIFS('Variance Analysis'!E$30:E$45,'Variance Analysis'!$B$30:$B$45,'Variance Analysis'!$B40,'Variance Analysis'!$A$30:$A$45,'Variance Analysis'!$A$40)</f>
        <v>#REF!</v>
      </c>
      <c r="F26" s="72" t="e">
        <f>SUMIFS('Variance Analysis'!F$30:F$45,'Variance Analysis'!$B$30:$B$45,'Variance Analysis'!$B40,'Variance Analysis'!$A$30:$A$45,'Variance Analysis'!$A$40)</f>
        <v>#REF!</v>
      </c>
      <c r="G26" s="72" t="e">
        <f>SUMIFS('Variance Analysis'!G$30:G$45,'Variance Analysis'!$B$30:$B$45,'Variance Analysis'!$B40,'Variance Analysis'!$A$30:$A$45,'Variance Analysis'!$A$40)</f>
        <v>#REF!</v>
      </c>
      <c r="H26" s="72" t="e">
        <f>SUMIFS('Variance Analysis'!H$30:H$45,'Variance Analysis'!$B$30:$B$45,'Variance Analysis'!$B40,'Variance Analysis'!$A$30:$A$45,'Variance Analysis'!$A$40)</f>
        <v>#REF!</v>
      </c>
      <c r="I26" s="72" t="e">
        <f>SUMIFS('Variance Analysis'!I$30:I$45,'Variance Analysis'!$B$30:$B$45,'Variance Analysis'!$B40,'Variance Analysis'!$A$30:$A$45,'Variance Analysis'!$A$40)</f>
        <v>#REF!</v>
      </c>
      <c r="J26" s="72" t="e">
        <f>SUMIFS('Variance Analysis'!J$30:J$45,'Variance Analysis'!$B$30:$B$45,'Variance Analysis'!$B40,'Variance Analysis'!$A$30:$A$45,'Variance Analysis'!$A$40)</f>
        <v>#REF!</v>
      </c>
      <c r="K26" s="72" t="e">
        <f>SUMIFS('Variance Analysis'!K$30:K$45,'Variance Analysis'!$B$30:$B$45,'Variance Analysis'!$B40,'Variance Analysis'!$A$30:$A$45,'Variance Analysis'!$A$40)</f>
        <v>#REF!</v>
      </c>
      <c r="L26" s="72" t="e">
        <f>SUMIFS('Variance Analysis'!L$30:L$45,'Variance Analysis'!$B$30:$B$45,'Variance Analysis'!$B40,'Variance Analysis'!$A$30:$A$45,'Variance Analysis'!$A$40)</f>
        <v>#REF!</v>
      </c>
      <c r="M26" s="72" t="e">
        <f>SUMIFS('Variance Analysis'!M$30:M$45,'Variance Analysis'!$B$30:$B$45,'Variance Analysis'!$B40,'Variance Analysis'!$A$30:$A$45,'Variance Analysis'!$A$40)</f>
        <v>#REF!</v>
      </c>
      <c r="N26" s="72" t="e">
        <f>SUMIFS('Variance Analysis'!N$30:N$45,'Variance Analysis'!$B$30:$B$45,'Variance Analysis'!$B40,'Variance Analysis'!$A$30:$A$45,'Variance Analysis'!$A$40)</f>
        <v>#REF!</v>
      </c>
      <c r="O26" s="5"/>
      <c r="P26" s="5"/>
      <c r="Q26" s="5"/>
      <c r="R26" s="5"/>
      <c r="S26" s="5"/>
      <c r="T26" s="5"/>
      <c r="U26" s="5"/>
      <c r="V26" s="5"/>
      <c r="W26" s="5"/>
      <c r="X26" s="5"/>
      <c r="Y26" s="5"/>
      <c r="Z26" s="5"/>
    </row>
    <row r="27" spans="1:26" ht="13.5" customHeight="1">
      <c r="A27" s="71" t="s">
        <v>176</v>
      </c>
      <c r="B27" s="71" t="s">
        <v>203</v>
      </c>
      <c r="C27" s="73" t="e">
        <f t="shared" ref="C27:N27" si="4">#REF!</f>
        <v>#REF!</v>
      </c>
      <c r="D27" s="73" t="e">
        <f t="shared" si="4"/>
        <v>#REF!</v>
      </c>
      <c r="E27" s="73" t="e">
        <f t="shared" si="4"/>
        <v>#REF!</v>
      </c>
      <c r="F27" s="73" t="e">
        <f t="shared" si="4"/>
        <v>#REF!</v>
      </c>
      <c r="G27" s="73" t="e">
        <f t="shared" si="4"/>
        <v>#REF!</v>
      </c>
      <c r="H27" s="73" t="e">
        <f t="shared" si="4"/>
        <v>#REF!</v>
      </c>
      <c r="I27" s="73" t="e">
        <f t="shared" si="4"/>
        <v>#REF!</v>
      </c>
      <c r="J27" s="73" t="e">
        <f t="shared" si="4"/>
        <v>#REF!</v>
      </c>
      <c r="K27" s="73" t="e">
        <f t="shared" si="4"/>
        <v>#REF!</v>
      </c>
      <c r="L27" s="73" t="e">
        <f t="shared" si="4"/>
        <v>#REF!</v>
      </c>
      <c r="M27" s="73" t="e">
        <f t="shared" si="4"/>
        <v>#REF!</v>
      </c>
      <c r="N27" s="73" t="e">
        <f t="shared" si="4"/>
        <v>#REF!</v>
      </c>
      <c r="O27" s="5"/>
      <c r="P27" s="5"/>
      <c r="Q27" s="5"/>
      <c r="R27" s="5"/>
      <c r="S27" s="5"/>
      <c r="T27" s="5"/>
      <c r="U27" s="5"/>
      <c r="V27" s="5"/>
      <c r="W27" s="5"/>
      <c r="X27" s="5"/>
      <c r="Y27" s="5"/>
      <c r="Z27" s="5"/>
    </row>
    <row r="28" spans="1:26" ht="13.5" customHeight="1">
      <c r="A28" s="74" t="s">
        <v>204</v>
      </c>
      <c r="B28" s="75" t="s">
        <v>205</v>
      </c>
      <c r="C28" s="76" t="e">
        <f>SUM(C24:C26)/(C27*1000)</f>
        <v>#REF!</v>
      </c>
      <c r="D28" s="76" t="e">
        <f t="shared" ref="D28:N28" si="5">SUM($C$24:D26)/(SUM($C$27:D27)*1000)</f>
        <v>#REF!</v>
      </c>
      <c r="E28" s="76" t="e">
        <f t="shared" si="5"/>
        <v>#REF!</v>
      </c>
      <c r="F28" s="76" t="e">
        <f t="shared" si="5"/>
        <v>#REF!</v>
      </c>
      <c r="G28" s="76" t="e">
        <f t="shared" si="5"/>
        <v>#REF!</v>
      </c>
      <c r="H28" s="76" t="e">
        <f t="shared" si="5"/>
        <v>#REF!</v>
      </c>
      <c r="I28" s="76" t="e">
        <f t="shared" si="5"/>
        <v>#REF!</v>
      </c>
      <c r="J28" s="76" t="e">
        <f t="shared" si="5"/>
        <v>#REF!</v>
      </c>
      <c r="K28" s="76" t="e">
        <f t="shared" si="5"/>
        <v>#REF!</v>
      </c>
      <c r="L28" s="76" t="e">
        <f t="shared" si="5"/>
        <v>#REF!</v>
      </c>
      <c r="M28" s="76" t="e">
        <f t="shared" si="5"/>
        <v>#REF!</v>
      </c>
      <c r="N28" s="76" t="e">
        <f t="shared" si="5"/>
        <v>#REF!</v>
      </c>
      <c r="O28" s="5"/>
      <c r="P28" s="5"/>
      <c r="Q28" s="5"/>
      <c r="R28" s="5"/>
      <c r="S28" s="5"/>
      <c r="T28" s="5"/>
      <c r="U28" s="5"/>
      <c r="V28" s="5"/>
      <c r="W28" s="5"/>
      <c r="X28" s="5"/>
      <c r="Y28" s="5"/>
      <c r="Z28" s="5"/>
    </row>
    <row r="29" spans="1:26" ht="13.5" customHeight="1">
      <c r="A29" s="7"/>
      <c r="B29" s="5"/>
      <c r="C29" s="35"/>
      <c r="D29" s="35"/>
      <c r="E29" s="35"/>
      <c r="F29" s="35"/>
      <c r="G29" s="35"/>
      <c r="H29" s="35"/>
      <c r="I29" s="35"/>
      <c r="J29" s="35"/>
      <c r="K29" s="35"/>
      <c r="L29" s="35"/>
      <c r="M29" s="35"/>
      <c r="N29" s="35"/>
      <c r="O29" s="5"/>
      <c r="P29" s="5"/>
      <c r="Q29" s="5"/>
      <c r="R29" s="5"/>
      <c r="S29" s="5"/>
      <c r="T29" s="5"/>
      <c r="U29" s="5"/>
      <c r="V29" s="5"/>
      <c r="W29" s="5"/>
      <c r="X29" s="5"/>
      <c r="Y29" s="5"/>
      <c r="Z29" s="5"/>
    </row>
    <row r="30" spans="1:26" ht="13.5" customHeight="1">
      <c r="A30" s="122" t="s">
        <v>208</v>
      </c>
      <c r="B30" s="122"/>
      <c r="C30" s="152"/>
      <c r="D30" s="152"/>
      <c r="E30" s="152"/>
      <c r="F30" s="152"/>
      <c r="G30" s="136"/>
      <c r="H30" s="136"/>
      <c r="I30" s="136"/>
      <c r="J30" s="136"/>
      <c r="K30" s="136"/>
      <c r="L30" s="136"/>
      <c r="M30" s="136"/>
      <c r="N30" s="136"/>
      <c r="O30" s="136"/>
      <c r="P30" s="136"/>
      <c r="Q30" s="136"/>
      <c r="R30" s="136"/>
      <c r="S30" s="136"/>
      <c r="T30" s="136"/>
      <c r="U30" s="136"/>
      <c r="V30" s="136"/>
      <c r="W30" s="136"/>
      <c r="X30" s="136"/>
      <c r="Y30" s="136"/>
      <c r="Z30" s="136"/>
    </row>
    <row r="31" spans="1:26" ht="13.5" customHeight="1">
      <c r="A31" s="122" t="s">
        <v>201</v>
      </c>
      <c r="B31" s="122" t="s">
        <v>202</v>
      </c>
      <c r="C31" s="57" t="s">
        <v>159</v>
      </c>
      <c r="D31" s="57" t="s">
        <v>160</v>
      </c>
      <c r="E31" s="57" t="s">
        <v>161</v>
      </c>
      <c r="F31" s="57" t="s">
        <v>162</v>
      </c>
      <c r="G31" s="57" t="s">
        <v>163</v>
      </c>
      <c r="H31" s="57" t="s">
        <v>164</v>
      </c>
      <c r="I31" s="57" t="s">
        <v>165</v>
      </c>
      <c r="J31" s="57" t="s">
        <v>166</v>
      </c>
      <c r="K31" s="57" t="s">
        <v>167</v>
      </c>
      <c r="L31" s="57" t="s">
        <v>168</v>
      </c>
      <c r="M31" s="57" t="s">
        <v>169</v>
      </c>
      <c r="N31" s="57" t="s">
        <v>170</v>
      </c>
      <c r="O31" s="136"/>
      <c r="P31" s="136"/>
      <c r="Q31" s="136"/>
      <c r="R31" s="136"/>
      <c r="S31" s="136"/>
      <c r="T31" s="136"/>
      <c r="U31" s="136"/>
      <c r="V31" s="136"/>
      <c r="W31" s="136"/>
      <c r="X31" s="136"/>
      <c r="Y31" s="136"/>
      <c r="Z31" s="136"/>
    </row>
    <row r="32" spans="1:26" ht="13.5" customHeight="1">
      <c r="A32" s="71" t="s">
        <v>192</v>
      </c>
      <c r="B32" s="71" t="s">
        <v>37</v>
      </c>
      <c r="C32" s="72" t="e">
        <f>SUMIFS('Variance Analysis'!C$42:C$45,'Variance Analysis'!$B$42:$B$45,'Variance Analysis'!$B$45)</f>
        <v>#REF!</v>
      </c>
      <c r="D32" s="72" t="e">
        <f>SUMIFS('Variance Analysis'!D$42:D$45,'Variance Analysis'!$B$42:$B$45,'Variance Analysis'!$B$45)</f>
        <v>#REF!</v>
      </c>
      <c r="E32" s="72" t="e">
        <f>SUMIFS('Variance Analysis'!E$42:E$45,'Variance Analysis'!$B$42:$B$45,'Variance Analysis'!$B$45)</f>
        <v>#REF!</v>
      </c>
      <c r="F32" s="72" t="e">
        <f>SUMIFS('Variance Analysis'!F$42:F$45,'Variance Analysis'!$B$42:$B$45,'Variance Analysis'!$B$45)</f>
        <v>#REF!</v>
      </c>
      <c r="G32" s="72" t="e">
        <f>SUMIFS('Variance Analysis'!G$42:G$45,'Variance Analysis'!$B$42:$B$45,'Variance Analysis'!$B$45)</f>
        <v>#REF!</v>
      </c>
      <c r="H32" s="72" t="e">
        <f>SUMIFS('Variance Analysis'!H$42:H$45,'Variance Analysis'!$B$42:$B$45,'Variance Analysis'!$B$45)</f>
        <v>#REF!</v>
      </c>
      <c r="I32" s="72" t="e">
        <f>SUMIFS('Variance Analysis'!I$42:I$45,'Variance Analysis'!$B$42:$B$45,'Variance Analysis'!$B$45)</f>
        <v>#REF!</v>
      </c>
      <c r="J32" s="72" t="e">
        <f>SUMIFS('Variance Analysis'!J$42:J$45,'Variance Analysis'!$B$42:$B$45,'Variance Analysis'!$B$45)</f>
        <v>#REF!</v>
      </c>
      <c r="K32" s="72" t="e">
        <f>SUMIFS('Variance Analysis'!K$42:K$45,'Variance Analysis'!$B$42:$B$45,'Variance Analysis'!$B$45)</f>
        <v>#REF!</v>
      </c>
      <c r="L32" s="72" t="e">
        <f>SUMIFS('Variance Analysis'!L$42:L$45,'Variance Analysis'!$B$42:$B$45,'Variance Analysis'!$B$45)</f>
        <v>#REF!</v>
      </c>
      <c r="M32" s="72" t="e">
        <f>SUMIFS('Variance Analysis'!M$42:M$45,'Variance Analysis'!$B$42:$B$45,'Variance Analysis'!$B$45)</f>
        <v>#REF!</v>
      </c>
      <c r="N32" s="72" t="e">
        <f>SUMIFS('Variance Analysis'!N$42:N$45,'Variance Analysis'!$B$42:$B$45,'Variance Analysis'!$B$45)</f>
        <v>#REF!</v>
      </c>
      <c r="O32" s="5"/>
      <c r="P32" s="5"/>
      <c r="Q32" s="5"/>
      <c r="R32" s="5"/>
      <c r="S32" s="5"/>
      <c r="T32" s="5"/>
      <c r="U32" s="5"/>
      <c r="V32" s="5"/>
      <c r="W32" s="5"/>
      <c r="X32" s="5"/>
      <c r="Y32" s="5"/>
      <c r="Z32" s="5"/>
    </row>
    <row r="33" spans="1:26" ht="13.5" customHeight="1">
      <c r="A33" s="71" t="s">
        <v>193</v>
      </c>
      <c r="B33" s="71" t="s">
        <v>37</v>
      </c>
      <c r="C33" s="72" t="e">
        <f>SUMIFS('Variance Analysis'!C$42:C$45,'Variance Analysis'!$B$42:$B$45,'Variance Analysis'!$B$43)</f>
        <v>#REF!</v>
      </c>
      <c r="D33" s="72" t="e">
        <f>SUMIFS('Variance Analysis'!D$42:D$45,'Variance Analysis'!$B$42:$B$45,'Variance Analysis'!$B$43)</f>
        <v>#REF!</v>
      </c>
      <c r="E33" s="72" t="e">
        <f>SUMIFS('Variance Analysis'!E$42:E$45,'Variance Analysis'!$B$42:$B$45,'Variance Analysis'!$B$43)</f>
        <v>#REF!</v>
      </c>
      <c r="F33" s="72" t="e">
        <f>SUMIFS('Variance Analysis'!F$42:F$45,'Variance Analysis'!$B$42:$B$45,'Variance Analysis'!$B$43)</f>
        <v>#REF!</v>
      </c>
      <c r="G33" s="72" t="e">
        <f>SUMIFS('Variance Analysis'!G$42:G$45,'Variance Analysis'!$B$42:$B$45,'Variance Analysis'!$B$43)</f>
        <v>#REF!</v>
      </c>
      <c r="H33" s="72" t="e">
        <f>SUMIFS('Variance Analysis'!H$42:H$45,'Variance Analysis'!$B$42:$B$45,'Variance Analysis'!$B$43)</f>
        <v>#REF!</v>
      </c>
      <c r="I33" s="72" t="e">
        <f>SUMIFS('Variance Analysis'!I$42:I$45,'Variance Analysis'!$B$42:$B$45,'Variance Analysis'!$B$43)</f>
        <v>#REF!</v>
      </c>
      <c r="J33" s="72" t="e">
        <f>SUMIFS('Variance Analysis'!J$42:J$45,'Variance Analysis'!$B$42:$B$45,'Variance Analysis'!$B$43)</f>
        <v>#REF!</v>
      </c>
      <c r="K33" s="72" t="e">
        <f>SUMIFS('Variance Analysis'!K$42:K$45,'Variance Analysis'!$B$42:$B$45,'Variance Analysis'!$B$43)</f>
        <v>#REF!</v>
      </c>
      <c r="L33" s="72" t="e">
        <f>SUMIFS('Variance Analysis'!L$42:L$45,'Variance Analysis'!$B$42:$B$45,'Variance Analysis'!$B$43)</f>
        <v>#REF!</v>
      </c>
      <c r="M33" s="72" t="e">
        <f>SUMIFS('Variance Analysis'!M$42:M$45,'Variance Analysis'!$B$42:$B$45,'Variance Analysis'!$B$43)</f>
        <v>#REF!</v>
      </c>
      <c r="N33" s="72" t="e">
        <f>SUMIFS('Variance Analysis'!N$42:N$45,'Variance Analysis'!$B$42:$B$45,'Variance Analysis'!$B$43)</f>
        <v>#REF!</v>
      </c>
      <c r="O33" s="5"/>
      <c r="P33" s="5"/>
      <c r="Q33" s="5"/>
      <c r="R33" s="5"/>
      <c r="S33" s="5"/>
      <c r="T33" s="5"/>
      <c r="U33" s="5"/>
      <c r="V33" s="5"/>
      <c r="W33" s="5"/>
      <c r="X33" s="5"/>
      <c r="Y33" s="5"/>
      <c r="Z33" s="5"/>
    </row>
    <row r="34" spans="1:26" ht="13.5" customHeight="1">
      <c r="A34" s="71" t="s">
        <v>194</v>
      </c>
      <c r="B34" s="71" t="s">
        <v>37</v>
      </c>
      <c r="C34" s="72" t="e">
        <f>SUMIFS('Variance Analysis'!C$42:C$45,'Variance Analysis'!$B$42:$B$45,'Variance Analysis'!$B$44)</f>
        <v>#REF!</v>
      </c>
      <c r="D34" s="72" t="e">
        <f>SUMIFS('Variance Analysis'!D$42:D$45,'Variance Analysis'!$B$42:$B$45,'Variance Analysis'!$B$44)</f>
        <v>#REF!</v>
      </c>
      <c r="E34" s="72" t="e">
        <f>SUMIFS('Variance Analysis'!E$42:E$45,'Variance Analysis'!$B$42:$B$45,'Variance Analysis'!$B$44)</f>
        <v>#REF!</v>
      </c>
      <c r="F34" s="72" t="e">
        <f>SUMIFS('Variance Analysis'!F$42:F$45,'Variance Analysis'!$B$42:$B$45,'Variance Analysis'!$B$44)</f>
        <v>#REF!</v>
      </c>
      <c r="G34" s="72" t="e">
        <f>SUMIFS('Variance Analysis'!G$42:G$45,'Variance Analysis'!$B$42:$B$45,'Variance Analysis'!$B$44)</f>
        <v>#REF!</v>
      </c>
      <c r="H34" s="72" t="e">
        <f>SUMIFS('Variance Analysis'!H$42:H$45,'Variance Analysis'!$B$42:$B$45,'Variance Analysis'!$B$44)</f>
        <v>#REF!</v>
      </c>
      <c r="I34" s="72" t="e">
        <f>SUMIFS('Variance Analysis'!I$42:I$45,'Variance Analysis'!$B$42:$B$45,'Variance Analysis'!$B$44)</f>
        <v>#REF!</v>
      </c>
      <c r="J34" s="72" t="e">
        <f>SUMIFS('Variance Analysis'!J$42:J$45,'Variance Analysis'!$B$42:$B$45,'Variance Analysis'!$B$44)</f>
        <v>#REF!</v>
      </c>
      <c r="K34" s="72" t="e">
        <f>SUMIFS('Variance Analysis'!K$42:K$45,'Variance Analysis'!$B$42:$B$45,'Variance Analysis'!$B$44)</f>
        <v>#REF!</v>
      </c>
      <c r="L34" s="72" t="e">
        <f>SUMIFS('Variance Analysis'!L$42:L$45,'Variance Analysis'!$B$42:$B$45,'Variance Analysis'!$B$44)</f>
        <v>#REF!</v>
      </c>
      <c r="M34" s="72" t="e">
        <f>SUMIFS('Variance Analysis'!M$42:M$45,'Variance Analysis'!$B$42:$B$45,'Variance Analysis'!$B$44)</f>
        <v>#REF!</v>
      </c>
      <c r="N34" s="72" t="e">
        <f>SUMIFS('Variance Analysis'!N$42:N$45,'Variance Analysis'!$B$42:$B$45,'Variance Analysis'!$B$44)</f>
        <v>#REF!</v>
      </c>
      <c r="O34" s="5"/>
      <c r="P34" s="5"/>
      <c r="Q34" s="5"/>
      <c r="R34" s="5"/>
      <c r="S34" s="5"/>
      <c r="T34" s="5"/>
      <c r="U34" s="5"/>
      <c r="V34" s="5"/>
      <c r="W34" s="5"/>
      <c r="X34" s="5"/>
      <c r="Y34" s="5"/>
      <c r="Z34" s="5"/>
    </row>
    <row r="35" spans="1:26" ht="13.5" customHeight="1">
      <c r="A35" s="71" t="s">
        <v>171</v>
      </c>
      <c r="B35" s="71" t="s">
        <v>203</v>
      </c>
      <c r="C35" s="73" t="e">
        <f t="shared" ref="C35:N35" si="6">#REF!</f>
        <v>#REF!</v>
      </c>
      <c r="D35" s="73" t="e">
        <f t="shared" si="6"/>
        <v>#REF!</v>
      </c>
      <c r="E35" s="73" t="e">
        <f t="shared" si="6"/>
        <v>#REF!</v>
      </c>
      <c r="F35" s="73" t="e">
        <f t="shared" si="6"/>
        <v>#REF!</v>
      </c>
      <c r="G35" s="73" t="e">
        <f t="shared" si="6"/>
        <v>#REF!</v>
      </c>
      <c r="H35" s="73" t="e">
        <f t="shared" si="6"/>
        <v>#REF!</v>
      </c>
      <c r="I35" s="73" t="e">
        <f t="shared" si="6"/>
        <v>#REF!</v>
      </c>
      <c r="J35" s="73" t="e">
        <f t="shared" si="6"/>
        <v>#REF!</v>
      </c>
      <c r="K35" s="73" t="e">
        <f t="shared" si="6"/>
        <v>#REF!</v>
      </c>
      <c r="L35" s="73" t="e">
        <f t="shared" si="6"/>
        <v>#REF!</v>
      </c>
      <c r="M35" s="73" t="e">
        <f t="shared" si="6"/>
        <v>#REF!</v>
      </c>
      <c r="N35" s="73" t="e">
        <f t="shared" si="6"/>
        <v>#REF!</v>
      </c>
      <c r="O35" s="5"/>
      <c r="P35" s="5"/>
      <c r="Q35" s="5"/>
      <c r="R35" s="5"/>
      <c r="S35" s="5"/>
      <c r="T35" s="5"/>
      <c r="U35" s="5"/>
      <c r="V35" s="5"/>
      <c r="W35" s="5"/>
      <c r="X35" s="5"/>
      <c r="Y35" s="5"/>
      <c r="Z35" s="5"/>
    </row>
    <row r="36" spans="1:26" ht="13.5" customHeight="1">
      <c r="A36" s="71" t="s">
        <v>175</v>
      </c>
      <c r="B36" s="71" t="s">
        <v>203</v>
      </c>
      <c r="C36" s="73" t="e">
        <f t="shared" ref="C36:N36" si="7">#REF!</f>
        <v>#REF!</v>
      </c>
      <c r="D36" s="73" t="e">
        <f t="shared" si="7"/>
        <v>#REF!</v>
      </c>
      <c r="E36" s="73" t="e">
        <f t="shared" si="7"/>
        <v>#REF!</v>
      </c>
      <c r="F36" s="73" t="e">
        <f t="shared" si="7"/>
        <v>#REF!</v>
      </c>
      <c r="G36" s="73" t="e">
        <f t="shared" si="7"/>
        <v>#REF!</v>
      </c>
      <c r="H36" s="73" t="e">
        <f t="shared" si="7"/>
        <v>#REF!</v>
      </c>
      <c r="I36" s="73" t="e">
        <f t="shared" si="7"/>
        <v>#REF!</v>
      </c>
      <c r="J36" s="73" t="e">
        <f t="shared" si="7"/>
        <v>#REF!</v>
      </c>
      <c r="K36" s="73" t="e">
        <f t="shared" si="7"/>
        <v>#REF!</v>
      </c>
      <c r="L36" s="73" t="e">
        <f t="shared" si="7"/>
        <v>#REF!</v>
      </c>
      <c r="M36" s="73" t="e">
        <f t="shared" si="7"/>
        <v>#REF!</v>
      </c>
      <c r="N36" s="73" t="e">
        <f t="shared" si="7"/>
        <v>#REF!</v>
      </c>
      <c r="O36" s="5"/>
      <c r="P36" s="5"/>
      <c r="Q36" s="5"/>
      <c r="R36" s="5"/>
      <c r="S36" s="5"/>
      <c r="T36" s="5"/>
      <c r="U36" s="5"/>
      <c r="V36" s="5"/>
      <c r="W36" s="5"/>
      <c r="X36" s="5"/>
      <c r="Y36" s="5"/>
      <c r="Z36" s="5"/>
    </row>
    <row r="37" spans="1:26" ht="13.5" customHeight="1">
      <c r="A37" s="71" t="s">
        <v>176</v>
      </c>
      <c r="B37" s="71" t="s">
        <v>203</v>
      </c>
      <c r="C37" s="73" t="e">
        <f t="shared" ref="C37:N37" si="8">#REF!</f>
        <v>#REF!</v>
      </c>
      <c r="D37" s="73" t="e">
        <f t="shared" si="8"/>
        <v>#REF!</v>
      </c>
      <c r="E37" s="73" t="e">
        <f t="shared" si="8"/>
        <v>#REF!</v>
      </c>
      <c r="F37" s="73" t="e">
        <f t="shared" si="8"/>
        <v>#REF!</v>
      </c>
      <c r="G37" s="73" t="e">
        <f t="shared" si="8"/>
        <v>#REF!</v>
      </c>
      <c r="H37" s="73" t="e">
        <f t="shared" si="8"/>
        <v>#REF!</v>
      </c>
      <c r="I37" s="73" t="e">
        <f t="shared" si="8"/>
        <v>#REF!</v>
      </c>
      <c r="J37" s="73" t="e">
        <f t="shared" si="8"/>
        <v>#REF!</v>
      </c>
      <c r="K37" s="73" t="e">
        <f t="shared" si="8"/>
        <v>#REF!</v>
      </c>
      <c r="L37" s="73" t="e">
        <f t="shared" si="8"/>
        <v>#REF!</v>
      </c>
      <c r="M37" s="73" t="e">
        <f t="shared" si="8"/>
        <v>#REF!</v>
      </c>
      <c r="N37" s="73" t="e">
        <f t="shared" si="8"/>
        <v>#REF!</v>
      </c>
      <c r="O37" s="5"/>
      <c r="P37" s="5"/>
      <c r="Q37" s="5"/>
      <c r="R37" s="5"/>
      <c r="S37" s="5"/>
      <c r="T37" s="5"/>
      <c r="U37" s="5"/>
      <c r="V37" s="5"/>
      <c r="W37" s="5"/>
      <c r="X37" s="5"/>
      <c r="Y37" s="5"/>
      <c r="Z37" s="5"/>
    </row>
    <row r="38" spans="1:26" ht="13.5" customHeight="1">
      <c r="A38" s="74" t="s">
        <v>204</v>
      </c>
      <c r="B38" s="75" t="s">
        <v>205</v>
      </c>
      <c r="C38" s="76" t="e">
        <f t="shared" ref="C38:N38" si="9">SUM($C$32:C34)/(SUM($C$35:C37)*1000)</f>
        <v>#REF!</v>
      </c>
      <c r="D38" s="76" t="e">
        <f t="shared" si="9"/>
        <v>#REF!</v>
      </c>
      <c r="E38" s="76" t="e">
        <f t="shared" si="9"/>
        <v>#REF!</v>
      </c>
      <c r="F38" s="76" t="e">
        <f t="shared" si="9"/>
        <v>#REF!</v>
      </c>
      <c r="G38" s="76" t="e">
        <f t="shared" si="9"/>
        <v>#REF!</v>
      </c>
      <c r="H38" s="76" t="e">
        <f t="shared" si="9"/>
        <v>#REF!</v>
      </c>
      <c r="I38" s="76" t="e">
        <f t="shared" si="9"/>
        <v>#REF!</v>
      </c>
      <c r="J38" s="76" t="e">
        <f t="shared" si="9"/>
        <v>#REF!</v>
      </c>
      <c r="K38" s="76" t="e">
        <f t="shared" si="9"/>
        <v>#REF!</v>
      </c>
      <c r="L38" s="76" t="e">
        <f t="shared" si="9"/>
        <v>#REF!</v>
      </c>
      <c r="M38" s="76" t="e">
        <f t="shared" si="9"/>
        <v>#REF!</v>
      </c>
      <c r="N38" s="76" t="e">
        <f t="shared" si="9"/>
        <v>#REF!</v>
      </c>
      <c r="O38" s="5"/>
      <c r="P38" s="5"/>
      <c r="Q38" s="5"/>
      <c r="R38" s="5"/>
      <c r="S38" s="5"/>
      <c r="T38" s="5"/>
      <c r="U38" s="5"/>
      <c r="V38" s="5"/>
      <c r="W38" s="5"/>
      <c r="X38" s="5"/>
      <c r="Y38" s="5"/>
      <c r="Z38" s="5"/>
    </row>
    <row r="39" spans="1:26" ht="13.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3.5" customHeight="1">
      <c r="A40" s="122" t="s">
        <v>209</v>
      </c>
      <c r="B40" s="122"/>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row>
    <row r="41" spans="1:26" ht="13.5" customHeight="1">
      <c r="A41" s="122" t="s">
        <v>201</v>
      </c>
      <c r="B41" s="122"/>
      <c r="C41" s="57" t="s">
        <v>159</v>
      </c>
      <c r="D41" s="57" t="s">
        <v>160</v>
      </c>
      <c r="E41" s="57" t="s">
        <v>161</v>
      </c>
      <c r="F41" s="57" t="s">
        <v>162</v>
      </c>
      <c r="G41" s="57" t="s">
        <v>163</v>
      </c>
      <c r="H41" s="57" t="s">
        <v>164</v>
      </c>
      <c r="I41" s="57" t="s">
        <v>165</v>
      </c>
      <c r="J41" s="57" t="s">
        <v>166</v>
      </c>
      <c r="K41" s="57" t="s">
        <v>167</v>
      </c>
      <c r="L41" s="57" t="s">
        <v>168</v>
      </c>
      <c r="M41" s="57" t="s">
        <v>169</v>
      </c>
      <c r="N41" s="57" t="s">
        <v>170</v>
      </c>
      <c r="O41" s="136"/>
      <c r="P41" s="136"/>
      <c r="Q41" s="136"/>
      <c r="R41" s="136"/>
      <c r="S41" s="136"/>
      <c r="T41" s="136"/>
      <c r="U41" s="136"/>
      <c r="V41" s="136"/>
      <c r="W41" s="136"/>
      <c r="X41" s="136"/>
      <c r="Y41" s="136"/>
      <c r="Z41" s="136"/>
    </row>
    <row r="42" spans="1:26" ht="13.5" customHeight="1">
      <c r="A42" s="71" t="s">
        <v>192</v>
      </c>
      <c r="B42" s="71" t="s">
        <v>37</v>
      </c>
      <c r="C42" s="72" t="e">
        <f>SUMIFS('Variance Analysis'!C$9:C$24,'Variance Analysis'!$B$9:$B$24,'Variance Analysis'!$B$12,'Variance Analysis'!$A$9:$A$24,'Variance Analysis'!$A$12)</f>
        <v>#REF!</v>
      </c>
      <c r="D42" s="72" t="e">
        <f>SUMIFS('Variance Analysis'!D$9:D$24,'Variance Analysis'!$B$9:$B$24,'Variance Analysis'!$B$12,'Variance Analysis'!$A$9:$A$24,'Variance Analysis'!$A$12)</f>
        <v>#REF!</v>
      </c>
      <c r="E42" s="72" t="e">
        <f>SUMIFS('Variance Analysis'!E$9:E$24,'Variance Analysis'!$B$9:$B$24,'Variance Analysis'!$B$12,'Variance Analysis'!$A$9:$A$24,'Variance Analysis'!$A$12)</f>
        <v>#REF!</v>
      </c>
      <c r="F42" s="72" t="e">
        <f>SUMIFS('Variance Analysis'!F$9:F$24,'Variance Analysis'!$B$9:$B$24,'Variance Analysis'!$B$12,'Variance Analysis'!$A$9:$A$24,'Variance Analysis'!$A$12)</f>
        <v>#REF!</v>
      </c>
      <c r="G42" s="72" t="e">
        <f>SUMIFS('Variance Analysis'!G$9:G$24,'Variance Analysis'!$B$9:$B$24,'Variance Analysis'!$B$12,'Variance Analysis'!$A$9:$A$24,'Variance Analysis'!$A$12)</f>
        <v>#REF!</v>
      </c>
      <c r="H42" s="72" t="e">
        <f>SUMIFS('Variance Analysis'!H$9:H$24,'Variance Analysis'!$B$9:$B$24,'Variance Analysis'!$B$12,'Variance Analysis'!$A$9:$A$24,'Variance Analysis'!$A$12)</f>
        <v>#REF!</v>
      </c>
      <c r="I42" s="72" t="e">
        <f>SUMIFS('Variance Analysis'!I$9:I$24,'Variance Analysis'!$B$9:$B$24,'Variance Analysis'!$B$12,'Variance Analysis'!$A$9:$A$24,'Variance Analysis'!$A$12)</f>
        <v>#REF!</v>
      </c>
      <c r="J42" s="72" t="e">
        <f>SUMIFS('Variance Analysis'!J$9:J$24,'Variance Analysis'!$B$9:$B$24,'Variance Analysis'!$B$12,'Variance Analysis'!$A$9:$A$24,'Variance Analysis'!$A$12)</f>
        <v>#REF!</v>
      </c>
      <c r="K42" s="72" t="e">
        <f>SUMIFS('Variance Analysis'!K$9:K$24,'Variance Analysis'!$B$9:$B$24,'Variance Analysis'!$B$12,'Variance Analysis'!$A$9:$A$24,'Variance Analysis'!$A$12)</f>
        <v>#REF!</v>
      </c>
      <c r="L42" s="72" t="e">
        <f>SUMIFS('Variance Analysis'!L$9:L$24,'Variance Analysis'!$B$9:$B$24,'Variance Analysis'!$B$12,'Variance Analysis'!$A$9:$A$24,'Variance Analysis'!$A$12)</f>
        <v>#REF!</v>
      </c>
      <c r="M42" s="72" t="e">
        <f>SUMIFS('Variance Analysis'!M$9:M$24,'Variance Analysis'!$B$9:$B$24,'Variance Analysis'!$B$12,'Variance Analysis'!$A$9:$A$24,'Variance Analysis'!$A$12)</f>
        <v>#REF!</v>
      </c>
      <c r="N42" s="72" t="e">
        <f>SUMIFS('Variance Analysis'!N$9:N$24,'Variance Analysis'!$B$9:$B$24,'Variance Analysis'!$B$12,'Variance Analysis'!$A$9:$A$24,'Variance Analysis'!$A$12)</f>
        <v>#REF!</v>
      </c>
      <c r="O42" s="5"/>
      <c r="P42" s="5"/>
      <c r="Q42" s="5"/>
      <c r="R42" s="5"/>
      <c r="S42" s="5"/>
      <c r="T42" s="5"/>
      <c r="U42" s="5"/>
      <c r="V42" s="5"/>
      <c r="W42" s="5"/>
      <c r="X42" s="5"/>
      <c r="Y42" s="5"/>
      <c r="Z42" s="5"/>
    </row>
    <row r="43" spans="1:26" ht="13.5" customHeight="1">
      <c r="A43" s="71" t="s">
        <v>193</v>
      </c>
      <c r="B43" s="71" t="s">
        <v>37</v>
      </c>
      <c r="C43" s="72" t="e">
        <f>SUMIFS('Variance Analysis'!C$9:C$24,'Variance Analysis'!$B$9:$B$24,'Variance Analysis'!$B$10,'Variance Analysis'!$A$9:$A$24,'Variance Analysis'!$A$10)</f>
        <v>#REF!</v>
      </c>
      <c r="D43" s="72" t="e">
        <f>SUMIFS('Variance Analysis'!D$9:D$24,'Variance Analysis'!$B$9:$B$24,'Variance Analysis'!$B$10,'Variance Analysis'!$A$9:$A$24,'Variance Analysis'!$A$10)</f>
        <v>#REF!</v>
      </c>
      <c r="E43" s="72" t="e">
        <f>SUMIFS('Variance Analysis'!E$9:E$24,'Variance Analysis'!$B$9:$B$24,'Variance Analysis'!$B$10,'Variance Analysis'!$A$9:$A$24,'Variance Analysis'!$A$10)</f>
        <v>#REF!</v>
      </c>
      <c r="F43" s="72" t="e">
        <f>SUMIFS('Variance Analysis'!F$9:F$24,'Variance Analysis'!$B$9:$B$24,'Variance Analysis'!$B$10,'Variance Analysis'!$A$9:$A$24,'Variance Analysis'!$A$10)</f>
        <v>#REF!</v>
      </c>
      <c r="G43" s="72" t="e">
        <f>SUMIFS('Variance Analysis'!G$9:G$24,'Variance Analysis'!$B$9:$B$24,'Variance Analysis'!$B$10,'Variance Analysis'!$A$9:$A$24,'Variance Analysis'!$A$10)</f>
        <v>#REF!</v>
      </c>
      <c r="H43" s="72" t="e">
        <f>SUMIFS('Variance Analysis'!H$9:H$24,'Variance Analysis'!$B$9:$B$24,'Variance Analysis'!$B$10,'Variance Analysis'!$A$9:$A$24,'Variance Analysis'!$A$10)</f>
        <v>#REF!</v>
      </c>
      <c r="I43" s="72" t="e">
        <f>SUMIFS('Variance Analysis'!I$9:I$24,'Variance Analysis'!$B$9:$B$24,'Variance Analysis'!$B$10,'Variance Analysis'!$A$9:$A$24,'Variance Analysis'!$A$10)</f>
        <v>#REF!</v>
      </c>
      <c r="J43" s="72" t="e">
        <f>SUMIFS('Variance Analysis'!J$9:J$24,'Variance Analysis'!$B$9:$B$24,'Variance Analysis'!$B$10,'Variance Analysis'!$A$9:$A$24,'Variance Analysis'!$A$10)</f>
        <v>#REF!</v>
      </c>
      <c r="K43" s="72" t="e">
        <f>SUMIFS('Variance Analysis'!K$9:K$24,'Variance Analysis'!$B$9:$B$24,'Variance Analysis'!$B$10,'Variance Analysis'!$A$9:$A$24,'Variance Analysis'!$A$10)</f>
        <v>#REF!</v>
      </c>
      <c r="L43" s="72" t="e">
        <f>SUMIFS('Variance Analysis'!L$9:L$24,'Variance Analysis'!$B$9:$B$24,'Variance Analysis'!$B$10,'Variance Analysis'!$A$9:$A$24,'Variance Analysis'!$A$10)</f>
        <v>#REF!</v>
      </c>
      <c r="M43" s="72" t="e">
        <f>SUMIFS('Variance Analysis'!M$9:M$24,'Variance Analysis'!$B$9:$B$24,'Variance Analysis'!$B$10,'Variance Analysis'!$A$9:$A$24,'Variance Analysis'!$A$10)</f>
        <v>#REF!</v>
      </c>
      <c r="N43" s="72" t="e">
        <f>SUMIFS('Variance Analysis'!N$9:N$24,'Variance Analysis'!$B$9:$B$24,'Variance Analysis'!$B$10,'Variance Analysis'!$A$9:$A$24,'Variance Analysis'!$A$10)</f>
        <v>#REF!</v>
      </c>
      <c r="O43" s="5"/>
      <c r="P43" s="5"/>
      <c r="Q43" s="5"/>
      <c r="R43" s="5"/>
      <c r="S43" s="5"/>
      <c r="T43" s="5"/>
      <c r="U43" s="5"/>
      <c r="V43" s="5"/>
      <c r="W43" s="5"/>
      <c r="X43" s="5"/>
      <c r="Y43" s="5"/>
      <c r="Z43" s="5"/>
    </row>
    <row r="44" spans="1:26" ht="13.5" customHeight="1">
      <c r="A44" s="71" t="s">
        <v>194</v>
      </c>
      <c r="B44" s="71" t="s">
        <v>37</v>
      </c>
      <c r="C44" s="72" t="e">
        <f>SUMIFS('Variance Analysis'!C$9:C$24,'Variance Analysis'!$B$9:$B$24,'Variance Analysis'!$B$11,'Variance Analysis'!$A$9:$A$24,'Variance Analysis'!$A$11)</f>
        <v>#REF!</v>
      </c>
      <c r="D44" s="72" t="e">
        <f>SUMIFS('Variance Analysis'!D$9:D$24,'Variance Analysis'!$B$9:$B$24,'Variance Analysis'!$B$11,'Variance Analysis'!$A$9:$A$24,'Variance Analysis'!$A$11)</f>
        <v>#REF!</v>
      </c>
      <c r="E44" s="72" t="e">
        <f>SUMIFS('Variance Analysis'!E$9:E$24,'Variance Analysis'!$B$9:$B$24,'Variance Analysis'!$B$11,'Variance Analysis'!$A$9:$A$24,'Variance Analysis'!$A$11)</f>
        <v>#REF!</v>
      </c>
      <c r="F44" s="72" t="e">
        <f>SUMIFS('Variance Analysis'!F$9:F$24,'Variance Analysis'!$B$9:$B$24,'Variance Analysis'!$B$11,'Variance Analysis'!$A$9:$A$24,'Variance Analysis'!$A$11)</f>
        <v>#REF!</v>
      </c>
      <c r="G44" s="72" t="e">
        <f>SUMIFS('Variance Analysis'!G$9:G$24,'Variance Analysis'!$B$9:$B$24,'Variance Analysis'!$B$11,'Variance Analysis'!$A$9:$A$24,'Variance Analysis'!$A$11)</f>
        <v>#REF!</v>
      </c>
      <c r="H44" s="72" t="e">
        <f>SUMIFS('Variance Analysis'!H$9:H$24,'Variance Analysis'!$B$9:$B$24,'Variance Analysis'!$B$11,'Variance Analysis'!$A$9:$A$24,'Variance Analysis'!$A$11)</f>
        <v>#REF!</v>
      </c>
      <c r="I44" s="72" t="e">
        <f>SUMIFS('Variance Analysis'!I$9:I$24,'Variance Analysis'!$B$9:$B$24,'Variance Analysis'!$B$11,'Variance Analysis'!$A$9:$A$24,'Variance Analysis'!$A$11)</f>
        <v>#REF!</v>
      </c>
      <c r="J44" s="72" t="e">
        <f>SUMIFS('Variance Analysis'!J$9:J$24,'Variance Analysis'!$B$9:$B$24,'Variance Analysis'!$B$11,'Variance Analysis'!$A$9:$A$24,'Variance Analysis'!$A$11)</f>
        <v>#REF!</v>
      </c>
      <c r="K44" s="72" t="e">
        <f>SUMIFS('Variance Analysis'!K$9:K$24,'Variance Analysis'!$B$9:$B$24,'Variance Analysis'!$B$11,'Variance Analysis'!$A$9:$A$24,'Variance Analysis'!$A$11)</f>
        <v>#REF!</v>
      </c>
      <c r="L44" s="72" t="e">
        <f>SUMIFS('Variance Analysis'!L$9:L$24,'Variance Analysis'!$B$9:$B$24,'Variance Analysis'!$B$11,'Variance Analysis'!$A$9:$A$24,'Variance Analysis'!$A$11)</f>
        <v>#REF!</v>
      </c>
      <c r="M44" s="72" t="e">
        <f>SUMIFS('Variance Analysis'!M$9:M$24,'Variance Analysis'!$B$9:$B$24,'Variance Analysis'!$B$11,'Variance Analysis'!$A$9:$A$24,'Variance Analysis'!$A$11)</f>
        <v>#REF!</v>
      </c>
      <c r="N44" s="72" t="e">
        <f>SUMIFS('Variance Analysis'!N$9:N$24,'Variance Analysis'!$B$9:$B$24,'Variance Analysis'!$B$11,'Variance Analysis'!$A$9:$A$24,'Variance Analysis'!$A$11)</f>
        <v>#REF!</v>
      </c>
      <c r="O44" s="5"/>
      <c r="P44" s="5"/>
      <c r="Q44" s="5"/>
      <c r="R44" s="5"/>
      <c r="S44" s="5"/>
      <c r="T44" s="5"/>
      <c r="U44" s="5"/>
      <c r="V44" s="5"/>
      <c r="W44" s="5"/>
      <c r="X44" s="5"/>
      <c r="Y44" s="5"/>
      <c r="Z44" s="5"/>
    </row>
    <row r="45" spans="1:26" ht="13.5" customHeight="1">
      <c r="A45" s="71" t="s">
        <v>171</v>
      </c>
      <c r="B45" s="71" t="s">
        <v>203</v>
      </c>
      <c r="C45" s="73" t="e">
        <f t="shared" ref="C45:N45" si="10">#REF!</f>
        <v>#REF!</v>
      </c>
      <c r="D45" s="73" t="e">
        <f t="shared" si="10"/>
        <v>#REF!</v>
      </c>
      <c r="E45" s="73" t="e">
        <f t="shared" si="10"/>
        <v>#REF!</v>
      </c>
      <c r="F45" s="73" t="e">
        <f t="shared" si="10"/>
        <v>#REF!</v>
      </c>
      <c r="G45" s="73" t="e">
        <f t="shared" si="10"/>
        <v>#REF!</v>
      </c>
      <c r="H45" s="73" t="e">
        <f t="shared" si="10"/>
        <v>#REF!</v>
      </c>
      <c r="I45" s="73" t="e">
        <f t="shared" si="10"/>
        <v>#REF!</v>
      </c>
      <c r="J45" s="73" t="e">
        <f t="shared" si="10"/>
        <v>#REF!</v>
      </c>
      <c r="K45" s="73" t="e">
        <f t="shared" si="10"/>
        <v>#REF!</v>
      </c>
      <c r="L45" s="73" t="e">
        <f t="shared" si="10"/>
        <v>#REF!</v>
      </c>
      <c r="M45" s="73" t="e">
        <f t="shared" si="10"/>
        <v>#REF!</v>
      </c>
      <c r="N45" s="73" t="e">
        <f t="shared" si="10"/>
        <v>#REF!</v>
      </c>
      <c r="O45" s="5"/>
      <c r="P45" s="5"/>
      <c r="Q45" s="5"/>
      <c r="R45" s="5"/>
      <c r="S45" s="5"/>
      <c r="T45" s="5"/>
      <c r="U45" s="5"/>
      <c r="V45" s="5"/>
      <c r="W45" s="5"/>
      <c r="X45" s="5"/>
      <c r="Y45" s="5"/>
      <c r="Z45" s="5"/>
    </row>
    <row r="46" spans="1:26" ht="13.5" customHeight="1">
      <c r="A46" s="74" t="s">
        <v>210</v>
      </c>
      <c r="B46" s="75" t="s">
        <v>205</v>
      </c>
      <c r="C46" s="76" t="e">
        <f t="shared" ref="C46:N46" si="11">SUM($C$42:C44)/(SUM($C$45:C45)*1000)</f>
        <v>#REF!</v>
      </c>
      <c r="D46" s="76" t="e">
        <f t="shared" si="11"/>
        <v>#REF!</v>
      </c>
      <c r="E46" s="76" t="e">
        <f t="shared" si="11"/>
        <v>#REF!</v>
      </c>
      <c r="F46" s="76" t="e">
        <f t="shared" si="11"/>
        <v>#REF!</v>
      </c>
      <c r="G46" s="76" t="e">
        <f t="shared" si="11"/>
        <v>#REF!</v>
      </c>
      <c r="H46" s="76" t="e">
        <f t="shared" si="11"/>
        <v>#REF!</v>
      </c>
      <c r="I46" s="76" t="e">
        <f t="shared" si="11"/>
        <v>#REF!</v>
      </c>
      <c r="J46" s="76" t="e">
        <f t="shared" si="11"/>
        <v>#REF!</v>
      </c>
      <c r="K46" s="76" t="e">
        <f t="shared" si="11"/>
        <v>#REF!</v>
      </c>
      <c r="L46" s="76" t="e">
        <f t="shared" si="11"/>
        <v>#REF!</v>
      </c>
      <c r="M46" s="76" t="e">
        <f t="shared" si="11"/>
        <v>#REF!</v>
      </c>
      <c r="N46" s="76" t="e">
        <f t="shared" si="11"/>
        <v>#REF!</v>
      </c>
      <c r="O46" s="5"/>
      <c r="P46" s="5"/>
      <c r="Q46" s="5"/>
      <c r="R46" s="5"/>
      <c r="S46" s="5"/>
      <c r="T46" s="5"/>
      <c r="U46" s="5"/>
      <c r="V46" s="5"/>
      <c r="W46" s="5"/>
      <c r="X46" s="5"/>
      <c r="Y46" s="5"/>
      <c r="Z46" s="5"/>
    </row>
    <row r="47" spans="1:26" ht="13.5" customHeight="1">
      <c r="A47" s="7"/>
      <c r="B47" s="5"/>
      <c r="C47" s="35"/>
      <c r="D47" s="35"/>
      <c r="E47" s="35"/>
      <c r="F47" s="35"/>
      <c r="G47" s="35"/>
      <c r="H47" s="35"/>
      <c r="I47" s="35"/>
      <c r="J47" s="35"/>
      <c r="K47" s="35"/>
      <c r="L47" s="35"/>
      <c r="M47" s="35"/>
      <c r="N47" s="35"/>
      <c r="O47" s="5"/>
      <c r="P47" s="5"/>
      <c r="Q47" s="5"/>
      <c r="R47" s="5"/>
      <c r="S47" s="5"/>
      <c r="T47" s="5"/>
      <c r="U47" s="5"/>
      <c r="V47" s="5"/>
      <c r="W47" s="5"/>
      <c r="X47" s="5"/>
      <c r="Y47" s="5"/>
      <c r="Z47" s="5"/>
    </row>
    <row r="48" spans="1:26" ht="13.5" customHeight="1">
      <c r="A48" s="122" t="s">
        <v>211</v>
      </c>
      <c r="B48" s="122"/>
      <c r="C48" s="136"/>
      <c r="D48" s="136"/>
      <c r="E48" s="136"/>
      <c r="F48" s="136"/>
      <c r="G48" s="136"/>
      <c r="H48" s="136"/>
      <c r="I48" s="136"/>
      <c r="J48" s="136"/>
      <c r="K48" s="136"/>
      <c r="L48" s="136"/>
      <c r="M48" s="136"/>
      <c r="N48" s="136"/>
      <c r="O48" s="136"/>
      <c r="P48" s="136"/>
      <c r="Q48" s="136"/>
      <c r="R48" s="136"/>
      <c r="S48" s="136"/>
      <c r="T48" s="136"/>
      <c r="U48" s="136"/>
      <c r="V48" s="136"/>
      <c r="W48" s="136"/>
      <c r="X48" s="136"/>
      <c r="Y48" s="136"/>
      <c r="Z48" s="136"/>
    </row>
    <row r="49" spans="1:26" ht="13.5" customHeight="1">
      <c r="A49" s="122" t="s">
        <v>201</v>
      </c>
      <c r="B49" s="122"/>
      <c r="C49" s="57" t="s">
        <v>159</v>
      </c>
      <c r="D49" s="57" t="s">
        <v>160</v>
      </c>
      <c r="E49" s="57" t="s">
        <v>161</v>
      </c>
      <c r="F49" s="57" t="s">
        <v>162</v>
      </c>
      <c r="G49" s="57" t="s">
        <v>163</v>
      </c>
      <c r="H49" s="57" t="s">
        <v>164</v>
      </c>
      <c r="I49" s="57" t="s">
        <v>165</v>
      </c>
      <c r="J49" s="57" t="s">
        <v>166</v>
      </c>
      <c r="K49" s="57" t="s">
        <v>167</v>
      </c>
      <c r="L49" s="57" t="s">
        <v>168</v>
      </c>
      <c r="M49" s="57" t="s">
        <v>169</v>
      </c>
      <c r="N49" s="57" t="s">
        <v>170</v>
      </c>
      <c r="O49" s="136"/>
      <c r="P49" s="136"/>
      <c r="Q49" s="136"/>
      <c r="R49" s="136"/>
      <c r="S49" s="136"/>
      <c r="T49" s="136"/>
      <c r="U49" s="136"/>
      <c r="V49" s="136"/>
      <c r="W49" s="136"/>
      <c r="X49" s="136"/>
      <c r="Y49" s="136"/>
      <c r="Z49" s="136"/>
    </row>
    <row r="50" spans="1:26" ht="13.5" customHeight="1">
      <c r="A50" s="71" t="s">
        <v>192</v>
      </c>
      <c r="B50" s="71" t="s">
        <v>37</v>
      </c>
      <c r="C50" s="72" t="e">
        <f>SUMIFS('Variance Analysis'!C$9:C$24,'Variance Analysis'!$B$9:$B$24,'Variance Analysis'!$B$12,'Variance Analysis'!$A$9:$A$24,'Variance Analysis'!$A$13)</f>
        <v>#REF!</v>
      </c>
      <c r="D50" s="72" t="e">
        <f>SUMIFS('Variance Analysis'!D$9:D$24,'Variance Analysis'!$B$9:$B$24,'Variance Analysis'!$B$12,'Variance Analysis'!$A$9:$A$24,'Variance Analysis'!$A$13)</f>
        <v>#REF!</v>
      </c>
      <c r="E50" s="72" t="e">
        <f>SUMIFS('Variance Analysis'!E$9:E$24,'Variance Analysis'!$B$9:$B$24,'Variance Analysis'!$B$12,'Variance Analysis'!$A$9:$A$24,'Variance Analysis'!$A$13)</f>
        <v>#REF!</v>
      </c>
      <c r="F50" s="72" t="e">
        <f>SUMIFS('Variance Analysis'!F$9:F$24,'Variance Analysis'!$B$9:$B$24,'Variance Analysis'!$B$12,'Variance Analysis'!$A$9:$A$24,'Variance Analysis'!$A$13)</f>
        <v>#REF!</v>
      </c>
      <c r="G50" s="72" t="e">
        <f>SUMIFS('Variance Analysis'!G$9:G$24,'Variance Analysis'!$B$9:$B$24,'Variance Analysis'!$B$12,'Variance Analysis'!$A$9:$A$24,'Variance Analysis'!$A$13)</f>
        <v>#REF!</v>
      </c>
      <c r="H50" s="72" t="e">
        <f>SUMIFS('Variance Analysis'!H$9:H$24,'Variance Analysis'!$B$9:$B$24,'Variance Analysis'!$B$12,'Variance Analysis'!$A$9:$A$24,'Variance Analysis'!$A$13)</f>
        <v>#REF!</v>
      </c>
      <c r="I50" s="72" t="e">
        <f>SUMIFS('Variance Analysis'!I$9:I$24,'Variance Analysis'!$B$9:$B$24,'Variance Analysis'!$B$12,'Variance Analysis'!$A$9:$A$24,'Variance Analysis'!$A$13)</f>
        <v>#REF!</v>
      </c>
      <c r="J50" s="72" t="e">
        <f>SUMIFS('Variance Analysis'!J$9:J$24,'Variance Analysis'!$B$9:$B$24,'Variance Analysis'!$B$12,'Variance Analysis'!$A$9:$A$24,'Variance Analysis'!$A$13)</f>
        <v>#REF!</v>
      </c>
      <c r="K50" s="72" t="e">
        <f>SUMIFS('Variance Analysis'!K$9:K$24,'Variance Analysis'!$B$9:$B$24,'Variance Analysis'!$B$12,'Variance Analysis'!$A$9:$A$24,'Variance Analysis'!$A$13)</f>
        <v>#REF!</v>
      </c>
      <c r="L50" s="72" t="e">
        <f>SUMIFS('Variance Analysis'!L$9:L$24,'Variance Analysis'!$B$9:$B$24,'Variance Analysis'!$B$12,'Variance Analysis'!$A$9:$A$24,'Variance Analysis'!$A$13)</f>
        <v>#REF!</v>
      </c>
      <c r="M50" s="72" t="e">
        <f>SUMIFS('Variance Analysis'!M$9:M$24,'Variance Analysis'!$B$9:$B$24,'Variance Analysis'!$B$12,'Variance Analysis'!$A$9:$A$24,'Variance Analysis'!$A$13)</f>
        <v>#REF!</v>
      </c>
      <c r="N50" s="72" t="e">
        <f>SUMIFS('Variance Analysis'!N$9:N$24,'Variance Analysis'!$B$9:$B$24,'Variance Analysis'!$B$12,'Variance Analysis'!$A$9:$A$24,'Variance Analysis'!$A$13)</f>
        <v>#REF!</v>
      </c>
      <c r="O50" s="5"/>
      <c r="P50" s="5"/>
      <c r="Q50" s="5"/>
      <c r="R50" s="5"/>
      <c r="S50" s="5"/>
      <c r="T50" s="5"/>
      <c r="U50" s="5"/>
      <c r="V50" s="5"/>
      <c r="W50" s="5"/>
      <c r="X50" s="5"/>
      <c r="Y50" s="5"/>
      <c r="Z50" s="5"/>
    </row>
    <row r="51" spans="1:26" ht="13.5" customHeight="1">
      <c r="A51" s="71" t="s">
        <v>193</v>
      </c>
      <c r="B51" s="71" t="s">
        <v>37</v>
      </c>
      <c r="C51" s="72" t="e">
        <f>SUMIFS('Variance Analysis'!C$9:C$24,'Variance Analysis'!$B$9:$B$24,'Variance Analysis'!$B$10,'Variance Analysis'!$A$9:$A$24,'Variance Analysis'!$A$13)</f>
        <v>#REF!</v>
      </c>
      <c r="D51" s="72" t="e">
        <f>SUMIFS('Variance Analysis'!D$9:D$24,'Variance Analysis'!$B$9:$B$24,'Variance Analysis'!$B$10,'Variance Analysis'!$A$9:$A$24,'Variance Analysis'!$A$13)</f>
        <v>#REF!</v>
      </c>
      <c r="E51" s="72" t="e">
        <f>SUMIFS('Variance Analysis'!E$9:E$24,'Variance Analysis'!$B$9:$B$24,'Variance Analysis'!$B$10,'Variance Analysis'!$A$9:$A$24,'Variance Analysis'!$A$13)</f>
        <v>#REF!</v>
      </c>
      <c r="F51" s="72" t="e">
        <f>SUMIFS('Variance Analysis'!F$9:F$24,'Variance Analysis'!$B$9:$B$24,'Variance Analysis'!$B$10,'Variance Analysis'!$A$9:$A$24,'Variance Analysis'!$A$13)</f>
        <v>#REF!</v>
      </c>
      <c r="G51" s="72" t="e">
        <f>SUMIFS('Variance Analysis'!G$9:G$24,'Variance Analysis'!$B$9:$B$24,'Variance Analysis'!$B$10,'Variance Analysis'!$A$9:$A$24,'Variance Analysis'!$A$13)</f>
        <v>#REF!</v>
      </c>
      <c r="H51" s="72" t="e">
        <f>SUMIFS('Variance Analysis'!H$9:H$24,'Variance Analysis'!$B$9:$B$24,'Variance Analysis'!$B$10,'Variance Analysis'!$A$9:$A$24,'Variance Analysis'!$A$13)</f>
        <v>#REF!</v>
      </c>
      <c r="I51" s="72" t="e">
        <f>SUMIFS('Variance Analysis'!I$9:I$24,'Variance Analysis'!$B$9:$B$24,'Variance Analysis'!$B$10,'Variance Analysis'!$A$9:$A$24,'Variance Analysis'!$A$13)</f>
        <v>#REF!</v>
      </c>
      <c r="J51" s="72" t="e">
        <f>SUMIFS('Variance Analysis'!J$9:J$24,'Variance Analysis'!$B$9:$B$24,'Variance Analysis'!$B$10,'Variance Analysis'!$A$9:$A$24,'Variance Analysis'!$A$13)</f>
        <v>#REF!</v>
      </c>
      <c r="K51" s="72" t="e">
        <f>SUMIFS('Variance Analysis'!K$9:K$24,'Variance Analysis'!$B$9:$B$24,'Variance Analysis'!$B$10,'Variance Analysis'!$A$9:$A$24,'Variance Analysis'!$A$13)</f>
        <v>#REF!</v>
      </c>
      <c r="L51" s="72" t="e">
        <f>SUMIFS('Variance Analysis'!L$9:L$24,'Variance Analysis'!$B$9:$B$24,'Variance Analysis'!$B$10,'Variance Analysis'!$A$9:$A$24,'Variance Analysis'!$A$13)</f>
        <v>#REF!</v>
      </c>
      <c r="M51" s="72" t="e">
        <f>SUMIFS('Variance Analysis'!M$9:M$24,'Variance Analysis'!$B$9:$B$24,'Variance Analysis'!$B$10,'Variance Analysis'!$A$9:$A$24,'Variance Analysis'!$A$13)</f>
        <v>#REF!</v>
      </c>
      <c r="N51" s="72" t="e">
        <f>SUMIFS('Variance Analysis'!N$9:N$24,'Variance Analysis'!$B$9:$B$24,'Variance Analysis'!$B$10,'Variance Analysis'!$A$9:$A$24,'Variance Analysis'!$A$13)</f>
        <v>#REF!</v>
      </c>
      <c r="O51" s="5"/>
      <c r="P51" s="5"/>
      <c r="Q51" s="5"/>
      <c r="R51" s="5"/>
      <c r="S51" s="5"/>
      <c r="T51" s="5"/>
      <c r="U51" s="5"/>
      <c r="V51" s="5"/>
      <c r="W51" s="5"/>
      <c r="X51" s="5"/>
      <c r="Y51" s="5"/>
      <c r="Z51" s="5"/>
    </row>
    <row r="52" spans="1:26" ht="13.5" customHeight="1">
      <c r="A52" s="71" t="s">
        <v>194</v>
      </c>
      <c r="B52" s="71" t="s">
        <v>37</v>
      </c>
      <c r="C52" s="72" t="e">
        <f>SUMIFS('Variance Analysis'!C$9:C$24,'Variance Analysis'!$B$9:$B$24,'Variance Analysis'!$B$11,'Variance Analysis'!$A$9:$A$24,'Variance Analysis'!$A$13)</f>
        <v>#REF!</v>
      </c>
      <c r="D52" s="72" t="e">
        <f>SUMIFS('Variance Analysis'!D$9:D$24,'Variance Analysis'!$B$9:$B$24,'Variance Analysis'!$B$11,'Variance Analysis'!$A$9:$A$24,'Variance Analysis'!$A$13)</f>
        <v>#REF!</v>
      </c>
      <c r="E52" s="72" t="e">
        <f>SUMIFS('Variance Analysis'!E$9:E$24,'Variance Analysis'!$B$9:$B$24,'Variance Analysis'!$B$11,'Variance Analysis'!$A$9:$A$24,'Variance Analysis'!$A$13)</f>
        <v>#REF!</v>
      </c>
      <c r="F52" s="72" t="e">
        <f>SUMIFS('Variance Analysis'!F$9:F$24,'Variance Analysis'!$B$9:$B$24,'Variance Analysis'!$B$11,'Variance Analysis'!$A$9:$A$24,'Variance Analysis'!$A$13)</f>
        <v>#REF!</v>
      </c>
      <c r="G52" s="72" t="e">
        <f>SUMIFS('Variance Analysis'!G$9:G$24,'Variance Analysis'!$B$9:$B$24,'Variance Analysis'!$B$11,'Variance Analysis'!$A$9:$A$24,'Variance Analysis'!$A$13)</f>
        <v>#REF!</v>
      </c>
      <c r="H52" s="72" t="e">
        <f>SUMIFS('Variance Analysis'!H$9:H$24,'Variance Analysis'!$B$9:$B$24,'Variance Analysis'!$B$11,'Variance Analysis'!$A$9:$A$24,'Variance Analysis'!$A$13)</f>
        <v>#REF!</v>
      </c>
      <c r="I52" s="72" t="e">
        <f>SUMIFS('Variance Analysis'!I$9:I$24,'Variance Analysis'!$B$9:$B$24,'Variance Analysis'!$B$11,'Variance Analysis'!$A$9:$A$24,'Variance Analysis'!$A$13)</f>
        <v>#REF!</v>
      </c>
      <c r="J52" s="72" t="e">
        <f>SUMIFS('Variance Analysis'!J$9:J$24,'Variance Analysis'!$B$9:$B$24,'Variance Analysis'!$B$11,'Variance Analysis'!$A$9:$A$24,'Variance Analysis'!$A$13)</f>
        <v>#REF!</v>
      </c>
      <c r="K52" s="72" t="e">
        <f>SUMIFS('Variance Analysis'!K$9:K$24,'Variance Analysis'!$B$9:$B$24,'Variance Analysis'!$B$11,'Variance Analysis'!$A$9:$A$24,'Variance Analysis'!$A$13)</f>
        <v>#REF!</v>
      </c>
      <c r="L52" s="72" t="e">
        <f>SUMIFS('Variance Analysis'!L$9:L$24,'Variance Analysis'!$B$9:$B$24,'Variance Analysis'!$B$11,'Variance Analysis'!$A$9:$A$24,'Variance Analysis'!$A$13)</f>
        <v>#REF!</v>
      </c>
      <c r="M52" s="72" t="e">
        <f>SUMIFS('Variance Analysis'!M$9:M$24,'Variance Analysis'!$B$9:$B$24,'Variance Analysis'!$B$11,'Variance Analysis'!$A$9:$A$24,'Variance Analysis'!$A$13)</f>
        <v>#REF!</v>
      </c>
      <c r="N52" s="72" t="e">
        <f>SUMIFS('Variance Analysis'!N$9:N$24,'Variance Analysis'!$B$9:$B$24,'Variance Analysis'!$B$11,'Variance Analysis'!$A$9:$A$24,'Variance Analysis'!$A$13)</f>
        <v>#REF!</v>
      </c>
      <c r="O52" s="5"/>
      <c r="P52" s="5"/>
      <c r="Q52" s="5"/>
      <c r="R52" s="5"/>
      <c r="S52" s="5"/>
      <c r="T52" s="5"/>
      <c r="U52" s="5"/>
      <c r="V52" s="5"/>
      <c r="W52" s="5"/>
      <c r="X52" s="5"/>
      <c r="Y52" s="5"/>
      <c r="Z52" s="5"/>
    </row>
    <row r="53" spans="1:26" ht="13.5" customHeight="1">
      <c r="A53" s="71" t="s">
        <v>175</v>
      </c>
      <c r="B53" s="71" t="s">
        <v>203</v>
      </c>
      <c r="C53" s="73" t="e">
        <f t="shared" ref="C53:N53" si="12">#REF!</f>
        <v>#REF!</v>
      </c>
      <c r="D53" s="73" t="e">
        <f t="shared" si="12"/>
        <v>#REF!</v>
      </c>
      <c r="E53" s="73" t="e">
        <f t="shared" si="12"/>
        <v>#REF!</v>
      </c>
      <c r="F53" s="73" t="e">
        <f t="shared" si="12"/>
        <v>#REF!</v>
      </c>
      <c r="G53" s="73" t="e">
        <f t="shared" si="12"/>
        <v>#REF!</v>
      </c>
      <c r="H53" s="73" t="e">
        <f t="shared" si="12"/>
        <v>#REF!</v>
      </c>
      <c r="I53" s="73" t="e">
        <f t="shared" si="12"/>
        <v>#REF!</v>
      </c>
      <c r="J53" s="73" t="e">
        <f t="shared" si="12"/>
        <v>#REF!</v>
      </c>
      <c r="K53" s="73" t="e">
        <f t="shared" si="12"/>
        <v>#REF!</v>
      </c>
      <c r="L53" s="73" t="e">
        <f t="shared" si="12"/>
        <v>#REF!</v>
      </c>
      <c r="M53" s="73" t="e">
        <f t="shared" si="12"/>
        <v>#REF!</v>
      </c>
      <c r="N53" s="73" t="e">
        <f t="shared" si="12"/>
        <v>#REF!</v>
      </c>
      <c r="O53" s="5"/>
      <c r="P53" s="5"/>
      <c r="Q53" s="5"/>
      <c r="R53" s="5"/>
      <c r="S53" s="5"/>
      <c r="T53" s="5"/>
      <c r="U53" s="5"/>
      <c r="V53" s="5"/>
      <c r="W53" s="5"/>
      <c r="X53" s="5"/>
      <c r="Y53" s="5"/>
      <c r="Z53" s="5"/>
    </row>
    <row r="54" spans="1:26" ht="13.5" customHeight="1">
      <c r="A54" s="74" t="s">
        <v>210</v>
      </c>
      <c r="B54" s="75" t="s">
        <v>205</v>
      </c>
      <c r="C54" s="76" t="e">
        <f t="shared" ref="C54:N54" si="13">SUM($C$50:C52)/(SUM($C$53:C53)*1000)</f>
        <v>#REF!</v>
      </c>
      <c r="D54" s="76" t="e">
        <f t="shared" si="13"/>
        <v>#REF!</v>
      </c>
      <c r="E54" s="76" t="e">
        <f t="shared" si="13"/>
        <v>#REF!</v>
      </c>
      <c r="F54" s="76" t="e">
        <f t="shared" si="13"/>
        <v>#REF!</v>
      </c>
      <c r="G54" s="76" t="e">
        <f t="shared" si="13"/>
        <v>#REF!</v>
      </c>
      <c r="H54" s="76" t="e">
        <f t="shared" si="13"/>
        <v>#REF!</v>
      </c>
      <c r="I54" s="76" t="e">
        <f t="shared" si="13"/>
        <v>#REF!</v>
      </c>
      <c r="J54" s="76" t="e">
        <f t="shared" si="13"/>
        <v>#REF!</v>
      </c>
      <c r="K54" s="76" t="e">
        <f t="shared" si="13"/>
        <v>#REF!</v>
      </c>
      <c r="L54" s="76" t="e">
        <f t="shared" si="13"/>
        <v>#REF!</v>
      </c>
      <c r="M54" s="76" t="e">
        <f t="shared" si="13"/>
        <v>#REF!</v>
      </c>
      <c r="N54" s="76" t="e">
        <f t="shared" si="13"/>
        <v>#REF!</v>
      </c>
      <c r="O54" s="5"/>
      <c r="P54" s="5"/>
      <c r="Q54" s="5"/>
      <c r="R54" s="5"/>
      <c r="S54" s="5"/>
      <c r="T54" s="5"/>
      <c r="U54" s="5"/>
      <c r="V54" s="5"/>
      <c r="W54" s="5"/>
      <c r="X54" s="5"/>
      <c r="Y54" s="5"/>
      <c r="Z54" s="5"/>
    </row>
    <row r="55" spans="1:26" ht="13.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3.5" customHeight="1">
      <c r="A56" s="122" t="s">
        <v>212</v>
      </c>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row>
    <row r="57" spans="1:26" ht="13.5" customHeight="1">
      <c r="A57" s="122" t="s">
        <v>201</v>
      </c>
      <c r="B57" s="122"/>
      <c r="C57" s="57" t="s">
        <v>159</v>
      </c>
      <c r="D57" s="57" t="s">
        <v>160</v>
      </c>
      <c r="E57" s="57" t="s">
        <v>161</v>
      </c>
      <c r="F57" s="57" t="s">
        <v>162</v>
      </c>
      <c r="G57" s="57" t="s">
        <v>163</v>
      </c>
      <c r="H57" s="57" t="s">
        <v>164</v>
      </c>
      <c r="I57" s="57" t="s">
        <v>165</v>
      </c>
      <c r="J57" s="57" t="s">
        <v>166</v>
      </c>
      <c r="K57" s="57" t="s">
        <v>167</v>
      </c>
      <c r="L57" s="57" t="s">
        <v>168</v>
      </c>
      <c r="M57" s="57" t="s">
        <v>169</v>
      </c>
      <c r="N57" s="57" t="s">
        <v>170</v>
      </c>
      <c r="O57" s="122"/>
      <c r="P57" s="122"/>
      <c r="Q57" s="122"/>
      <c r="R57" s="122"/>
      <c r="S57" s="122"/>
      <c r="T57" s="122"/>
      <c r="U57" s="122"/>
      <c r="V57" s="122"/>
      <c r="W57" s="122"/>
      <c r="X57" s="122"/>
      <c r="Y57" s="122"/>
      <c r="Z57" s="122"/>
    </row>
    <row r="58" spans="1:26" ht="13.5" customHeight="1">
      <c r="A58" s="71" t="s">
        <v>192</v>
      </c>
      <c r="B58" s="71" t="s">
        <v>37</v>
      </c>
      <c r="C58" s="72" t="e">
        <f>SUMIFS('Variance Analysis'!C$9:C$24,'Variance Analysis'!$B$9:$B$24,'Variance Analysis'!$B$12,'Variance Analysis'!$A$9:$A$24,'Variance Analysis'!$A$17)</f>
        <v>#REF!</v>
      </c>
      <c r="D58" s="72" t="e">
        <f>SUMIFS('Variance Analysis'!D$9:D$24,'Variance Analysis'!$B$9:$B$24,'Variance Analysis'!$B$12,'Variance Analysis'!$A$9:$A$24,'Variance Analysis'!$A$17)</f>
        <v>#REF!</v>
      </c>
      <c r="E58" s="72" t="e">
        <f>SUMIFS('Variance Analysis'!E$9:E$24,'Variance Analysis'!$B$9:$B$24,'Variance Analysis'!$B$12,'Variance Analysis'!$A$9:$A$24,'Variance Analysis'!$A$17)</f>
        <v>#REF!</v>
      </c>
      <c r="F58" s="72" t="e">
        <f>SUMIFS('Variance Analysis'!F$9:F$24,'Variance Analysis'!$B$9:$B$24,'Variance Analysis'!$B$12,'Variance Analysis'!$A$9:$A$24,'Variance Analysis'!$A$17)</f>
        <v>#REF!</v>
      </c>
      <c r="G58" s="72" t="e">
        <f>SUMIFS('Variance Analysis'!G$9:G$24,'Variance Analysis'!$B$9:$B$24,'Variance Analysis'!$B$12,'Variance Analysis'!$A$9:$A$24,'Variance Analysis'!$A$17)</f>
        <v>#REF!</v>
      </c>
      <c r="H58" s="72" t="e">
        <f>SUMIFS('Variance Analysis'!H$9:H$24,'Variance Analysis'!$B$9:$B$24,'Variance Analysis'!$B$12,'Variance Analysis'!$A$9:$A$24,'Variance Analysis'!$A$17)</f>
        <v>#REF!</v>
      </c>
      <c r="I58" s="72" t="e">
        <f>SUMIFS('Variance Analysis'!I$9:I$24,'Variance Analysis'!$B$9:$B$24,'Variance Analysis'!$B$12,'Variance Analysis'!$A$9:$A$24,'Variance Analysis'!$A$17)</f>
        <v>#REF!</v>
      </c>
      <c r="J58" s="72" t="e">
        <f>SUMIFS('Variance Analysis'!J$9:J$24,'Variance Analysis'!$B$9:$B$24,'Variance Analysis'!$B$12,'Variance Analysis'!$A$9:$A$24,'Variance Analysis'!$A$17)</f>
        <v>#REF!</v>
      </c>
      <c r="K58" s="72" t="e">
        <f>SUMIFS('Variance Analysis'!K$9:K$24,'Variance Analysis'!$B$9:$B$24,'Variance Analysis'!$B$12,'Variance Analysis'!$A$9:$A$24,'Variance Analysis'!$A$17)</f>
        <v>#REF!</v>
      </c>
      <c r="L58" s="72" t="e">
        <f>SUMIFS('Variance Analysis'!L$9:L$24,'Variance Analysis'!$B$9:$B$24,'Variance Analysis'!$B$12,'Variance Analysis'!$A$9:$A$24,'Variance Analysis'!$A$17)</f>
        <v>#REF!</v>
      </c>
      <c r="M58" s="72" t="e">
        <f>SUMIFS('Variance Analysis'!M$9:M$24,'Variance Analysis'!$B$9:$B$24,'Variance Analysis'!$B$12,'Variance Analysis'!$A$9:$A$24,'Variance Analysis'!$A$17)</f>
        <v>#REF!</v>
      </c>
      <c r="N58" s="72" t="e">
        <f>SUMIFS('Variance Analysis'!N$9:N$24,'Variance Analysis'!$B$9:$B$24,'Variance Analysis'!$B$12,'Variance Analysis'!$A$9:$A$24,'Variance Analysis'!$A$17)</f>
        <v>#REF!</v>
      </c>
      <c r="O58" s="5"/>
      <c r="P58" s="5"/>
      <c r="Q58" s="5"/>
      <c r="R58" s="5"/>
      <c r="S58" s="5"/>
      <c r="T58" s="5"/>
      <c r="U58" s="5"/>
      <c r="V58" s="5"/>
      <c r="W58" s="5"/>
      <c r="X58" s="5"/>
      <c r="Y58" s="5"/>
      <c r="Z58" s="5"/>
    </row>
    <row r="59" spans="1:26" ht="13.5" customHeight="1">
      <c r="A59" s="71" t="s">
        <v>193</v>
      </c>
      <c r="B59" s="71" t="s">
        <v>37</v>
      </c>
      <c r="C59" s="72" t="e">
        <f>SUMIFS('Variance Analysis'!C$9:C$24,'Variance Analysis'!$B$9:$B$24,'Variance Analysis'!$B$10,'Variance Analysis'!$A$9:$A$24,'Variance Analysis'!$A$17)</f>
        <v>#REF!</v>
      </c>
      <c r="D59" s="72" t="e">
        <f>SUMIFS('Variance Analysis'!D$9:D$24,'Variance Analysis'!$B$9:$B$24,'Variance Analysis'!$B$10,'Variance Analysis'!$A$9:$A$24,'Variance Analysis'!$A$17)</f>
        <v>#REF!</v>
      </c>
      <c r="E59" s="72" t="e">
        <f>SUMIFS('Variance Analysis'!E$9:E$24,'Variance Analysis'!$B$9:$B$24,'Variance Analysis'!$B$10,'Variance Analysis'!$A$9:$A$24,'Variance Analysis'!$A$17)</f>
        <v>#REF!</v>
      </c>
      <c r="F59" s="72" t="e">
        <f>SUMIFS('Variance Analysis'!F$9:F$24,'Variance Analysis'!$B$9:$B$24,'Variance Analysis'!$B$10,'Variance Analysis'!$A$9:$A$24,'Variance Analysis'!$A$17)</f>
        <v>#REF!</v>
      </c>
      <c r="G59" s="72" t="e">
        <f>SUMIFS('Variance Analysis'!G$9:G$24,'Variance Analysis'!$B$9:$B$24,'Variance Analysis'!$B$10,'Variance Analysis'!$A$9:$A$24,'Variance Analysis'!$A$17)</f>
        <v>#REF!</v>
      </c>
      <c r="H59" s="72" t="e">
        <f>SUMIFS('Variance Analysis'!H$9:H$24,'Variance Analysis'!$B$9:$B$24,'Variance Analysis'!$B$10,'Variance Analysis'!$A$9:$A$24,'Variance Analysis'!$A$17)</f>
        <v>#REF!</v>
      </c>
      <c r="I59" s="72" t="e">
        <f>SUMIFS('Variance Analysis'!I$9:I$24,'Variance Analysis'!$B$9:$B$24,'Variance Analysis'!$B$10,'Variance Analysis'!$A$9:$A$24,'Variance Analysis'!$A$17)</f>
        <v>#REF!</v>
      </c>
      <c r="J59" s="72" t="e">
        <f>SUMIFS('Variance Analysis'!J$9:J$24,'Variance Analysis'!$B$9:$B$24,'Variance Analysis'!$B$10,'Variance Analysis'!$A$9:$A$24,'Variance Analysis'!$A$17)</f>
        <v>#REF!</v>
      </c>
      <c r="K59" s="72" t="e">
        <f>SUMIFS('Variance Analysis'!K$9:K$24,'Variance Analysis'!$B$9:$B$24,'Variance Analysis'!$B$10,'Variance Analysis'!$A$9:$A$24,'Variance Analysis'!$A$17)</f>
        <v>#REF!</v>
      </c>
      <c r="L59" s="72" t="e">
        <f>SUMIFS('Variance Analysis'!L$9:L$24,'Variance Analysis'!$B$9:$B$24,'Variance Analysis'!$B$10,'Variance Analysis'!$A$9:$A$24,'Variance Analysis'!$A$17)</f>
        <v>#REF!</v>
      </c>
      <c r="M59" s="72" t="e">
        <f>SUMIFS('Variance Analysis'!M$9:M$24,'Variance Analysis'!$B$9:$B$24,'Variance Analysis'!$B$10,'Variance Analysis'!$A$9:$A$24,'Variance Analysis'!$A$17)</f>
        <v>#REF!</v>
      </c>
      <c r="N59" s="72" t="e">
        <f>SUMIFS('Variance Analysis'!N$9:N$24,'Variance Analysis'!$B$9:$B$24,'Variance Analysis'!$B$10,'Variance Analysis'!$A$9:$A$24,'Variance Analysis'!$A$17)</f>
        <v>#REF!</v>
      </c>
      <c r="O59" s="5"/>
      <c r="P59" s="5"/>
      <c r="Q59" s="5"/>
      <c r="R59" s="5"/>
      <c r="S59" s="5"/>
      <c r="T59" s="5"/>
      <c r="U59" s="5"/>
      <c r="V59" s="5"/>
      <c r="W59" s="5"/>
      <c r="X59" s="5"/>
      <c r="Y59" s="5"/>
      <c r="Z59" s="5"/>
    </row>
    <row r="60" spans="1:26" ht="13.5" customHeight="1">
      <c r="A60" s="71" t="s">
        <v>194</v>
      </c>
      <c r="B60" s="71" t="s">
        <v>37</v>
      </c>
      <c r="C60" s="72" t="e">
        <f>SUMIFS('Variance Analysis'!C$9:C$24,'Variance Analysis'!$B$9:$B$24,'Variance Analysis'!$B$11,'Variance Analysis'!$A$9:$A$24,'Variance Analysis'!$A$17)</f>
        <v>#REF!</v>
      </c>
      <c r="D60" s="72" t="e">
        <f>SUMIFS('Variance Analysis'!D$9:D$24,'Variance Analysis'!$B$9:$B$24,'Variance Analysis'!$B$11,'Variance Analysis'!$A$9:$A$24,'Variance Analysis'!$A$17)</f>
        <v>#REF!</v>
      </c>
      <c r="E60" s="72" t="e">
        <f>SUMIFS('Variance Analysis'!E$9:E$24,'Variance Analysis'!$B$9:$B$24,'Variance Analysis'!$B$11,'Variance Analysis'!$A$9:$A$24,'Variance Analysis'!$A$17)</f>
        <v>#REF!</v>
      </c>
      <c r="F60" s="72" t="e">
        <f>SUMIFS('Variance Analysis'!F$9:F$24,'Variance Analysis'!$B$9:$B$24,'Variance Analysis'!$B$11,'Variance Analysis'!$A$9:$A$24,'Variance Analysis'!$A$17)</f>
        <v>#REF!</v>
      </c>
      <c r="G60" s="72" t="e">
        <f>SUMIFS('Variance Analysis'!G$9:G$24,'Variance Analysis'!$B$9:$B$24,'Variance Analysis'!$B$11,'Variance Analysis'!$A$9:$A$24,'Variance Analysis'!$A$17)</f>
        <v>#REF!</v>
      </c>
      <c r="H60" s="72" t="e">
        <f>SUMIFS('Variance Analysis'!H$9:H$24,'Variance Analysis'!$B$9:$B$24,'Variance Analysis'!$B$11,'Variance Analysis'!$A$9:$A$24,'Variance Analysis'!$A$17)</f>
        <v>#REF!</v>
      </c>
      <c r="I60" s="72" t="e">
        <f>SUMIFS('Variance Analysis'!I$9:I$24,'Variance Analysis'!$B$9:$B$24,'Variance Analysis'!$B$11,'Variance Analysis'!$A$9:$A$24,'Variance Analysis'!$A$17)</f>
        <v>#REF!</v>
      </c>
      <c r="J60" s="72" t="e">
        <f>SUMIFS('Variance Analysis'!J$9:J$24,'Variance Analysis'!$B$9:$B$24,'Variance Analysis'!$B$11,'Variance Analysis'!$A$9:$A$24,'Variance Analysis'!$A$17)</f>
        <v>#REF!</v>
      </c>
      <c r="K60" s="72" t="e">
        <f>SUMIFS('Variance Analysis'!K$9:K$24,'Variance Analysis'!$B$9:$B$24,'Variance Analysis'!$B$11,'Variance Analysis'!$A$9:$A$24,'Variance Analysis'!$A$17)</f>
        <v>#REF!</v>
      </c>
      <c r="L60" s="72" t="e">
        <f>SUMIFS('Variance Analysis'!L$9:L$24,'Variance Analysis'!$B$9:$B$24,'Variance Analysis'!$B$11,'Variance Analysis'!$A$9:$A$24,'Variance Analysis'!$A$17)</f>
        <v>#REF!</v>
      </c>
      <c r="M60" s="72" t="e">
        <f>SUMIFS('Variance Analysis'!M$9:M$24,'Variance Analysis'!$B$9:$B$24,'Variance Analysis'!$B$11,'Variance Analysis'!$A$9:$A$24,'Variance Analysis'!$A$17)</f>
        <v>#REF!</v>
      </c>
      <c r="N60" s="72" t="e">
        <f>SUMIFS('Variance Analysis'!N$9:N$24,'Variance Analysis'!$B$9:$B$24,'Variance Analysis'!$B$11,'Variance Analysis'!$A$9:$A$24,'Variance Analysis'!$A$17)</f>
        <v>#REF!</v>
      </c>
      <c r="O60" s="5"/>
      <c r="P60" s="5"/>
      <c r="Q60" s="5"/>
      <c r="R60" s="5"/>
      <c r="S60" s="5"/>
      <c r="T60" s="5"/>
      <c r="U60" s="5"/>
      <c r="V60" s="5"/>
      <c r="W60" s="5"/>
      <c r="X60" s="5"/>
      <c r="Y60" s="5"/>
      <c r="Z60" s="5"/>
    </row>
    <row r="61" spans="1:26" ht="13.5" customHeight="1">
      <c r="A61" s="71" t="s">
        <v>176</v>
      </c>
      <c r="B61" s="71" t="s">
        <v>203</v>
      </c>
      <c r="C61" s="73" t="e">
        <f t="shared" ref="C61:N61" si="14">#REF!</f>
        <v>#REF!</v>
      </c>
      <c r="D61" s="73" t="e">
        <f t="shared" si="14"/>
        <v>#REF!</v>
      </c>
      <c r="E61" s="73" t="e">
        <f t="shared" si="14"/>
        <v>#REF!</v>
      </c>
      <c r="F61" s="73" t="e">
        <f t="shared" si="14"/>
        <v>#REF!</v>
      </c>
      <c r="G61" s="73" t="e">
        <f t="shared" si="14"/>
        <v>#REF!</v>
      </c>
      <c r="H61" s="73" t="e">
        <f t="shared" si="14"/>
        <v>#REF!</v>
      </c>
      <c r="I61" s="73" t="e">
        <f t="shared" si="14"/>
        <v>#REF!</v>
      </c>
      <c r="J61" s="73" t="e">
        <f t="shared" si="14"/>
        <v>#REF!</v>
      </c>
      <c r="K61" s="73" t="e">
        <f t="shared" si="14"/>
        <v>#REF!</v>
      </c>
      <c r="L61" s="73" t="e">
        <f t="shared" si="14"/>
        <v>#REF!</v>
      </c>
      <c r="M61" s="73" t="e">
        <f t="shared" si="14"/>
        <v>#REF!</v>
      </c>
      <c r="N61" s="73" t="e">
        <f t="shared" si="14"/>
        <v>#REF!</v>
      </c>
      <c r="O61" s="5"/>
      <c r="P61" s="5"/>
      <c r="Q61" s="5"/>
      <c r="R61" s="5"/>
      <c r="S61" s="5"/>
      <c r="T61" s="5"/>
      <c r="U61" s="5"/>
      <c r="V61" s="5"/>
      <c r="W61" s="5"/>
      <c r="X61" s="5"/>
      <c r="Y61" s="5"/>
      <c r="Z61" s="5"/>
    </row>
    <row r="62" spans="1:26" ht="13.5" customHeight="1">
      <c r="A62" s="74" t="s">
        <v>210</v>
      </c>
      <c r="B62" s="75" t="s">
        <v>205</v>
      </c>
      <c r="C62" s="76" t="e">
        <f t="shared" ref="C62:N62" si="15">SUM($C$58:C60)/(SUM($C$61:C61)*1000)</f>
        <v>#REF!</v>
      </c>
      <c r="D62" s="76" t="e">
        <f t="shared" si="15"/>
        <v>#REF!</v>
      </c>
      <c r="E62" s="76" t="e">
        <f t="shared" si="15"/>
        <v>#REF!</v>
      </c>
      <c r="F62" s="76" t="e">
        <f t="shared" si="15"/>
        <v>#REF!</v>
      </c>
      <c r="G62" s="76" t="e">
        <f t="shared" si="15"/>
        <v>#REF!</v>
      </c>
      <c r="H62" s="76" t="e">
        <f t="shared" si="15"/>
        <v>#REF!</v>
      </c>
      <c r="I62" s="76" t="e">
        <f t="shared" si="15"/>
        <v>#REF!</v>
      </c>
      <c r="J62" s="76" t="e">
        <f t="shared" si="15"/>
        <v>#REF!</v>
      </c>
      <c r="K62" s="76" t="e">
        <f t="shared" si="15"/>
        <v>#REF!</v>
      </c>
      <c r="L62" s="76" t="e">
        <f t="shared" si="15"/>
        <v>#REF!</v>
      </c>
      <c r="M62" s="76" t="e">
        <f t="shared" si="15"/>
        <v>#REF!</v>
      </c>
      <c r="N62" s="76" t="e">
        <f t="shared" si="15"/>
        <v>#REF!</v>
      </c>
      <c r="O62" s="5"/>
      <c r="P62" s="5"/>
      <c r="Q62" s="5"/>
      <c r="R62" s="5"/>
      <c r="S62" s="5"/>
      <c r="T62" s="5"/>
      <c r="U62" s="5"/>
      <c r="V62" s="5"/>
      <c r="W62" s="5"/>
      <c r="X62" s="5"/>
      <c r="Y62" s="5"/>
      <c r="Z62" s="5"/>
    </row>
    <row r="63" spans="1:26" ht="13.5" customHeight="1">
      <c r="A63" s="7"/>
      <c r="B63" s="5"/>
      <c r="C63" s="77"/>
      <c r="D63" s="77"/>
      <c r="E63" s="77"/>
      <c r="F63" s="77"/>
      <c r="G63" s="77"/>
      <c r="H63" s="77"/>
      <c r="I63" s="77"/>
      <c r="J63" s="77"/>
      <c r="K63" s="77"/>
      <c r="L63" s="77"/>
      <c r="M63" s="77"/>
      <c r="N63" s="77"/>
      <c r="O63" s="5"/>
      <c r="P63" s="5"/>
      <c r="Q63" s="5"/>
      <c r="R63" s="5"/>
      <c r="S63" s="5"/>
      <c r="T63" s="5"/>
      <c r="U63" s="5"/>
      <c r="V63" s="5"/>
      <c r="W63" s="5"/>
      <c r="X63" s="5"/>
      <c r="Y63" s="5"/>
      <c r="Z63" s="5"/>
    </row>
    <row r="64" spans="1:26" ht="13.5" customHeight="1">
      <c r="A64" s="122" t="s">
        <v>213</v>
      </c>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spans="1:26" ht="13.5" customHeight="1">
      <c r="A65" s="122" t="s">
        <v>201</v>
      </c>
      <c r="B65" s="122"/>
      <c r="C65" s="57" t="s">
        <v>159</v>
      </c>
      <c r="D65" s="57" t="s">
        <v>160</v>
      </c>
      <c r="E65" s="57" t="s">
        <v>161</v>
      </c>
      <c r="F65" s="57" t="s">
        <v>162</v>
      </c>
      <c r="G65" s="57" t="s">
        <v>163</v>
      </c>
      <c r="H65" s="57" t="s">
        <v>164</v>
      </c>
      <c r="I65" s="57" t="s">
        <v>165</v>
      </c>
      <c r="J65" s="57" t="s">
        <v>166</v>
      </c>
      <c r="K65" s="57" t="s">
        <v>167</v>
      </c>
      <c r="L65" s="57" t="s">
        <v>168</v>
      </c>
      <c r="M65" s="57" t="s">
        <v>169</v>
      </c>
      <c r="N65" s="57" t="s">
        <v>170</v>
      </c>
      <c r="O65" s="136"/>
      <c r="P65" s="136"/>
      <c r="Q65" s="136"/>
      <c r="R65" s="136"/>
      <c r="S65" s="136"/>
      <c r="T65" s="136"/>
      <c r="U65" s="136"/>
      <c r="V65" s="136"/>
      <c r="W65" s="136"/>
      <c r="X65" s="136"/>
      <c r="Y65" s="136"/>
      <c r="Z65" s="136"/>
    </row>
    <row r="66" spans="1:26" ht="13.5" customHeight="1">
      <c r="A66" s="71" t="s">
        <v>192</v>
      </c>
      <c r="B66" s="71" t="s">
        <v>37</v>
      </c>
      <c r="C66" s="72" t="e">
        <f>SUMIFS('Variance Analysis'!C$9:C$24,'Variance Analysis'!$B$9:$B$24,'Variance Analysis'!$B$12,'Variance Analysis'!$A$9:$A$24,'Variance Analysis'!$A$21)</f>
        <v>#REF!</v>
      </c>
      <c r="D66" s="72" t="e">
        <f>SUMIFS('Variance Analysis'!D$9:D$24,'Variance Analysis'!$B$9:$B$24,'Variance Analysis'!$B$12,'Variance Analysis'!$A$9:$A$24,'Variance Analysis'!$A$21)</f>
        <v>#REF!</v>
      </c>
      <c r="E66" s="72" t="e">
        <f>SUMIFS('Variance Analysis'!E$9:E$24,'Variance Analysis'!$B$9:$B$24,'Variance Analysis'!$B$12,'Variance Analysis'!$A$9:$A$24,'Variance Analysis'!$A$21)</f>
        <v>#REF!</v>
      </c>
      <c r="F66" s="72" t="e">
        <f>SUMIFS('Variance Analysis'!F$9:F$24,'Variance Analysis'!$B$9:$B$24,'Variance Analysis'!$B$12,'Variance Analysis'!$A$9:$A$24,'Variance Analysis'!$A$21)</f>
        <v>#REF!</v>
      </c>
      <c r="G66" s="72" t="e">
        <f>SUMIFS('Variance Analysis'!G$9:G$24,'Variance Analysis'!$B$9:$B$24,'Variance Analysis'!$B$12,'Variance Analysis'!$A$9:$A$24,'Variance Analysis'!$A$21)</f>
        <v>#REF!</v>
      </c>
      <c r="H66" s="72" t="e">
        <f>SUMIFS('Variance Analysis'!H$9:H$24,'Variance Analysis'!$B$9:$B$24,'Variance Analysis'!$B$12,'Variance Analysis'!$A$9:$A$24,'Variance Analysis'!$A$21)</f>
        <v>#REF!</v>
      </c>
      <c r="I66" s="72" t="e">
        <f>SUMIFS('Variance Analysis'!I$9:I$24,'Variance Analysis'!$B$9:$B$24,'Variance Analysis'!$B$12,'Variance Analysis'!$A$9:$A$24,'Variance Analysis'!$A$21)</f>
        <v>#REF!</v>
      </c>
      <c r="J66" s="72" t="e">
        <f>SUMIFS('Variance Analysis'!J$9:J$24,'Variance Analysis'!$B$9:$B$24,'Variance Analysis'!$B$12,'Variance Analysis'!$A$9:$A$24,'Variance Analysis'!$A$21)</f>
        <v>#REF!</v>
      </c>
      <c r="K66" s="72" t="e">
        <f>SUMIFS('Variance Analysis'!K$9:K$24,'Variance Analysis'!$B$9:$B$24,'Variance Analysis'!$B$12,'Variance Analysis'!$A$9:$A$24,'Variance Analysis'!$A$21)</f>
        <v>#REF!</v>
      </c>
      <c r="L66" s="72" t="e">
        <f>SUMIFS('Variance Analysis'!L$9:L$24,'Variance Analysis'!$B$9:$B$24,'Variance Analysis'!$B$12,'Variance Analysis'!$A$9:$A$24,'Variance Analysis'!$A$21)</f>
        <v>#REF!</v>
      </c>
      <c r="M66" s="72" t="e">
        <f>SUMIFS('Variance Analysis'!M$9:M$24,'Variance Analysis'!$B$9:$B$24,'Variance Analysis'!$B$12,'Variance Analysis'!$A$9:$A$24,'Variance Analysis'!$A$21)</f>
        <v>#REF!</v>
      </c>
      <c r="N66" s="72" t="e">
        <f>SUMIFS('Variance Analysis'!N$9:N$24,'Variance Analysis'!$B$9:$B$24,'Variance Analysis'!$B$12,'Variance Analysis'!$A$9:$A$24,'Variance Analysis'!$A$21)</f>
        <v>#REF!</v>
      </c>
      <c r="O66" s="5"/>
      <c r="P66" s="5"/>
      <c r="Q66" s="5"/>
      <c r="R66" s="5"/>
      <c r="S66" s="5"/>
      <c r="T66" s="5"/>
      <c r="U66" s="5"/>
      <c r="V66" s="5"/>
      <c r="W66" s="5"/>
      <c r="X66" s="5"/>
      <c r="Y66" s="5"/>
      <c r="Z66" s="5"/>
    </row>
    <row r="67" spans="1:26" ht="13.5" customHeight="1">
      <c r="A67" s="71" t="s">
        <v>193</v>
      </c>
      <c r="B67" s="71" t="s">
        <v>37</v>
      </c>
      <c r="C67" s="72" t="e">
        <f>SUMIFS('Variance Analysis'!C$9:C$24,'Variance Analysis'!$B$9:$B$24,'Variance Analysis'!$B$10,'Variance Analysis'!$A$9:$A$24,'Variance Analysis'!$A$21)</f>
        <v>#REF!</v>
      </c>
      <c r="D67" s="72" t="e">
        <f>SUMIFS('Variance Analysis'!D$9:D$24,'Variance Analysis'!$B$9:$B$24,'Variance Analysis'!$B$10,'Variance Analysis'!$A$9:$A$24,'Variance Analysis'!$A$21)</f>
        <v>#REF!</v>
      </c>
      <c r="E67" s="72" t="e">
        <f>SUMIFS('Variance Analysis'!E$9:E$24,'Variance Analysis'!$B$9:$B$24,'Variance Analysis'!$B$10,'Variance Analysis'!$A$9:$A$24,'Variance Analysis'!$A$21)</f>
        <v>#REF!</v>
      </c>
      <c r="F67" s="72" t="e">
        <f>SUMIFS('Variance Analysis'!F$9:F$24,'Variance Analysis'!$B$9:$B$24,'Variance Analysis'!$B$10,'Variance Analysis'!$A$9:$A$24,'Variance Analysis'!$A$21)</f>
        <v>#REF!</v>
      </c>
      <c r="G67" s="72" t="e">
        <f>SUMIFS('Variance Analysis'!G$9:G$24,'Variance Analysis'!$B$9:$B$24,'Variance Analysis'!$B$10,'Variance Analysis'!$A$9:$A$24,'Variance Analysis'!$A$21)</f>
        <v>#REF!</v>
      </c>
      <c r="H67" s="72" t="e">
        <f>SUMIFS('Variance Analysis'!H$9:H$24,'Variance Analysis'!$B$9:$B$24,'Variance Analysis'!$B$10,'Variance Analysis'!$A$9:$A$24,'Variance Analysis'!$A$21)</f>
        <v>#REF!</v>
      </c>
      <c r="I67" s="72" t="e">
        <f>SUMIFS('Variance Analysis'!I$9:I$24,'Variance Analysis'!$B$9:$B$24,'Variance Analysis'!$B$10,'Variance Analysis'!$A$9:$A$24,'Variance Analysis'!$A$21)</f>
        <v>#REF!</v>
      </c>
      <c r="J67" s="72" t="e">
        <f>SUMIFS('Variance Analysis'!J$9:J$24,'Variance Analysis'!$B$9:$B$24,'Variance Analysis'!$B$10,'Variance Analysis'!$A$9:$A$24,'Variance Analysis'!$A$21)</f>
        <v>#REF!</v>
      </c>
      <c r="K67" s="72" t="e">
        <f>SUMIFS('Variance Analysis'!K$9:K$24,'Variance Analysis'!$B$9:$B$24,'Variance Analysis'!$B$10,'Variance Analysis'!$A$9:$A$24,'Variance Analysis'!$A$21)</f>
        <v>#REF!</v>
      </c>
      <c r="L67" s="72" t="e">
        <f>SUMIFS('Variance Analysis'!L$9:L$24,'Variance Analysis'!$B$9:$B$24,'Variance Analysis'!$B$10,'Variance Analysis'!$A$9:$A$24,'Variance Analysis'!$A$21)</f>
        <v>#REF!</v>
      </c>
      <c r="M67" s="72" t="e">
        <f>SUMIFS('Variance Analysis'!M$9:M$24,'Variance Analysis'!$B$9:$B$24,'Variance Analysis'!$B$10,'Variance Analysis'!$A$9:$A$24,'Variance Analysis'!$A$21)</f>
        <v>#REF!</v>
      </c>
      <c r="N67" s="72" t="e">
        <f>SUMIFS('Variance Analysis'!N$9:N$24,'Variance Analysis'!$B$9:$B$24,'Variance Analysis'!$B$10,'Variance Analysis'!$A$9:$A$24,'Variance Analysis'!$A$21)</f>
        <v>#REF!</v>
      </c>
      <c r="O67" s="5"/>
      <c r="P67" s="5"/>
      <c r="Q67" s="5"/>
      <c r="R67" s="5"/>
      <c r="S67" s="5"/>
      <c r="T67" s="5"/>
      <c r="U67" s="5"/>
      <c r="V67" s="5"/>
      <c r="W67" s="5"/>
      <c r="X67" s="5"/>
      <c r="Y67" s="5"/>
      <c r="Z67" s="5"/>
    </row>
    <row r="68" spans="1:26" ht="13.5" customHeight="1">
      <c r="A68" s="71" t="s">
        <v>194</v>
      </c>
      <c r="B68" s="71" t="s">
        <v>37</v>
      </c>
      <c r="C68" s="72" t="e">
        <f>SUMIFS('Variance Analysis'!C$9:C$24,'Variance Analysis'!$B$9:$B$24,'Variance Analysis'!$B$11,'Variance Analysis'!$A$9:$A$24,'Variance Analysis'!$A$21)</f>
        <v>#REF!</v>
      </c>
      <c r="D68" s="72" t="e">
        <f>SUMIFS('Variance Analysis'!D$9:D$24,'Variance Analysis'!$B$9:$B$24,'Variance Analysis'!$B$11,'Variance Analysis'!$A$9:$A$24,'Variance Analysis'!$A$21)</f>
        <v>#REF!</v>
      </c>
      <c r="E68" s="72" t="e">
        <f>SUMIFS('Variance Analysis'!E$9:E$24,'Variance Analysis'!$B$9:$B$24,'Variance Analysis'!$B$11,'Variance Analysis'!$A$9:$A$24,'Variance Analysis'!$A$21)</f>
        <v>#REF!</v>
      </c>
      <c r="F68" s="72" t="e">
        <f>SUMIFS('Variance Analysis'!F$9:F$24,'Variance Analysis'!$B$9:$B$24,'Variance Analysis'!$B$11,'Variance Analysis'!$A$9:$A$24,'Variance Analysis'!$A$21)</f>
        <v>#REF!</v>
      </c>
      <c r="G68" s="72" t="e">
        <f>SUMIFS('Variance Analysis'!G$9:G$24,'Variance Analysis'!$B$9:$B$24,'Variance Analysis'!$B$11,'Variance Analysis'!$A$9:$A$24,'Variance Analysis'!$A$21)</f>
        <v>#REF!</v>
      </c>
      <c r="H68" s="72" t="e">
        <f>SUMIFS('Variance Analysis'!H$9:H$24,'Variance Analysis'!$B$9:$B$24,'Variance Analysis'!$B$11,'Variance Analysis'!$A$9:$A$24,'Variance Analysis'!$A$21)</f>
        <v>#REF!</v>
      </c>
      <c r="I68" s="72" t="e">
        <f>SUMIFS('Variance Analysis'!I$9:I$24,'Variance Analysis'!$B$9:$B$24,'Variance Analysis'!$B$11,'Variance Analysis'!$A$9:$A$24,'Variance Analysis'!$A$21)</f>
        <v>#REF!</v>
      </c>
      <c r="J68" s="72" t="e">
        <f>SUMIFS('Variance Analysis'!J$9:J$24,'Variance Analysis'!$B$9:$B$24,'Variance Analysis'!$B$11,'Variance Analysis'!$A$9:$A$24,'Variance Analysis'!$A$21)</f>
        <v>#REF!</v>
      </c>
      <c r="K68" s="72" t="e">
        <f>SUMIFS('Variance Analysis'!K$9:K$24,'Variance Analysis'!$B$9:$B$24,'Variance Analysis'!$B$11,'Variance Analysis'!$A$9:$A$24,'Variance Analysis'!$A$21)</f>
        <v>#REF!</v>
      </c>
      <c r="L68" s="72" t="e">
        <f>SUMIFS('Variance Analysis'!L$9:L$24,'Variance Analysis'!$B$9:$B$24,'Variance Analysis'!$B$11,'Variance Analysis'!$A$9:$A$24,'Variance Analysis'!$A$21)</f>
        <v>#REF!</v>
      </c>
      <c r="M68" s="72" t="e">
        <f>SUMIFS('Variance Analysis'!M$9:M$24,'Variance Analysis'!$B$9:$B$24,'Variance Analysis'!$B$11,'Variance Analysis'!$A$9:$A$24,'Variance Analysis'!$A$21)</f>
        <v>#REF!</v>
      </c>
      <c r="N68" s="72" t="e">
        <f>SUMIFS('Variance Analysis'!N$9:N$24,'Variance Analysis'!$B$9:$B$24,'Variance Analysis'!$B$11,'Variance Analysis'!$A$9:$A$24,'Variance Analysis'!$A$21)</f>
        <v>#REF!</v>
      </c>
      <c r="O68" s="5"/>
      <c r="P68" s="5"/>
      <c r="Q68" s="5"/>
      <c r="R68" s="5"/>
      <c r="S68" s="5"/>
      <c r="T68" s="5"/>
      <c r="U68" s="5"/>
      <c r="V68" s="5"/>
      <c r="W68" s="5"/>
      <c r="X68" s="5"/>
      <c r="Y68" s="5"/>
      <c r="Z68" s="5"/>
    </row>
    <row r="69" spans="1:26" ht="13.5" customHeight="1">
      <c r="A69" s="71" t="s">
        <v>171</v>
      </c>
      <c r="B69" s="71" t="s">
        <v>203</v>
      </c>
      <c r="C69" s="73" t="e">
        <f t="shared" ref="C69:N69" si="16">#REF!</f>
        <v>#REF!</v>
      </c>
      <c r="D69" s="73" t="e">
        <f t="shared" si="16"/>
        <v>#REF!</v>
      </c>
      <c r="E69" s="73" t="e">
        <f t="shared" si="16"/>
        <v>#REF!</v>
      </c>
      <c r="F69" s="73" t="e">
        <f t="shared" si="16"/>
        <v>#REF!</v>
      </c>
      <c r="G69" s="73" t="e">
        <f t="shared" si="16"/>
        <v>#REF!</v>
      </c>
      <c r="H69" s="73" t="e">
        <f t="shared" si="16"/>
        <v>#REF!</v>
      </c>
      <c r="I69" s="73" t="e">
        <f t="shared" si="16"/>
        <v>#REF!</v>
      </c>
      <c r="J69" s="73" t="e">
        <f t="shared" si="16"/>
        <v>#REF!</v>
      </c>
      <c r="K69" s="73" t="e">
        <f t="shared" si="16"/>
        <v>#REF!</v>
      </c>
      <c r="L69" s="73" t="e">
        <f t="shared" si="16"/>
        <v>#REF!</v>
      </c>
      <c r="M69" s="73" t="e">
        <f t="shared" si="16"/>
        <v>#REF!</v>
      </c>
      <c r="N69" s="73" t="e">
        <f t="shared" si="16"/>
        <v>#REF!</v>
      </c>
      <c r="O69" s="5"/>
      <c r="P69" s="5"/>
      <c r="Q69" s="5"/>
      <c r="R69" s="5"/>
      <c r="S69" s="5"/>
      <c r="T69" s="5"/>
      <c r="U69" s="5"/>
      <c r="V69" s="5"/>
      <c r="W69" s="5"/>
      <c r="X69" s="5"/>
      <c r="Y69" s="5"/>
      <c r="Z69" s="5"/>
    </row>
    <row r="70" spans="1:26" ht="13.5" customHeight="1">
      <c r="A70" s="71" t="s">
        <v>175</v>
      </c>
      <c r="B70" s="71" t="s">
        <v>203</v>
      </c>
      <c r="C70" s="73" t="e">
        <f t="shared" ref="C70:N70" si="17">#REF!</f>
        <v>#REF!</v>
      </c>
      <c r="D70" s="73" t="e">
        <f t="shared" si="17"/>
        <v>#REF!</v>
      </c>
      <c r="E70" s="73" t="e">
        <f t="shared" si="17"/>
        <v>#REF!</v>
      </c>
      <c r="F70" s="73" t="e">
        <f t="shared" si="17"/>
        <v>#REF!</v>
      </c>
      <c r="G70" s="73" t="e">
        <f t="shared" si="17"/>
        <v>#REF!</v>
      </c>
      <c r="H70" s="73" t="e">
        <f t="shared" si="17"/>
        <v>#REF!</v>
      </c>
      <c r="I70" s="73" t="e">
        <f t="shared" si="17"/>
        <v>#REF!</v>
      </c>
      <c r="J70" s="73" t="e">
        <f t="shared" si="17"/>
        <v>#REF!</v>
      </c>
      <c r="K70" s="73" t="e">
        <f t="shared" si="17"/>
        <v>#REF!</v>
      </c>
      <c r="L70" s="73" t="e">
        <f t="shared" si="17"/>
        <v>#REF!</v>
      </c>
      <c r="M70" s="73" t="e">
        <f t="shared" si="17"/>
        <v>#REF!</v>
      </c>
      <c r="N70" s="73" t="e">
        <f t="shared" si="17"/>
        <v>#REF!</v>
      </c>
      <c r="O70" s="5"/>
      <c r="P70" s="5"/>
      <c r="Q70" s="5"/>
      <c r="R70" s="5"/>
      <c r="S70" s="5"/>
      <c r="T70" s="5"/>
      <c r="U70" s="5"/>
      <c r="V70" s="5"/>
      <c r="W70" s="5"/>
      <c r="X70" s="5"/>
      <c r="Y70" s="5"/>
      <c r="Z70" s="5"/>
    </row>
    <row r="71" spans="1:26" ht="13.5" customHeight="1">
      <c r="A71" s="71" t="s">
        <v>176</v>
      </c>
      <c r="B71" s="71" t="s">
        <v>203</v>
      </c>
      <c r="C71" s="73" t="e">
        <f t="shared" ref="C71:N71" si="18">#REF!</f>
        <v>#REF!</v>
      </c>
      <c r="D71" s="73" t="e">
        <f t="shared" si="18"/>
        <v>#REF!</v>
      </c>
      <c r="E71" s="73" t="e">
        <f t="shared" si="18"/>
        <v>#REF!</v>
      </c>
      <c r="F71" s="73" t="e">
        <f t="shared" si="18"/>
        <v>#REF!</v>
      </c>
      <c r="G71" s="73" t="e">
        <f t="shared" si="18"/>
        <v>#REF!</v>
      </c>
      <c r="H71" s="73" t="e">
        <f t="shared" si="18"/>
        <v>#REF!</v>
      </c>
      <c r="I71" s="73" t="e">
        <f t="shared" si="18"/>
        <v>#REF!</v>
      </c>
      <c r="J71" s="73" t="e">
        <f t="shared" si="18"/>
        <v>#REF!</v>
      </c>
      <c r="K71" s="73" t="e">
        <f t="shared" si="18"/>
        <v>#REF!</v>
      </c>
      <c r="L71" s="73" t="e">
        <f t="shared" si="18"/>
        <v>#REF!</v>
      </c>
      <c r="M71" s="73" t="e">
        <f t="shared" si="18"/>
        <v>#REF!</v>
      </c>
      <c r="N71" s="73" t="e">
        <f t="shared" si="18"/>
        <v>#REF!</v>
      </c>
      <c r="O71" s="5"/>
      <c r="P71" s="5"/>
      <c r="Q71" s="5"/>
      <c r="R71" s="5"/>
      <c r="S71" s="5"/>
      <c r="T71" s="5"/>
      <c r="U71" s="5"/>
      <c r="V71" s="5"/>
      <c r="W71" s="5"/>
      <c r="X71" s="5"/>
      <c r="Y71" s="5"/>
      <c r="Z71" s="5"/>
    </row>
    <row r="72" spans="1:26" ht="13.5" customHeight="1">
      <c r="A72" s="74" t="s">
        <v>210</v>
      </c>
      <c r="B72" s="75" t="s">
        <v>205</v>
      </c>
      <c r="C72" s="76" t="e">
        <f t="shared" ref="C72:N72" si="19">SUM($C$66:C68)/(SUM($C$69:C71)*1000)</f>
        <v>#REF!</v>
      </c>
      <c r="D72" s="76" t="e">
        <f t="shared" si="19"/>
        <v>#REF!</v>
      </c>
      <c r="E72" s="76" t="e">
        <f t="shared" si="19"/>
        <v>#REF!</v>
      </c>
      <c r="F72" s="76" t="e">
        <f t="shared" si="19"/>
        <v>#REF!</v>
      </c>
      <c r="G72" s="76" t="e">
        <f t="shared" si="19"/>
        <v>#REF!</v>
      </c>
      <c r="H72" s="76" t="e">
        <f t="shared" si="19"/>
        <v>#REF!</v>
      </c>
      <c r="I72" s="76" t="e">
        <f t="shared" si="19"/>
        <v>#REF!</v>
      </c>
      <c r="J72" s="76" t="e">
        <f t="shared" si="19"/>
        <v>#REF!</v>
      </c>
      <c r="K72" s="76" t="e">
        <f t="shared" si="19"/>
        <v>#REF!</v>
      </c>
      <c r="L72" s="76" t="e">
        <f t="shared" si="19"/>
        <v>#REF!</v>
      </c>
      <c r="M72" s="76" t="e">
        <f t="shared" si="19"/>
        <v>#REF!</v>
      </c>
      <c r="N72" s="76" t="e">
        <f t="shared" si="19"/>
        <v>#REF!</v>
      </c>
      <c r="O72" s="5"/>
      <c r="P72" s="5"/>
      <c r="Q72" s="5"/>
      <c r="R72" s="5"/>
      <c r="S72" s="5"/>
      <c r="T72" s="5"/>
      <c r="U72" s="5"/>
      <c r="V72" s="5"/>
      <c r="W72" s="5"/>
      <c r="X72" s="5"/>
      <c r="Y72" s="5"/>
      <c r="Z72" s="5"/>
    </row>
    <row r="73" spans="1:26" ht="13.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39.75" customHeight="1">
      <c r="A74" s="153" t="s">
        <v>214</v>
      </c>
      <c r="B74" s="154"/>
      <c r="C74" s="155"/>
      <c r="D74" s="155"/>
      <c r="E74" s="155"/>
      <c r="F74" s="155"/>
      <c r="G74" s="155"/>
      <c r="H74" s="155"/>
      <c r="I74" s="155"/>
      <c r="J74" s="155"/>
      <c r="K74" s="155"/>
      <c r="L74" s="155"/>
      <c r="M74" s="155"/>
      <c r="N74" s="155"/>
      <c r="O74" s="156"/>
      <c r="P74" s="156"/>
      <c r="Q74" s="156"/>
      <c r="R74" s="156"/>
      <c r="S74" s="156"/>
      <c r="T74" s="156"/>
      <c r="U74" s="156"/>
      <c r="V74" s="156"/>
      <c r="W74" s="156"/>
      <c r="X74" s="156"/>
      <c r="Y74" s="156"/>
      <c r="Z74" s="156"/>
    </row>
    <row r="75" spans="1:26" ht="13.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3.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3.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3.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3.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3.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3.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3.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3.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3.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3.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3.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3.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3.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3.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3.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3.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3.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3.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3.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3.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3.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3.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3.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3.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5" customHeight="1">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5" customHeight="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3.5" customHeight="1">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3.5" customHeight="1">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spans="1:26" ht="13.5" customHeight="1">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spans="1:26" ht="13.5" customHeight="1">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spans="1:26" ht="13.5" customHeight="1">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spans="1:26" ht="13.5" customHeight="1">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spans="1:26" ht="13.5" customHeight="1">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spans="1:26" ht="13.5" customHeight="1">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spans="1:26" ht="13.5" customHeight="1">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spans="1:26" ht="13.5" customHeight="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spans="1:26" ht="13.5" customHeight="1">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sheetData>
  <mergeCells count="2">
    <mergeCell ref="A1:K2"/>
    <mergeCell ref="A5:L5"/>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47"/>
  <sheetViews>
    <sheetView showGridLines="0" workbookViewId="0"/>
  </sheetViews>
  <sheetFormatPr defaultColWidth="14.42578125" defaultRowHeight="15" customHeight="1"/>
  <cols>
    <col min="1" max="1" width="28.28515625" customWidth="1"/>
    <col min="2" max="2" width="16.140625" customWidth="1"/>
    <col min="3" max="14" width="15.140625" customWidth="1"/>
    <col min="15" max="26" width="8.7109375" customWidth="1"/>
  </cols>
  <sheetData>
    <row r="1" spans="1:26" ht="147.75" customHeight="1">
      <c r="A1" s="187" t="s">
        <v>215</v>
      </c>
      <c r="B1" s="196"/>
      <c r="C1" s="196"/>
      <c r="D1" s="196"/>
      <c r="E1" s="196"/>
      <c r="F1" s="196"/>
      <c r="G1" s="196"/>
      <c r="H1" s="196"/>
      <c r="I1" s="196"/>
      <c r="J1" s="196"/>
      <c r="K1" s="196"/>
      <c r="L1" s="196"/>
      <c r="M1" s="196"/>
      <c r="N1" s="196"/>
      <c r="O1" s="196"/>
      <c r="P1" s="196"/>
      <c r="Q1" s="196"/>
      <c r="R1" s="196"/>
      <c r="S1" s="196"/>
      <c r="T1" s="196"/>
      <c r="U1" s="154"/>
      <c r="V1" s="154"/>
      <c r="W1" s="154"/>
      <c r="X1" s="154"/>
      <c r="Y1" s="154"/>
      <c r="Z1" s="154"/>
    </row>
    <row r="2" spans="1:26" ht="40.5" customHeight="1">
      <c r="A2" s="139" t="s">
        <v>216</v>
      </c>
      <c r="B2" s="154"/>
      <c r="C2" s="154"/>
      <c r="D2" s="154"/>
      <c r="E2" s="154"/>
      <c r="F2" s="154"/>
      <c r="G2" s="154"/>
      <c r="H2" s="154"/>
      <c r="I2" s="154"/>
      <c r="J2" s="154"/>
      <c r="K2" s="154"/>
      <c r="L2" s="154"/>
      <c r="M2" s="154"/>
      <c r="N2" s="154"/>
      <c r="O2" s="154"/>
      <c r="P2" s="154"/>
      <c r="Q2" s="154"/>
      <c r="R2" s="154"/>
      <c r="S2" s="154"/>
      <c r="T2" s="154"/>
      <c r="U2" s="154"/>
      <c r="V2" s="154"/>
      <c r="W2" s="154"/>
      <c r="X2" s="154"/>
      <c r="Y2" s="154"/>
      <c r="Z2" s="154"/>
    </row>
    <row r="3" spans="1:26" ht="19.5" customHeight="1">
      <c r="A3" s="139"/>
      <c r="B3" s="154"/>
      <c r="C3" s="154"/>
      <c r="D3" s="154"/>
      <c r="E3" s="154"/>
      <c r="F3" s="154"/>
      <c r="G3" s="154"/>
      <c r="H3" s="154"/>
      <c r="I3" s="154"/>
      <c r="J3" s="154"/>
      <c r="K3" s="154"/>
      <c r="L3" s="154"/>
      <c r="M3" s="154"/>
      <c r="N3" s="154"/>
      <c r="O3" s="154"/>
      <c r="P3" s="154"/>
      <c r="Q3" s="154"/>
      <c r="R3" s="154"/>
      <c r="S3" s="154"/>
      <c r="T3" s="154"/>
      <c r="U3" s="154"/>
      <c r="V3" s="154"/>
      <c r="W3" s="154"/>
      <c r="X3" s="154"/>
      <c r="Y3" s="154"/>
      <c r="Z3" s="154"/>
    </row>
    <row r="4" spans="1:26" ht="21" customHeight="1">
      <c r="A4" s="139" t="s">
        <v>217</v>
      </c>
      <c r="B4" s="154"/>
      <c r="C4" s="154"/>
      <c r="D4" s="154"/>
      <c r="E4" s="154"/>
      <c r="F4" s="154"/>
      <c r="G4" s="154"/>
      <c r="H4" s="154"/>
      <c r="I4" s="154"/>
      <c r="J4" s="154"/>
      <c r="K4" s="154"/>
      <c r="L4" s="154"/>
      <c r="M4" s="154"/>
      <c r="N4" s="154"/>
      <c r="O4" s="154"/>
      <c r="P4" s="154"/>
      <c r="Q4" s="154"/>
      <c r="R4" s="154"/>
      <c r="S4" s="154"/>
      <c r="T4" s="154"/>
      <c r="U4" s="154"/>
      <c r="V4" s="154"/>
      <c r="W4" s="154"/>
      <c r="X4" s="154"/>
      <c r="Y4" s="154"/>
      <c r="Z4" s="154"/>
    </row>
    <row r="5" spans="1:26" ht="21.75" customHeight="1">
      <c r="A5" s="139" t="s">
        <v>34</v>
      </c>
      <c r="B5" s="154"/>
      <c r="C5" s="154"/>
      <c r="D5" s="154"/>
      <c r="E5" s="154"/>
      <c r="F5" s="154"/>
      <c r="G5" s="154"/>
      <c r="H5" s="154"/>
      <c r="I5" s="154"/>
      <c r="J5" s="154"/>
      <c r="K5" s="154"/>
      <c r="L5" s="154"/>
      <c r="M5" s="154"/>
      <c r="N5" s="154"/>
      <c r="O5" s="154"/>
      <c r="P5" s="154"/>
      <c r="Q5" s="154"/>
      <c r="R5" s="154"/>
      <c r="S5" s="154"/>
      <c r="T5" s="154"/>
      <c r="U5" s="154"/>
      <c r="V5" s="154"/>
      <c r="W5" s="154"/>
      <c r="X5" s="154"/>
      <c r="Y5" s="154"/>
      <c r="Z5" s="154"/>
    </row>
    <row r="6" spans="1:26" ht="14.25" customHeight="1">
      <c r="A6" s="122" t="s">
        <v>218</v>
      </c>
      <c r="B6" s="122" t="s">
        <v>202</v>
      </c>
      <c r="C6" s="57" t="s">
        <v>159</v>
      </c>
      <c r="D6" s="57" t="s">
        <v>160</v>
      </c>
      <c r="E6" s="57" t="s">
        <v>161</v>
      </c>
      <c r="F6" s="57" t="s">
        <v>162</v>
      </c>
      <c r="G6" s="57" t="s">
        <v>163</v>
      </c>
      <c r="H6" s="57" t="s">
        <v>164</v>
      </c>
      <c r="I6" s="57" t="s">
        <v>165</v>
      </c>
      <c r="J6" s="57" t="s">
        <v>166</v>
      </c>
      <c r="K6" s="57" t="s">
        <v>167</v>
      </c>
      <c r="L6" s="57" t="s">
        <v>168</v>
      </c>
      <c r="M6" s="57" t="s">
        <v>169</v>
      </c>
      <c r="N6" s="57" t="s">
        <v>170</v>
      </c>
      <c r="O6" s="157"/>
      <c r="P6" s="157"/>
      <c r="Q6" s="157"/>
      <c r="R6" s="157"/>
      <c r="S6" s="157"/>
      <c r="T6" s="157"/>
      <c r="U6" s="157"/>
      <c r="V6" s="157"/>
      <c r="W6" s="157"/>
      <c r="X6" s="157"/>
      <c r="Y6" s="157"/>
      <c r="Z6" s="157"/>
    </row>
    <row r="7" spans="1:26" ht="14.25" customHeight="1">
      <c r="A7" s="71" t="s">
        <v>219</v>
      </c>
      <c r="B7" s="71" t="s">
        <v>37</v>
      </c>
      <c r="C7" s="72" t="e">
        <f>SUMIFS('Variance Analysis'!C$30:C$45,'Variance Analysis'!$B$30:$B$45,'Variance Analysis'!$B$33,'Variance Analysis'!$A$30:$A$45,'Variance Analysis'!$A$33)</f>
        <v>#REF!</v>
      </c>
      <c r="D7" s="72" t="e">
        <f>SUMIFS('Variance Analysis'!D$30:D$45,'Variance Analysis'!$B$30:$B$45,'Variance Analysis'!$B$33,'Variance Analysis'!$A$30:$A$45,'Variance Analysis'!$A$33)</f>
        <v>#REF!</v>
      </c>
      <c r="E7" s="72" t="e">
        <f>SUMIFS('Variance Analysis'!E$30:E$45,'Variance Analysis'!$B$30:$B$45,'Variance Analysis'!$B$33,'Variance Analysis'!$A$30:$A$45,'Variance Analysis'!$A$33)</f>
        <v>#REF!</v>
      </c>
      <c r="F7" s="72" t="e">
        <f>SUMIFS('Variance Analysis'!F$30:F$45,'Variance Analysis'!$B$30:$B$45,'Variance Analysis'!$B$33,'Variance Analysis'!$A$30:$A$45,'Variance Analysis'!$A$33)</f>
        <v>#REF!</v>
      </c>
      <c r="G7" s="72" t="e">
        <f>SUMIFS('Variance Analysis'!G$30:G$45,'Variance Analysis'!$B$30:$B$45,'Variance Analysis'!$B$33,'Variance Analysis'!$A$30:$A$45,'Variance Analysis'!$A$33)</f>
        <v>#REF!</v>
      </c>
      <c r="H7" s="72" t="e">
        <f>SUMIFS('Variance Analysis'!H$30:H$45,'Variance Analysis'!$B$30:$B$45,'Variance Analysis'!$B$33,'Variance Analysis'!$A$30:$A$45,'Variance Analysis'!$A$33)</f>
        <v>#REF!</v>
      </c>
      <c r="I7" s="72" t="e">
        <f>SUMIFS('Variance Analysis'!I$30:I$45,'Variance Analysis'!$B$30:$B$45,'Variance Analysis'!$B$33,'Variance Analysis'!$A$30:$A$45,'Variance Analysis'!$A$33)</f>
        <v>#REF!</v>
      </c>
      <c r="J7" s="72" t="e">
        <f>SUMIFS('Variance Analysis'!J$30:J$45,'Variance Analysis'!$B$30:$B$45,'Variance Analysis'!$B$33,'Variance Analysis'!$A$30:$A$45,'Variance Analysis'!$A$33)</f>
        <v>#REF!</v>
      </c>
      <c r="K7" s="72" t="e">
        <f>SUMIFS('Variance Analysis'!K$30:K$45,'Variance Analysis'!$B$30:$B$45,'Variance Analysis'!$B$33,'Variance Analysis'!$A$30:$A$45,'Variance Analysis'!$A$33)</f>
        <v>#REF!</v>
      </c>
      <c r="L7" s="72" t="e">
        <f>SUMIFS('Variance Analysis'!L$30:L$45,'Variance Analysis'!$B$30:$B$45,'Variance Analysis'!$B$33,'Variance Analysis'!$A$30:$A$45,'Variance Analysis'!$A$33)</f>
        <v>#REF!</v>
      </c>
      <c r="M7" s="72" t="e">
        <f>SUMIFS('Variance Analysis'!M$30:M$45,'Variance Analysis'!$B$30:$B$45,'Variance Analysis'!$B$33,'Variance Analysis'!$A$30:$A$45,'Variance Analysis'!$A$33)</f>
        <v>#REF!</v>
      </c>
      <c r="N7" s="72" t="e">
        <f>SUMIFS('Variance Analysis'!N$30:N$45,'Variance Analysis'!$B$30:$B$45,'Variance Analysis'!$B$33,'Variance Analysis'!$A$30:$A$45,'Variance Analysis'!$A$33)</f>
        <v>#REF!</v>
      </c>
    </row>
    <row r="8" spans="1:26" ht="14.25" customHeight="1">
      <c r="A8" s="71" t="s">
        <v>220</v>
      </c>
      <c r="B8" s="71" t="s">
        <v>37</v>
      </c>
      <c r="C8" s="72" t="e">
        <f>SUMIFS('Variance Analysis'!C$30:C$45,'Variance Analysis'!$B$30:$B$45,'Variance Analysis'!$B$31,'Variance Analysis'!$A$30:$A$45,'Variance Analysis'!$A$33)</f>
        <v>#REF!</v>
      </c>
      <c r="D8" s="72" t="e">
        <f>SUMIFS('Variance Analysis'!D$30:D$45,'Variance Analysis'!$B$30:$B$45,'Variance Analysis'!$B$31,'Variance Analysis'!$A$30:$A$45,'Variance Analysis'!$A$33)</f>
        <v>#REF!</v>
      </c>
      <c r="E8" s="72" t="e">
        <f>SUMIFS('Variance Analysis'!E$30:E$45,'Variance Analysis'!$B$30:$B$45,'Variance Analysis'!$B$31,'Variance Analysis'!$A$30:$A$45,'Variance Analysis'!$A$33)</f>
        <v>#REF!</v>
      </c>
      <c r="F8" s="72" t="e">
        <f>SUMIFS('Variance Analysis'!F$30:F$45,'Variance Analysis'!$B$30:$B$45,'Variance Analysis'!$B$31,'Variance Analysis'!$A$30:$A$45,'Variance Analysis'!$A$33)</f>
        <v>#REF!</v>
      </c>
      <c r="G8" s="72" t="e">
        <f>SUMIFS('Variance Analysis'!G$30:G$45,'Variance Analysis'!$B$30:$B$45,'Variance Analysis'!$B$31,'Variance Analysis'!$A$30:$A$45,'Variance Analysis'!$A$33)</f>
        <v>#REF!</v>
      </c>
      <c r="H8" s="72" t="e">
        <f>SUMIFS('Variance Analysis'!H$30:H$45,'Variance Analysis'!$B$30:$B$45,'Variance Analysis'!$B$31,'Variance Analysis'!$A$30:$A$45,'Variance Analysis'!$A$33)</f>
        <v>#REF!</v>
      </c>
      <c r="I8" s="72" t="e">
        <f>SUMIFS('Variance Analysis'!I$30:I$45,'Variance Analysis'!$B$30:$B$45,'Variance Analysis'!$B$31,'Variance Analysis'!$A$30:$A$45,'Variance Analysis'!$A$33)</f>
        <v>#REF!</v>
      </c>
      <c r="J8" s="72" t="e">
        <f>SUMIFS('Variance Analysis'!J$30:J$45,'Variance Analysis'!$B$30:$B$45,'Variance Analysis'!$B$31,'Variance Analysis'!$A$30:$A$45,'Variance Analysis'!$A$33)</f>
        <v>#REF!</v>
      </c>
      <c r="K8" s="72" t="e">
        <f>SUMIFS('Variance Analysis'!K$30:K$45,'Variance Analysis'!$B$30:$B$45,'Variance Analysis'!$B$31,'Variance Analysis'!$A$30:$A$45,'Variance Analysis'!$A$33)</f>
        <v>#REF!</v>
      </c>
      <c r="L8" s="72" t="e">
        <f>SUMIFS('Variance Analysis'!L$30:L$45,'Variance Analysis'!$B$30:$B$45,'Variance Analysis'!$B$31,'Variance Analysis'!$A$30:$A$45,'Variance Analysis'!$A$33)</f>
        <v>#REF!</v>
      </c>
      <c r="M8" s="72" t="e">
        <f>SUMIFS('Variance Analysis'!M$30:M$45,'Variance Analysis'!$B$30:$B$45,'Variance Analysis'!$B$31,'Variance Analysis'!$A$30:$A$45,'Variance Analysis'!$A$33)</f>
        <v>#REF!</v>
      </c>
      <c r="N8" s="72" t="e">
        <f>SUMIFS('Variance Analysis'!N$30:N$45,'Variance Analysis'!$B$30:$B$45,'Variance Analysis'!$B$31,'Variance Analysis'!$A$30:$A$45,'Variance Analysis'!$A$33)</f>
        <v>#REF!</v>
      </c>
    </row>
    <row r="9" spans="1:26" ht="14.25" customHeight="1">
      <c r="A9" s="71" t="s">
        <v>221</v>
      </c>
      <c r="B9" s="71" t="s">
        <v>37</v>
      </c>
      <c r="C9" s="72" t="e">
        <f>SUMIFS('Variance Analysis'!C$30:C$45,'Variance Analysis'!$B$30:$B$45,'Variance Analysis'!$B$32,'Variance Analysis'!$A$30:$A$45,'Variance Analysis'!$A$33)</f>
        <v>#REF!</v>
      </c>
      <c r="D9" s="72" t="e">
        <f>SUMIFS('Variance Analysis'!D$30:D$45,'Variance Analysis'!$B$30:$B$45,'Variance Analysis'!$B$32,'Variance Analysis'!$A$30:$A$45,'Variance Analysis'!$A$33)</f>
        <v>#REF!</v>
      </c>
      <c r="E9" s="72" t="e">
        <f>SUMIFS('Variance Analysis'!E$30:E$45,'Variance Analysis'!$B$30:$B$45,'Variance Analysis'!$B$32,'Variance Analysis'!$A$30:$A$45,'Variance Analysis'!$A$33)</f>
        <v>#REF!</v>
      </c>
      <c r="F9" s="72" t="e">
        <f>SUMIFS('Variance Analysis'!F$30:F$45,'Variance Analysis'!$B$30:$B$45,'Variance Analysis'!$B$32,'Variance Analysis'!$A$30:$A$45,'Variance Analysis'!$A$33)</f>
        <v>#REF!</v>
      </c>
      <c r="G9" s="72" t="e">
        <f>SUMIFS('Variance Analysis'!G$30:G$45,'Variance Analysis'!$B$30:$B$45,'Variance Analysis'!$B$32,'Variance Analysis'!$A$30:$A$45,'Variance Analysis'!$A$33)</f>
        <v>#REF!</v>
      </c>
      <c r="H9" s="72" t="e">
        <f>SUMIFS('Variance Analysis'!H$30:H$45,'Variance Analysis'!$B$30:$B$45,'Variance Analysis'!$B$32,'Variance Analysis'!$A$30:$A$45,'Variance Analysis'!$A$33)</f>
        <v>#REF!</v>
      </c>
      <c r="I9" s="72" t="e">
        <f>SUMIFS('Variance Analysis'!I$30:I$45,'Variance Analysis'!$B$30:$B$45,'Variance Analysis'!$B$32,'Variance Analysis'!$A$30:$A$45,'Variance Analysis'!$A$33)</f>
        <v>#REF!</v>
      </c>
      <c r="J9" s="72" t="e">
        <f>SUMIFS('Variance Analysis'!J$30:J$45,'Variance Analysis'!$B$30:$B$45,'Variance Analysis'!$B$32,'Variance Analysis'!$A$30:$A$45,'Variance Analysis'!$A$33)</f>
        <v>#REF!</v>
      </c>
      <c r="K9" s="72" t="e">
        <f>SUMIFS('Variance Analysis'!K$30:K$45,'Variance Analysis'!$B$30:$B$45,'Variance Analysis'!$B$32,'Variance Analysis'!$A$30:$A$45,'Variance Analysis'!$A$33)</f>
        <v>#REF!</v>
      </c>
      <c r="L9" s="72" t="e">
        <f>SUMIFS('Variance Analysis'!L$30:L$45,'Variance Analysis'!$B$30:$B$45,'Variance Analysis'!$B$32,'Variance Analysis'!$A$30:$A$45,'Variance Analysis'!$A$33)</f>
        <v>#REF!</v>
      </c>
      <c r="M9" s="72" t="e">
        <f>SUMIFS('Variance Analysis'!M$30:M$45,'Variance Analysis'!$B$30:$B$45,'Variance Analysis'!$B$32,'Variance Analysis'!$A$30:$A$45,'Variance Analysis'!$A$33)</f>
        <v>#REF!</v>
      </c>
      <c r="N9" s="72" t="e">
        <f>SUMIFS('Variance Analysis'!N$30:N$45,'Variance Analysis'!$B$30:$B$45,'Variance Analysis'!$B$32,'Variance Analysis'!$A$30:$A$45,'Variance Analysis'!$A$33)</f>
        <v>#REF!</v>
      </c>
    </row>
    <row r="10" spans="1:26" ht="14.25" customHeight="1">
      <c r="A10" s="78" t="s">
        <v>33</v>
      </c>
      <c r="B10" s="78" t="s">
        <v>37</v>
      </c>
      <c r="C10" s="72" t="e">
        <f>SUMIFS('Variance Analysis'!C$30:C$45,'Variance Analysis'!$B$30:$B$45,'Variance Analysis'!$B$30,'Variance Analysis'!$A$30:$A$45,'Variance Analysis'!$A$33)</f>
        <v>#REF!</v>
      </c>
      <c r="D10" s="72" t="e">
        <f>SUMIFS('Variance Analysis'!D$30:D$45,'Variance Analysis'!$B$30:$B$45,'Variance Analysis'!$B$30,'Variance Analysis'!$A$30:$A$45,'Variance Analysis'!$A$33)</f>
        <v>#REF!</v>
      </c>
      <c r="E10" s="72" t="e">
        <f>SUMIFS('Variance Analysis'!E$30:E$45,'Variance Analysis'!$B$30:$B$45,'Variance Analysis'!$B$30,'Variance Analysis'!$A$30:$A$45,'Variance Analysis'!$A$33)</f>
        <v>#REF!</v>
      </c>
      <c r="F10" s="72" t="e">
        <f>SUMIFS('Variance Analysis'!F$30:F$45,'Variance Analysis'!$B$30:$B$45,'Variance Analysis'!$B$30,'Variance Analysis'!$A$30:$A$45,'Variance Analysis'!$A$33)</f>
        <v>#REF!</v>
      </c>
      <c r="G10" s="72" t="e">
        <f>SUMIFS('Variance Analysis'!G$30:G$45,'Variance Analysis'!$B$30:$B$45,'Variance Analysis'!$B$30,'Variance Analysis'!$A$30:$A$45,'Variance Analysis'!$A$33)</f>
        <v>#REF!</v>
      </c>
      <c r="H10" s="72" t="e">
        <f>SUMIFS('Variance Analysis'!H$30:H$45,'Variance Analysis'!$B$30:$B$45,'Variance Analysis'!$B$30,'Variance Analysis'!$A$30:$A$45,'Variance Analysis'!$A$33)</f>
        <v>#REF!</v>
      </c>
      <c r="I10" s="72" t="e">
        <f>SUMIFS('Variance Analysis'!I$30:I$45,'Variance Analysis'!$B$30:$B$45,'Variance Analysis'!$B$30,'Variance Analysis'!$A$30:$A$45,'Variance Analysis'!$A$33)</f>
        <v>#REF!</v>
      </c>
      <c r="J10" s="72" t="e">
        <f>SUMIFS('Variance Analysis'!J$30:J$45,'Variance Analysis'!$B$30:$B$45,'Variance Analysis'!$B$30,'Variance Analysis'!$A$30:$A$45,'Variance Analysis'!$A$33)</f>
        <v>#REF!</v>
      </c>
      <c r="K10" s="72" t="e">
        <f>SUMIFS('Variance Analysis'!K$30:K$45,'Variance Analysis'!$B$30:$B$45,'Variance Analysis'!$B$30,'Variance Analysis'!$A$30:$A$45,'Variance Analysis'!$A$33)</f>
        <v>#REF!</v>
      </c>
      <c r="L10" s="72" t="e">
        <f>SUMIFS('Variance Analysis'!L$30:L$45,'Variance Analysis'!$B$30:$B$45,'Variance Analysis'!$B$30,'Variance Analysis'!$A$30:$A$45,'Variance Analysis'!$A$33)</f>
        <v>#REF!</v>
      </c>
      <c r="M10" s="72" t="e">
        <f>SUMIFS('Variance Analysis'!M$30:M$45,'Variance Analysis'!$B$30:$B$45,'Variance Analysis'!$B$30,'Variance Analysis'!$A$30:$A$45,'Variance Analysis'!$A$33)</f>
        <v>#REF!</v>
      </c>
      <c r="N10" s="72" t="e">
        <f>SUMIFS('Variance Analysis'!N$30:N$45,'Variance Analysis'!$B$30:$B$45,'Variance Analysis'!$B$30,'Variance Analysis'!$A$30:$A$45,'Variance Analysis'!$A$33)</f>
        <v>#REF!</v>
      </c>
    </row>
    <row r="11" spans="1:26" ht="14.25" customHeight="1">
      <c r="A11" s="74" t="s">
        <v>222</v>
      </c>
      <c r="B11" s="75" t="s">
        <v>37</v>
      </c>
      <c r="C11" s="76" t="e">
        <f t="shared" ref="C11:N11" si="0">ABS(C10)-SUM(C7:C9)</f>
        <v>#REF!</v>
      </c>
      <c r="D11" s="76" t="e">
        <f t="shared" si="0"/>
        <v>#REF!</v>
      </c>
      <c r="E11" s="76" t="e">
        <f t="shared" si="0"/>
        <v>#REF!</v>
      </c>
      <c r="F11" s="76" t="e">
        <f t="shared" si="0"/>
        <v>#REF!</v>
      </c>
      <c r="G11" s="76" t="e">
        <f t="shared" si="0"/>
        <v>#REF!</v>
      </c>
      <c r="H11" s="76" t="e">
        <f t="shared" si="0"/>
        <v>#REF!</v>
      </c>
      <c r="I11" s="76" t="e">
        <f t="shared" si="0"/>
        <v>#REF!</v>
      </c>
      <c r="J11" s="76" t="e">
        <f t="shared" si="0"/>
        <v>#REF!</v>
      </c>
      <c r="K11" s="76" t="e">
        <f t="shared" si="0"/>
        <v>#REF!</v>
      </c>
      <c r="L11" s="76" t="e">
        <f t="shared" si="0"/>
        <v>#REF!</v>
      </c>
      <c r="M11" s="76" t="e">
        <f t="shared" si="0"/>
        <v>#REF!</v>
      </c>
      <c r="N11" s="76" t="e">
        <f t="shared" si="0"/>
        <v>#REF!</v>
      </c>
    </row>
    <row r="12" spans="1:26" ht="26.25" customHeight="1">
      <c r="A12" s="139" t="s">
        <v>39</v>
      </c>
      <c r="B12" s="158"/>
      <c r="C12" s="159"/>
      <c r="D12" s="159"/>
      <c r="E12" s="159"/>
      <c r="F12" s="159"/>
      <c r="G12" s="159"/>
      <c r="H12" s="159"/>
      <c r="I12" s="159"/>
      <c r="J12" s="159"/>
      <c r="K12" s="159"/>
      <c r="L12" s="159"/>
      <c r="M12" s="159"/>
      <c r="N12" s="159"/>
      <c r="O12" s="160"/>
      <c r="P12" s="160"/>
      <c r="Q12" s="160"/>
      <c r="R12" s="160"/>
      <c r="S12" s="160"/>
      <c r="T12" s="160"/>
      <c r="U12" s="160"/>
      <c r="V12" s="160"/>
      <c r="W12" s="160"/>
      <c r="X12" s="160"/>
      <c r="Y12" s="160"/>
      <c r="Z12" s="160"/>
    </row>
    <row r="13" spans="1:26" ht="14.25" customHeight="1">
      <c r="A13" s="122" t="s">
        <v>218</v>
      </c>
      <c r="B13" s="122" t="s">
        <v>202</v>
      </c>
      <c r="C13" s="57" t="s">
        <v>159</v>
      </c>
      <c r="D13" s="57" t="s">
        <v>160</v>
      </c>
      <c r="E13" s="57" t="s">
        <v>161</v>
      </c>
      <c r="F13" s="57" t="s">
        <v>162</v>
      </c>
      <c r="G13" s="57" t="s">
        <v>163</v>
      </c>
      <c r="H13" s="57" t="s">
        <v>164</v>
      </c>
      <c r="I13" s="57" t="s">
        <v>165</v>
      </c>
      <c r="J13" s="57" t="s">
        <v>166</v>
      </c>
      <c r="K13" s="57" t="s">
        <v>167</v>
      </c>
      <c r="L13" s="57" t="s">
        <v>168</v>
      </c>
      <c r="M13" s="57" t="s">
        <v>169</v>
      </c>
      <c r="N13" s="57" t="s">
        <v>170</v>
      </c>
      <c r="O13" s="161"/>
      <c r="P13" s="161"/>
      <c r="Q13" s="161"/>
      <c r="R13" s="161"/>
      <c r="S13" s="161"/>
      <c r="T13" s="161"/>
      <c r="U13" s="161"/>
      <c r="V13" s="161"/>
      <c r="W13" s="161"/>
      <c r="X13" s="161"/>
      <c r="Y13" s="161"/>
      <c r="Z13" s="161"/>
    </row>
    <row r="14" spans="1:26" ht="14.25" customHeight="1">
      <c r="A14" s="71" t="s">
        <v>219</v>
      </c>
      <c r="B14" s="71" t="s">
        <v>37</v>
      </c>
      <c r="C14" s="72" t="e">
        <f>SUMIFS('Variance Analysis'!C$30:C$45,'Variance Analysis'!$B$30:$B$45,'Variance Analysis'!$B$33,'Variance Analysis'!$A$30:$A$45,'Variance Analysis'!$A$34)</f>
        <v>#REF!</v>
      </c>
      <c r="D14" s="72" t="e">
        <f>SUMIFS('Variance Analysis'!D$30:D$45,'Variance Analysis'!$B$30:$B$45,'Variance Analysis'!$B$33,'Variance Analysis'!$A$30:$A$45,'Variance Analysis'!$A$34)</f>
        <v>#REF!</v>
      </c>
      <c r="E14" s="72" t="e">
        <f>SUMIFS('Variance Analysis'!E$30:E$45,'Variance Analysis'!$B$30:$B$45,'Variance Analysis'!$B$33,'Variance Analysis'!$A$30:$A$45,'Variance Analysis'!$A$34)</f>
        <v>#REF!</v>
      </c>
      <c r="F14" s="72" t="e">
        <f>SUMIFS('Variance Analysis'!F$30:F$45,'Variance Analysis'!$B$30:$B$45,'Variance Analysis'!$B$33,'Variance Analysis'!$A$30:$A$45,'Variance Analysis'!$A$34)</f>
        <v>#REF!</v>
      </c>
      <c r="G14" s="72" t="e">
        <f>SUMIFS('Variance Analysis'!G$30:G$45,'Variance Analysis'!$B$30:$B$45,'Variance Analysis'!$B$33,'Variance Analysis'!$A$30:$A$45,'Variance Analysis'!$A$34)</f>
        <v>#REF!</v>
      </c>
      <c r="H14" s="72" t="e">
        <f>SUMIFS('Variance Analysis'!H$30:H$45,'Variance Analysis'!$B$30:$B$45,'Variance Analysis'!$B$33,'Variance Analysis'!$A$30:$A$45,'Variance Analysis'!$A$34)</f>
        <v>#REF!</v>
      </c>
      <c r="I14" s="72" t="e">
        <f>SUMIFS('Variance Analysis'!I$30:I$45,'Variance Analysis'!$B$30:$B$45,'Variance Analysis'!$B$33,'Variance Analysis'!$A$30:$A$45,'Variance Analysis'!$A$34)</f>
        <v>#REF!</v>
      </c>
      <c r="J14" s="72" t="e">
        <f>SUMIFS('Variance Analysis'!J$30:J$45,'Variance Analysis'!$B$30:$B$45,'Variance Analysis'!$B$33,'Variance Analysis'!$A$30:$A$45,'Variance Analysis'!$A$34)</f>
        <v>#REF!</v>
      </c>
      <c r="K14" s="72" t="e">
        <f>SUMIFS('Variance Analysis'!K$30:K$45,'Variance Analysis'!$B$30:$B$45,'Variance Analysis'!$B$33,'Variance Analysis'!$A$30:$A$45,'Variance Analysis'!$A$34)</f>
        <v>#REF!</v>
      </c>
      <c r="L14" s="72" t="e">
        <f>SUMIFS('Variance Analysis'!L$30:L$45,'Variance Analysis'!$B$30:$B$45,'Variance Analysis'!$B$33,'Variance Analysis'!$A$30:$A$45,'Variance Analysis'!$A$34)</f>
        <v>#REF!</v>
      </c>
      <c r="M14" s="72" t="e">
        <f>SUMIFS('Variance Analysis'!M$30:M$45,'Variance Analysis'!$B$30:$B$45,'Variance Analysis'!$B$33,'Variance Analysis'!$A$30:$A$45,'Variance Analysis'!$A$34)</f>
        <v>#REF!</v>
      </c>
      <c r="N14" s="72" t="e">
        <f>SUMIFS('Variance Analysis'!N$30:N$45,'Variance Analysis'!$B$30:$B$45,'Variance Analysis'!$B$33,'Variance Analysis'!$A$30:$A$45,'Variance Analysis'!$A$34)</f>
        <v>#REF!</v>
      </c>
    </row>
    <row r="15" spans="1:26" ht="14.25" customHeight="1">
      <c r="A15" s="71" t="s">
        <v>220</v>
      </c>
      <c r="B15" s="71" t="s">
        <v>37</v>
      </c>
      <c r="C15" s="72" t="e">
        <f>SUMIFS('Variance Analysis'!C$30:C$45,'Variance Analysis'!$B$30:$B$45,'Variance Analysis'!$B$31,'Variance Analysis'!$A$30:$A$45,'Variance Analysis'!$A$34)</f>
        <v>#REF!</v>
      </c>
      <c r="D15" s="72" t="e">
        <f>SUMIFS('Variance Analysis'!D$30:D$45,'Variance Analysis'!$B$30:$B$45,'Variance Analysis'!$B$31,'Variance Analysis'!$A$30:$A$45,'Variance Analysis'!$A$34)</f>
        <v>#REF!</v>
      </c>
      <c r="E15" s="72" t="e">
        <f>SUMIFS('Variance Analysis'!E$30:E$45,'Variance Analysis'!$B$30:$B$45,'Variance Analysis'!$B$31,'Variance Analysis'!$A$30:$A$45,'Variance Analysis'!$A$34)</f>
        <v>#REF!</v>
      </c>
      <c r="F15" s="72" t="e">
        <f>SUMIFS('Variance Analysis'!F$30:F$45,'Variance Analysis'!$B$30:$B$45,'Variance Analysis'!$B$31,'Variance Analysis'!$A$30:$A$45,'Variance Analysis'!$A$34)</f>
        <v>#REF!</v>
      </c>
      <c r="G15" s="72" t="e">
        <f>SUMIFS('Variance Analysis'!G$30:G$45,'Variance Analysis'!$B$30:$B$45,'Variance Analysis'!$B$31,'Variance Analysis'!$A$30:$A$45,'Variance Analysis'!$A$34)</f>
        <v>#REF!</v>
      </c>
      <c r="H15" s="72" t="e">
        <f>SUMIFS('Variance Analysis'!H$30:H$45,'Variance Analysis'!$B$30:$B$45,'Variance Analysis'!$B$31,'Variance Analysis'!$A$30:$A$45,'Variance Analysis'!$A$34)</f>
        <v>#REF!</v>
      </c>
      <c r="I15" s="72" t="e">
        <f>SUMIFS('Variance Analysis'!I$30:I$45,'Variance Analysis'!$B$30:$B$45,'Variance Analysis'!$B$31,'Variance Analysis'!$A$30:$A$45,'Variance Analysis'!$A$34)</f>
        <v>#REF!</v>
      </c>
      <c r="J15" s="72" t="e">
        <f>SUMIFS('Variance Analysis'!J$30:J$45,'Variance Analysis'!$B$30:$B$45,'Variance Analysis'!$B$31,'Variance Analysis'!$A$30:$A$45,'Variance Analysis'!$A$34)</f>
        <v>#REF!</v>
      </c>
      <c r="K15" s="72" t="e">
        <f>SUMIFS('Variance Analysis'!K$30:K$45,'Variance Analysis'!$B$30:$B$45,'Variance Analysis'!$B$31,'Variance Analysis'!$A$30:$A$45,'Variance Analysis'!$A$34)</f>
        <v>#REF!</v>
      </c>
      <c r="L15" s="72" t="e">
        <f>SUMIFS('Variance Analysis'!L$30:L$45,'Variance Analysis'!$B$30:$B$45,'Variance Analysis'!$B$31,'Variance Analysis'!$A$30:$A$45,'Variance Analysis'!$A$34)</f>
        <v>#REF!</v>
      </c>
      <c r="M15" s="72" t="e">
        <f>SUMIFS('Variance Analysis'!M$30:M$45,'Variance Analysis'!$B$30:$B$45,'Variance Analysis'!$B$31,'Variance Analysis'!$A$30:$A$45,'Variance Analysis'!$A$34)</f>
        <v>#REF!</v>
      </c>
      <c r="N15" s="72" t="e">
        <f>SUMIFS('Variance Analysis'!N$30:N$45,'Variance Analysis'!$B$30:$B$45,'Variance Analysis'!$B$31,'Variance Analysis'!$A$30:$A$45,'Variance Analysis'!$A$34)</f>
        <v>#REF!</v>
      </c>
    </row>
    <row r="16" spans="1:26" ht="14.25" customHeight="1">
      <c r="A16" s="71" t="s">
        <v>221</v>
      </c>
      <c r="B16" s="71" t="s">
        <v>37</v>
      </c>
      <c r="C16" s="72" t="e">
        <f>SUMIFS('Variance Analysis'!C$30:C$45,'Variance Analysis'!$B$30:$B$45,'Variance Analysis'!$B$32,'Variance Analysis'!$A$30:$A$45,'Variance Analysis'!$A$34)</f>
        <v>#REF!</v>
      </c>
      <c r="D16" s="72" t="e">
        <f>SUMIFS('Variance Analysis'!D$30:D$45,'Variance Analysis'!$B$30:$B$45,'Variance Analysis'!$B$32,'Variance Analysis'!$A$30:$A$45,'Variance Analysis'!$A$34)</f>
        <v>#REF!</v>
      </c>
      <c r="E16" s="72" t="e">
        <f>SUMIFS('Variance Analysis'!E$30:E$45,'Variance Analysis'!$B$30:$B$45,'Variance Analysis'!$B$32,'Variance Analysis'!$A$30:$A$45,'Variance Analysis'!$A$34)</f>
        <v>#REF!</v>
      </c>
      <c r="F16" s="72" t="e">
        <f>SUMIFS('Variance Analysis'!F$30:F$45,'Variance Analysis'!$B$30:$B$45,'Variance Analysis'!$B$32,'Variance Analysis'!$A$30:$A$45,'Variance Analysis'!$A$34)</f>
        <v>#REF!</v>
      </c>
      <c r="G16" s="72" t="e">
        <f>SUMIFS('Variance Analysis'!G$30:G$45,'Variance Analysis'!$B$30:$B$45,'Variance Analysis'!$B$32,'Variance Analysis'!$A$30:$A$45,'Variance Analysis'!$A$34)</f>
        <v>#REF!</v>
      </c>
      <c r="H16" s="72" t="e">
        <f>SUMIFS('Variance Analysis'!H$30:H$45,'Variance Analysis'!$B$30:$B$45,'Variance Analysis'!$B$32,'Variance Analysis'!$A$30:$A$45,'Variance Analysis'!$A$34)</f>
        <v>#REF!</v>
      </c>
      <c r="I16" s="72" t="e">
        <f>SUMIFS('Variance Analysis'!I$30:I$45,'Variance Analysis'!$B$30:$B$45,'Variance Analysis'!$B$32,'Variance Analysis'!$A$30:$A$45,'Variance Analysis'!$A$34)</f>
        <v>#REF!</v>
      </c>
      <c r="J16" s="72" t="e">
        <f>SUMIFS('Variance Analysis'!J$30:J$45,'Variance Analysis'!$B$30:$B$45,'Variance Analysis'!$B$32,'Variance Analysis'!$A$30:$A$45,'Variance Analysis'!$A$34)</f>
        <v>#REF!</v>
      </c>
      <c r="K16" s="72" t="e">
        <f>SUMIFS('Variance Analysis'!K$30:K$45,'Variance Analysis'!$B$30:$B$45,'Variance Analysis'!$B$32,'Variance Analysis'!$A$30:$A$45,'Variance Analysis'!$A$34)</f>
        <v>#REF!</v>
      </c>
      <c r="L16" s="72" t="e">
        <f>SUMIFS('Variance Analysis'!L$30:L$45,'Variance Analysis'!$B$30:$B$45,'Variance Analysis'!$B$32,'Variance Analysis'!$A$30:$A$45,'Variance Analysis'!$A$34)</f>
        <v>#REF!</v>
      </c>
      <c r="M16" s="72" t="e">
        <f>SUMIFS('Variance Analysis'!M$30:M$45,'Variance Analysis'!$B$30:$B$45,'Variance Analysis'!$B$32,'Variance Analysis'!$A$30:$A$45,'Variance Analysis'!$A$34)</f>
        <v>#REF!</v>
      </c>
      <c r="N16" s="72" t="e">
        <f>SUMIFS('Variance Analysis'!N$30:N$45,'Variance Analysis'!$B$30:$B$45,'Variance Analysis'!$B$32,'Variance Analysis'!$A$30:$A$45,'Variance Analysis'!$A$34)</f>
        <v>#REF!</v>
      </c>
    </row>
    <row r="17" spans="1:26" ht="14.25" customHeight="1">
      <c r="A17" s="78" t="s">
        <v>33</v>
      </c>
      <c r="B17" s="78" t="s">
        <v>37</v>
      </c>
      <c r="C17" s="72" t="e">
        <f>SUMIFS('Variance Analysis'!C$30:C$45,'Variance Analysis'!$B$30:$B$45,'Variance Analysis'!$B$30,'Variance Analysis'!$A$30:$A$45,'Variance Analysis'!$A$34)</f>
        <v>#REF!</v>
      </c>
      <c r="D17" s="72" t="e">
        <f>SUMIFS('Variance Analysis'!D$30:D$45,'Variance Analysis'!$B$30:$B$45,'Variance Analysis'!$B$30,'Variance Analysis'!$A$30:$A$45,'Variance Analysis'!$A$34)</f>
        <v>#REF!</v>
      </c>
      <c r="E17" s="72" t="e">
        <f>SUMIFS('Variance Analysis'!E$30:E$45,'Variance Analysis'!$B$30:$B$45,'Variance Analysis'!$B$30,'Variance Analysis'!$A$30:$A$45,'Variance Analysis'!$A$34)</f>
        <v>#REF!</v>
      </c>
      <c r="F17" s="72" t="e">
        <f>SUMIFS('Variance Analysis'!F$30:F$45,'Variance Analysis'!$B$30:$B$45,'Variance Analysis'!$B$30,'Variance Analysis'!$A$30:$A$45,'Variance Analysis'!$A$34)</f>
        <v>#REF!</v>
      </c>
      <c r="G17" s="72" t="e">
        <f>SUMIFS('Variance Analysis'!G$30:G$45,'Variance Analysis'!$B$30:$B$45,'Variance Analysis'!$B$30,'Variance Analysis'!$A$30:$A$45,'Variance Analysis'!$A$34)</f>
        <v>#REF!</v>
      </c>
      <c r="H17" s="72" t="e">
        <f>SUMIFS('Variance Analysis'!H$30:H$45,'Variance Analysis'!$B$30:$B$45,'Variance Analysis'!$B$30,'Variance Analysis'!$A$30:$A$45,'Variance Analysis'!$A$34)</f>
        <v>#REF!</v>
      </c>
      <c r="I17" s="72" t="e">
        <f>SUMIFS('Variance Analysis'!I$30:I$45,'Variance Analysis'!$B$30:$B$45,'Variance Analysis'!$B$30,'Variance Analysis'!$A$30:$A$45,'Variance Analysis'!$A$34)</f>
        <v>#REF!</v>
      </c>
      <c r="J17" s="72" t="e">
        <f>SUMIFS('Variance Analysis'!J$30:J$45,'Variance Analysis'!$B$30:$B$45,'Variance Analysis'!$B$30,'Variance Analysis'!$A$30:$A$45,'Variance Analysis'!$A$34)</f>
        <v>#REF!</v>
      </c>
      <c r="K17" s="72" t="e">
        <f>SUMIFS('Variance Analysis'!K$30:K$45,'Variance Analysis'!$B$30:$B$45,'Variance Analysis'!$B$30,'Variance Analysis'!$A$30:$A$45,'Variance Analysis'!$A$34)</f>
        <v>#REF!</v>
      </c>
      <c r="L17" s="72" t="e">
        <f>SUMIFS('Variance Analysis'!L$30:L$45,'Variance Analysis'!$B$30:$B$45,'Variance Analysis'!$B$30,'Variance Analysis'!$A$30:$A$45,'Variance Analysis'!$A$34)</f>
        <v>#REF!</v>
      </c>
      <c r="M17" s="72" t="e">
        <f>SUMIFS('Variance Analysis'!M$30:M$45,'Variance Analysis'!$B$30:$B$45,'Variance Analysis'!$B$30,'Variance Analysis'!$A$30:$A$45,'Variance Analysis'!$A$34)</f>
        <v>#REF!</v>
      </c>
      <c r="N17" s="72" t="e">
        <f>SUMIFS('Variance Analysis'!N$30:N$45,'Variance Analysis'!$B$30:$B$45,'Variance Analysis'!$B$30,'Variance Analysis'!$A$30:$A$45,'Variance Analysis'!$A$34)</f>
        <v>#REF!</v>
      </c>
    </row>
    <row r="18" spans="1:26" ht="14.25" customHeight="1">
      <c r="A18" s="74" t="s">
        <v>222</v>
      </c>
      <c r="B18" s="75" t="s">
        <v>37</v>
      </c>
      <c r="C18" s="76" t="e">
        <f t="shared" ref="C18:N18" si="1">ABS(C17)-SUM(C14:C16)</f>
        <v>#REF!</v>
      </c>
      <c r="D18" s="76" t="e">
        <f t="shared" si="1"/>
        <v>#REF!</v>
      </c>
      <c r="E18" s="76" t="e">
        <f t="shared" si="1"/>
        <v>#REF!</v>
      </c>
      <c r="F18" s="76" t="e">
        <f t="shared" si="1"/>
        <v>#REF!</v>
      </c>
      <c r="G18" s="76" t="e">
        <f t="shared" si="1"/>
        <v>#REF!</v>
      </c>
      <c r="H18" s="76" t="e">
        <f t="shared" si="1"/>
        <v>#REF!</v>
      </c>
      <c r="I18" s="76" t="e">
        <f t="shared" si="1"/>
        <v>#REF!</v>
      </c>
      <c r="J18" s="76" t="e">
        <f t="shared" si="1"/>
        <v>#REF!</v>
      </c>
      <c r="K18" s="76" t="e">
        <f t="shared" si="1"/>
        <v>#REF!</v>
      </c>
      <c r="L18" s="76" t="e">
        <f t="shared" si="1"/>
        <v>#REF!</v>
      </c>
      <c r="M18" s="76" t="e">
        <f t="shared" si="1"/>
        <v>#REF!</v>
      </c>
      <c r="N18" s="76" t="e">
        <f t="shared" si="1"/>
        <v>#REF!</v>
      </c>
    </row>
    <row r="19" spans="1:26" ht="26.25" customHeight="1">
      <c r="A19" s="139" t="s">
        <v>40</v>
      </c>
      <c r="B19" s="158"/>
      <c r="C19" s="159"/>
      <c r="D19" s="159"/>
      <c r="E19" s="159"/>
      <c r="F19" s="159"/>
      <c r="G19" s="159"/>
      <c r="H19" s="159"/>
      <c r="I19" s="159"/>
      <c r="J19" s="159"/>
      <c r="K19" s="159"/>
      <c r="L19" s="159"/>
      <c r="M19" s="159"/>
      <c r="N19" s="159"/>
      <c r="O19" s="160"/>
      <c r="P19" s="160"/>
      <c r="Q19" s="160"/>
      <c r="R19" s="160"/>
      <c r="S19" s="160"/>
      <c r="T19" s="160"/>
      <c r="U19" s="160"/>
      <c r="V19" s="160"/>
      <c r="W19" s="160"/>
      <c r="X19" s="160"/>
      <c r="Y19" s="160"/>
      <c r="Z19" s="160"/>
    </row>
    <row r="20" spans="1:26" ht="14.25" customHeight="1">
      <c r="A20" s="122" t="s">
        <v>218</v>
      </c>
      <c r="B20" s="122" t="s">
        <v>202</v>
      </c>
      <c r="C20" s="57" t="s">
        <v>159</v>
      </c>
      <c r="D20" s="57" t="s">
        <v>160</v>
      </c>
      <c r="E20" s="57" t="s">
        <v>161</v>
      </c>
      <c r="F20" s="57" t="s">
        <v>162</v>
      </c>
      <c r="G20" s="57" t="s">
        <v>163</v>
      </c>
      <c r="H20" s="57" t="s">
        <v>164</v>
      </c>
      <c r="I20" s="57" t="s">
        <v>165</v>
      </c>
      <c r="J20" s="57" t="s">
        <v>166</v>
      </c>
      <c r="K20" s="57" t="s">
        <v>167</v>
      </c>
      <c r="L20" s="57" t="s">
        <v>168</v>
      </c>
      <c r="M20" s="57" t="s">
        <v>169</v>
      </c>
      <c r="N20" s="57" t="s">
        <v>170</v>
      </c>
      <c r="O20" s="161"/>
      <c r="P20" s="161"/>
      <c r="Q20" s="161"/>
      <c r="R20" s="161"/>
      <c r="S20" s="161"/>
      <c r="T20" s="161"/>
      <c r="U20" s="161"/>
      <c r="V20" s="161"/>
      <c r="W20" s="161"/>
      <c r="X20" s="161"/>
      <c r="Y20" s="161"/>
      <c r="Z20" s="161"/>
    </row>
    <row r="21" spans="1:26" ht="14.25" customHeight="1">
      <c r="A21" s="71" t="s">
        <v>219</v>
      </c>
      <c r="B21" s="71" t="s">
        <v>37</v>
      </c>
      <c r="C21" s="72" t="e">
        <f>SUMIFS('Variance Analysis'!C$30:C$45,'Variance Analysis'!$B$30:$B$45,'Variance Analysis'!$B$33,'Variance Analysis'!$A$30:$A$45,'Variance Analysis'!$A$38)</f>
        <v>#REF!</v>
      </c>
      <c r="D21" s="72" t="e">
        <f>SUMIFS('Variance Analysis'!D$30:D$45,'Variance Analysis'!$B$30:$B$45,'Variance Analysis'!$B$33,'Variance Analysis'!$A$30:$A$45,'Variance Analysis'!$A$38)</f>
        <v>#REF!</v>
      </c>
      <c r="E21" s="72" t="e">
        <f>SUMIFS('Variance Analysis'!E$30:E$45,'Variance Analysis'!$B$30:$B$45,'Variance Analysis'!$B$33,'Variance Analysis'!$A$30:$A$45,'Variance Analysis'!$A$38)</f>
        <v>#REF!</v>
      </c>
      <c r="F21" s="72" t="e">
        <f>SUMIFS('Variance Analysis'!F$30:F$45,'Variance Analysis'!$B$30:$B$45,'Variance Analysis'!$B$33,'Variance Analysis'!$A$30:$A$45,'Variance Analysis'!$A$38)</f>
        <v>#REF!</v>
      </c>
      <c r="G21" s="72" t="e">
        <f>SUMIFS('Variance Analysis'!G$30:G$45,'Variance Analysis'!$B$30:$B$45,'Variance Analysis'!$B$33,'Variance Analysis'!$A$30:$A$45,'Variance Analysis'!$A$38)</f>
        <v>#REF!</v>
      </c>
      <c r="H21" s="72" t="e">
        <f>SUMIFS('Variance Analysis'!H$30:H$45,'Variance Analysis'!$B$30:$B$45,'Variance Analysis'!$B$33,'Variance Analysis'!$A$30:$A$45,'Variance Analysis'!$A$38)</f>
        <v>#REF!</v>
      </c>
      <c r="I21" s="72" t="e">
        <f>SUMIFS('Variance Analysis'!I$30:I$45,'Variance Analysis'!$B$30:$B$45,'Variance Analysis'!$B$33,'Variance Analysis'!$A$30:$A$45,'Variance Analysis'!$A$38)</f>
        <v>#REF!</v>
      </c>
      <c r="J21" s="72" t="e">
        <f>SUMIFS('Variance Analysis'!J$30:J$45,'Variance Analysis'!$B$30:$B$45,'Variance Analysis'!$B$33,'Variance Analysis'!$A$30:$A$45,'Variance Analysis'!$A$38)</f>
        <v>#REF!</v>
      </c>
      <c r="K21" s="72" t="e">
        <f>SUMIFS('Variance Analysis'!K$30:K$45,'Variance Analysis'!$B$30:$B$45,'Variance Analysis'!$B$33,'Variance Analysis'!$A$30:$A$45,'Variance Analysis'!$A$38)</f>
        <v>#REF!</v>
      </c>
      <c r="L21" s="72" t="e">
        <f>SUMIFS('Variance Analysis'!L$30:L$45,'Variance Analysis'!$B$30:$B$45,'Variance Analysis'!$B$33,'Variance Analysis'!$A$30:$A$45,'Variance Analysis'!$A$38)</f>
        <v>#REF!</v>
      </c>
      <c r="M21" s="72" t="e">
        <f>SUMIFS('Variance Analysis'!M$30:M$45,'Variance Analysis'!$B$30:$B$45,'Variance Analysis'!$B$33,'Variance Analysis'!$A$30:$A$45,'Variance Analysis'!$A$38)</f>
        <v>#REF!</v>
      </c>
      <c r="N21" s="72" t="e">
        <f>SUMIFS('Variance Analysis'!N$30:N$45,'Variance Analysis'!$B$30:$B$45,'Variance Analysis'!$B$33,'Variance Analysis'!$A$30:$A$45,'Variance Analysis'!$A$38)</f>
        <v>#REF!</v>
      </c>
    </row>
    <row r="22" spans="1:26" ht="14.25" customHeight="1">
      <c r="A22" s="71" t="s">
        <v>220</v>
      </c>
      <c r="B22" s="71" t="s">
        <v>37</v>
      </c>
      <c r="C22" s="72" t="e">
        <f>SUMIFS('Variance Analysis'!C$30:C$45,'Variance Analysis'!$B$30:$B$45,'Variance Analysis'!$B$31,'Variance Analysis'!$A$30:$A$45,'Variance Analysis'!$A$38)</f>
        <v>#REF!</v>
      </c>
      <c r="D22" s="72" t="e">
        <f>SUMIFS('Variance Analysis'!D$30:D$45,'Variance Analysis'!$B$30:$B$45,'Variance Analysis'!$B$31,'Variance Analysis'!$A$30:$A$45,'Variance Analysis'!$A$38)</f>
        <v>#REF!</v>
      </c>
      <c r="E22" s="72" t="e">
        <f>SUMIFS('Variance Analysis'!E$30:E$45,'Variance Analysis'!$B$30:$B$45,'Variance Analysis'!$B$31,'Variance Analysis'!$A$30:$A$45,'Variance Analysis'!$A$38)</f>
        <v>#REF!</v>
      </c>
      <c r="F22" s="72" t="e">
        <f>SUMIFS('Variance Analysis'!F$30:F$45,'Variance Analysis'!$B$30:$B$45,'Variance Analysis'!$B$31,'Variance Analysis'!$A$30:$A$45,'Variance Analysis'!$A$38)</f>
        <v>#REF!</v>
      </c>
      <c r="G22" s="72" t="e">
        <f>SUMIFS('Variance Analysis'!G$30:G$45,'Variance Analysis'!$B$30:$B$45,'Variance Analysis'!$B$31,'Variance Analysis'!$A$30:$A$45,'Variance Analysis'!$A$38)</f>
        <v>#REF!</v>
      </c>
      <c r="H22" s="72" t="e">
        <f>SUMIFS('Variance Analysis'!H$30:H$45,'Variance Analysis'!$B$30:$B$45,'Variance Analysis'!$B$31,'Variance Analysis'!$A$30:$A$45,'Variance Analysis'!$A$38)</f>
        <v>#REF!</v>
      </c>
      <c r="I22" s="72" t="e">
        <f>SUMIFS('Variance Analysis'!I$30:I$45,'Variance Analysis'!$B$30:$B$45,'Variance Analysis'!$B$31,'Variance Analysis'!$A$30:$A$45,'Variance Analysis'!$A$38)</f>
        <v>#REF!</v>
      </c>
      <c r="J22" s="72" t="e">
        <f>SUMIFS('Variance Analysis'!J$30:J$45,'Variance Analysis'!$B$30:$B$45,'Variance Analysis'!$B$31,'Variance Analysis'!$A$30:$A$45,'Variance Analysis'!$A$38)</f>
        <v>#REF!</v>
      </c>
      <c r="K22" s="72" t="e">
        <f>SUMIFS('Variance Analysis'!K$30:K$45,'Variance Analysis'!$B$30:$B$45,'Variance Analysis'!$B$31,'Variance Analysis'!$A$30:$A$45,'Variance Analysis'!$A$38)</f>
        <v>#REF!</v>
      </c>
      <c r="L22" s="72" t="e">
        <f>SUMIFS('Variance Analysis'!L$30:L$45,'Variance Analysis'!$B$30:$B$45,'Variance Analysis'!$B$31,'Variance Analysis'!$A$30:$A$45,'Variance Analysis'!$A$38)</f>
        <v>#REF!</v>
      </c>
      <c r="M22" s="72" t="e">
        <f>SUMIFS('Variance Analysis'!M$30:M$45,'Variance Analysis'!$B$30:$B$45,'Variance Analysis'!$B$31,'Variance Analysis'!$A$30:$A$45,'Variance Analysis'!$A$38)</f>
        <v>#REF!</v>
      </c>
      <c r="N22" s="72" t="e">
        <f>SUMIFS('Variance Analysis'!N$30:N$45,'Variance Analysis'!$B$30:$B$45,'Variance Analysis'!$B$31,'Variance Analysis'!$A$30:$A$45,'Variance Analysis'!$A$38)</f>
        <v>#REF!</v>
      </c>
    </row>
    <row r="23" spans="1:26" ht="14.25" customHeight="1">
      <c r="A23" s="71" t="s">
        <v>221</v>
      </c>
      <c r="B23" s="71" t="s">
        <v>37</v>
      </c>
      <c r="C23" s="72" t="e">
        <f>SUMIFS('Variance Analysis'!C$30:C$45,'Variance Analysis'!$B$30:$B$45,'Variance Analysis'!$B$32,'Variance Analysis'!$A$30:$A$45,'Variance Analysis'!$A$38)</f>
        <v>#REF!</v>
      </c>
      <c r="D23" s="72" t="e">
        <f>SUMIFS('Variance Analysis'!D$30:D$45,'Variance Analysis'!$B$30:$B$45,'Variance Analysis'!$B$32,'Variance Analysis'!$A$30:$A$45,'Variance Analysis'!$A$38)</f>
        <v>#REF!</v>
      </c>
      <c r="E23" s="72" t="e">
        <f>SUMIFS('Variance Analysis'!E$30:E$45,'Variance Analysis'!$B$30:$B$45,'Variance Analysis'!$B$32,'Variance Analysis'!$A$30:$A$45,'Variance Analysis'!$A$38)</f>
        <v>#REF!</v>
      </c>
      <c r="F23" s="72" t="e">
        <f>SUMIFS('Variance Analysis'!F$30:F$45,'Variance Analysis'!$B$30:$B$45,'Variance Analysis'!$B$32,'Variance Analysis'!$A$30:$A$45,'Variance Analysis'!$A$38)</f>
        <v>#REF!</v>
      </c>
      <c r="G23" s="72" t="e">
        <f>SUMIFS('Variance Analysis'!G$30:G$45,'Variance Analysis'!$B$30:$B$45,'Variance Analysis'!$B$32,'Variance Analysis'!$A$30:$A$45,'Variance Analysis'!$A$38)</f>
        <v>#REF!</v>
      </c>
      <c r="H23" s="72" t="e">
        <f>SUMIFS('Variance Analysis'!H$30:H$45,'Variance Analysis'!$B$30:$B$45,'Variance Analysis'!$B$32,'Variance Analysis'!$A$30:$A$45,'Variance Analysis'!$A$38)</f>
        <v>#REF!</v>
      </c>
      <c r="I23" s="72" t="e">
        <f>SUMIFS('Variance Analysis'!I$30:I$45,'Variance Analysis'!$B$30:$B$45,'Variance Analysis'!$B$32,'Variance Analysis'!$A$30:$A$45,'Variance Analysis'!$A$38)</f>
        <v>#REF!</v>
      </c>
      <c r="J23" s="72" t="e">
        <f>SUMIFS('Variance Analysis'!J$30:J$45,'Variance Analysis'!$B$30:$B$45,'Variance Analysis'!$B$32,'Variance Analysis'!$A$30:$A$45,'Variance Analysis'!$A$38)</f>
        <v>#REF!</v>
      </c>
      <c r="K23" s="72" t="e">
        <f>SUMIFS('Variance Analysis'!K$30:K$45,'Variance Analysis'!$B$30:$B$45,'Variance Analysis'!$B$32,'Variance Analysis'!$A$30:$A$45,'Variance Analysis'!$A$38)</f>
        <v>#REF!</v>
      </c>
      <c r="L23" s="72" t="e">
        <f>SUMIFS('Variance Analysis'!L$30:L$45,'Variance Analysis'!$B$30:$B$45,'Variance Analysis'!$B$32,'Variance Analysis'!$A$30:$A$45,'Variance Analysis'!$A$38)</f>
        <v>#REF!</v>
      </c>
      <c r="M23" s="72" t="e">
        <f>SUMIFS('Variance Analysis'!M$30:M$45,'Variance Analysis'!$B$30:$B$45,'Variance Analysis'!$B$32,'Variance Analysis'!$A$30:$A$45,'Variance Analysis'!$A$38)</f>
        <v>#REF!</v>
      </c>
      <c r="N23" s="72" t="e">
        <f>SUMIFS('Variance Analysis'!N$30:N$45,'Variance Analysis'!$B$30:$B$45,'Variance Analysis'!$B$32,'Variance Analysis'!$A$30:$A$45,'Variance Analysis'!$A$38)</f>
        <v>#REF!</v>
      </c>
    </row>
    <row r="24" spans="1:26" ht="14.25" customHeight="1">
      <c r="A24" s="78" t="s">
        <v>33</v>
      </c>
      <c r="B24" s="78" t="s">
        <v>37</v>
      </c>
      <c r="C24" s="72" t="e">
        <f>SUMIFS('Variance Analysis'!C$30:C$45,'Variance Analysis'!$B$30:$B$45,'Variance Analysis'!$B$30,'Variance Analysis'!$A$30:$A$45,'Variance Analysis'!$A$38)</f>
        <v>#REF!</v>
      </c>
      <c r="D24" s="72" t="e">
        <f>SUMIFS('Variance Analysis'!D$30:D$45,'Variance Analysis'!$B$30:$B$45,'Variance Analysis'!$B$30,'Variance Analysis'!$A$30:$A$45,'Variance Analysis'!$A$38)</f>
        <v>#REF!</v>
      </c>
      <c r="E24" s="72" t="e">
        <f>SUMIFS('Variance Analysis'!E$30:E$45,'Variance Analysis'!$B$30:$B$45,'Variance Analysis'!$B$30,'Variance Analysis'!$A$30:$A$45,'Variance Analysis'!$A$38)</f>
        <v>#REF!</v>
      </c>
      <c r="F24" s="72" t="e">
        <f>SUMIFS('Variance Analysis'!F$30:F$45,'Variance Analysis'!$B$30:$B$45,'Variance Analysis'!$B$30,'Variance Analysis'!$A$30:$A$45,'Variance Analysis'!$A$38)</f>
        <v>#REF!</v>
      </c>
      <c r="G24" s="72" t="e">
        <f>SUMIFS('Variance Analysis'!G$30:G$45,'Variance Analysis'!$B$30:$B$45,'Variance Analysis'!$B$30,'Variance Analysis'!$A$30:$A$45,'Variance Analysis'!$A$38)</f>
        <v>#REF!</v>
      </c>
      <c r="H24" s="72" t="e">
        <f>SUMIFS('Variance Analysis'!H$30:H$45,'Variance Analysis'!$B$30:$B$45,'Variance Analysis'!$B$30,'Variance Analysis'!$A$30:$A$45,'Variance Analysis'!$A$38)</f>
        <v>#REF!</v>
      </c>
      <c r="I24" s="72" t="e">
        <f>SUMIFS('Variance Analysis'!I$30:I$45,'Variance Analysis'!$B$30:$B$45,'Variance Analysis'!$B$30,'Variance Analysis'!$A$30:$A$45,'Variance Analysis'!$A$38)</f>
        <v>#REF!</v>
      </c>
      <c r="J24" s="72" t="e">
        <f>SUMIFS('Variance Analysis'!J$30:J$45,'Variance Analysis'!$B$30:$B$45,'Variance Analysis'!$B$30,'Variance Analysis'!$A$30:$A$45,'Variance Analysis'!$A$38)</f>
        <v>#REF!</v>
      </c>
      <c r="K24" s="72" t="e">
        <f>SUMIFS('Variance Analysis'!K$30:K$45,'Variance Analysis'!$B$30:$B$45,'Variance Analysis'!$B$30,'Variance Analysis'!$A$30:$A$45,'Variance Analysis'!$A$38)</f>
        <v>#REF!</v>
      </c>
      <c r="L24" s="72" t="e">
        <f>SUMIFS('Variance Analysis'!L$30:L$45,'Variance Analysis'!$B$30:$B$45,'Variance Analysis'!$B$30,'Variance Analysis'!$A$30:$A$45,'Variance Analysis'!$A$38)</f>
        <v>#REF!</v>
      </c>
      <c r="M24" s="72" t="e">
        <f>SUMIFS('Variance Analysis'!M$30:M$45,'Variance Analysis'!$B$30:$B$45,'Variance Analysis'!$B$30,'Variance Analysis'!$A$30:$A$45,'Variance Analysis'!$A$38)</f>
        <v>#REF!</v>
      </c>
      <c r="N24" s="72" t="e">
        <f>SUMIFS('Variance Analysis'!N$30:N$45,'Variance Analysis'!$B$30:$B$45,'Variance Analysis'!$B$30,'Variance Analysis'!$A$30:$A$45,'Variance Analysis'!$A$38)</f>
        <v>#REF!</v>
      </c>
    </row>
    <row r="25" spans="1:26" ht="14.25" customHeight="1">
      <c r="A25" s="74" t="s">
        <v>222</v>
      </c>
      <c r="B25" s="75" t="s">
        <v>37</v>
      </c>
      <c r="C25" s="77" t="e">
        <f t="shared" ref="C25:N25" si="2">ABS(C24)-SUM(C21:C23)</f>
        <v>#REF!</v>
      </c>
      <c r="D25" s="77" t="e">
        <f t="shared" si="2"/>
        <v>#REF!</v>
      </c>
      <c r="E25" s="77" t="e">
        <f t="shared" si="2"/>
        <v>#REF!</v>
      </c>
      <c r="F25" s="77" t="e">
        <f t="shared" si="2"/>
        <v>#REF!</v>
      </c>
      <c r="G25" s="77" t="e">
        <f t="shared" si="2"/>
        <v>#REF!</v>
      </c>
      <c r="H25" s="77" t="e">
        <f t="shared" si="2"/>
        <v>#REF!</v>
      </c>
      <c r="I25" s="77" t="e">
        <f t="shared" si="2"/>
        <v>#REF!</v>
      </c>
      <c r="J25" s="77" t="e">
        <f t="shared" si="2"/>
        <v>#REF!</v>
      </c>
      <c r="K25" s="77" t="e">
        <f t="shared" si="2"/>
        <v>#REF!</v>
      </c>
      <c r="L25" s="77" t="e">
        <f t="shared" si="2"/>
        <v>#REF!</v>
      </c>
      <c r="M25" s="77" t="e">
        <f t="shared" si="2"/>
        <v>#REF!</v>
      </c>
      <c r="N25" s="77" t="e">
        <f t="shared" si="2"/>
        <v>#REF!</v>
      </c>
    </row>
    <row r="26" spans="1:26" ht="26.25" customHeight="1">
      <c r="A26" s="139" t="s">
        <v>223</v>
      </c>
      <c r="B26" s="158"/>
      <c r="C26" s="159"/>
      <c r="D26" s="159"/>
      <c r="E26" s="159"/>
      <c r="F26" s="159"/>
      <c r="G26" s="159"/>
      <c r="H26" s="159"/>
      <c r="I26" s="159"/>
      <c r="J26" s="159"/>
      <c r="K26" s="159"/>
      <c r="L26" s="159"/>
      <c r="M26" s="159"/>
      <c r="N26" s="159"/>
      <c r="O26" s="160"/>
      <c r="P26" s="160"/>
      <c r="Q26" s="160"/>
      <c r="R26" s="160"/>
      <c r="S26" s="160"/>
      <c r="T26" s="160"/>
      <c r="U26" s="160"/>
      <c r="V26" s="160"/>
      <c r="W26" s="160"/>
      <c r="X26" s="160"/>
      <c r="Y26" s="160"/>
      <c r="Z26" s="160"/>
    </row>
    <row r="27" spans="1:26" ht="14.25" customHeight="1">
      <c r="A27" s="122" t="s">
        <v>218</v>
      </c>
      <c r="B27" s="122" t="s">
        <v>202</v>
      </c>
      <c r="C27" s="57" t="s">
        <v>159</v>
      </c>
      <c r="D27" s="57" t="s">
        <v>160</v>
      </c>
      <c r="E27" s="57" t="s">
        <v>161</v>
      </c>
      <c r="F27" s="57" t="s">
        <v>162</v>
      </c>
      <c r="G27" s="57" t="s">
        <v>163</v>
      </c>
      <c r="H27" s="57" t="s">
        <v>164</v>
      </c>
      <c r="I27" s="57" t="s">
        <v>165</v>
      </c>
      <c r="J27" s="57" t="s">
        <v>166</v>
      </c>
      <c r="K27" s="57" t="s">
        <v>167</v>
      </c>
      <c r="L27" s="57" t="s">
        <v>168</v>
      </c>
      <c r="M27" s="57" t="s">
        <v>169</v>
      </c>
      <c r="N27" s="57" t="s">
        <v>170</v>
      </c>
      <c r="O27" s="161"/>
      <c r="P27" s="161"/>
      <c r="Q27" s="161"/>
      <c r="R27" s="161"/>
      <c r="S27" s="161"/>
      <c r="T27" s="161"/>
      <c r="U27" s="161"/>
      <c r="V27" s="161"/>
      <c r="W27" s="161"/>
      <c r="X27" s="161"/>
      <c r="Y27" s="161"/>
      <c r="Z27" s="161"/>
    </row>
    <row r="28" spans="1:26" ht="14.25" customHeight="1">
      <c r="A28" s="71" t="s">
        <v>219</v>
      </c>
      <c r="B28" s="71" t="s">
        <v>37</v>
      </c>
      <c r="C28" s="72" t="e">
        <f>SUMIFS('Variance Analysis'!C$30:C$45,'Variance Analysis'!$B$30:$B$45,'Variance Analysis'!$B$33,'Variance Analysis'!$A$30:$A$45,'Variance Analysis'!$A$42)</f>
        <v>#REF!</v>
      </c>
      <c r="D28" s="72" t="e">
        <f>SUMIFS('Variance Analysis'!D$30:D$45,'Variance Analysis'!$B$30:$B$45,'Variance Analysis'!$B$33,'Variance Analysis'!$A$30:$A$45,'Variance Analysis'!$A$42)</f>
        <v>#REF!</v>
      </c>
      <c r="E28" s="72" t="e">
        <f>SUMIFS('Variance Analysis'!E$30:E$45,'Variance Analysis'!$B$30:$B$45,'Variance Analysis'!$B$33,'Variance Analysis'!$A$30:$A$45,'Variance Analysis'!$A$42)</f>
        <v>#REF!</v>
      </c>
      <c r="F28" s="72" t="e">
        <f>SUMIFS('Variance Analysis'!F$30:F$45,'Variance Analysis'!$B$30:$B$45,'Variance Analysis'!$B$33,'Variance Analysis'!$A$30:$A$45,'Variance Analysis'!$A$42)</f>
        <v>#REF!</v>
      </c>
      <c r="G28" s="72" t="e">
        <f>SUMIFS('Variance Analysis'!G$30:G$45,'Variance Analysis'!$B$30:$B$45,'Variance Analysis'!$B$33,'Variance Analysis'!$A$30:$A$45,'Variance Analysis'!$A$42)</f>
        <v>#REF!</v>
      </c>
      <c r="H28" s="72" t="e">
        <f>SUMIFS('Variance Analysis'!H$30:H$45,'Variance Analysis'!$B$30:$B$45,'Variance Analysis'!$B$33,'Variance Analysis'!$A$30:$A$45,'Variance Analysis'!$A$42)</f>
        <v>#REF!</v>
      </c>
      <c r="I28" s="72" t="e">
        <f>SUMIFS('Variance Analysis'!I$30:I$45,'Variance Analysis'!$B$30:$B$45,'Variance Analysis'!$B$33,'Variance Analysis'!$A$30:$A$45,'Variance Analysis'!$A$42)</f>
        <v>#REF!</v>
      </c>
      <c r="J28" s="72" t="e">
        <f>SUMIFS('Variance Analysis'!J$30:J$45,'Variance Analysis'!$B$30:$B$45,'Variance Analysis'!$B$33,'Variance Analysis'!$A$30:$A$45,'Variance Analysis'!$A$42)</f>
        <v>#REF!</v>
      </c>
      <c r="K28" s="72" t="e">
        <f>SUMIFS('Variance Analysis'!K$30:K$45,'Variance Analysis'!$B$30:$B$45,'Variance Analysis'!$B$33,'Variance Analysis'!$A$30:$A$45,'Variance Analysis'!$A$42)</f>
        <v>#REF!</v>
      </c>
      <c r="L28" s="72" t="e">
        <f>SUMIFS('Variance Analysis'!L$30:L$45,'Variance Analysis'!$B$30:$B$45,'Variance Analysis'!$B$33,'Variance Analysis'!$A$30:$A$45,'Variance Analysis'!$A$42)</f>
        <v>#REF!</v>
      </c>
      <c r="M28" s="72" t="e">
        <f>SUMIFS('Variance Analysis'!M$30:M$45,'Variance Analysis'!$B$30:$B$45,'Variance Analysis'!$B$33,'Variance Analysis'!$A$30:$A$45,'Variance Analysis'!$A$42)</f>
        <v>#REF!</v>
      </c>
      <c r="N28" s="72" t="e">
        <f>SUMIFS('Variance Analysis'!N$30:N$45,'Variance Analysis'!$B$30:$B$45,'Variance Analysis'!$B$33,'Variance Analysis'!$A$30:$A$45,'Variance Analysis'!$A$42)</f>
        <v>#REF!</v>
      </c>
    </row>
    <row r="29" spans="1:26" ht="14.25" customHeight="1">
      <c r="A29" s="71" t="s">
        <v>220</v>
      </c>
      <c r="B29" s="71" t="s">
        <v>37</v>
      </c>
      <c r="C29" s="72" t="e">
        <f>SUMIFS('Variance Analysis'!C$30:C$45,'Variance Analysis'!$B$30:$B$45,'Variance Analysis'!$B$31,'Variance Analysis'!$A$30:$A$45,'Variance Analysis'!$A$42)</f>
        <v>#REF!</v>
      </c>
      <c r="D29" s="72" t="e">
        <f>SUMIFS('Variance Analysis'!D$30:D$45,'Variance Analysis'!$B$30:$B$45,'Variance Analysis'!$B$31,'Variance Analysis'!$A$30:$A$45,'Variance Analysis'!$A$42)</f>
        <v>#REF!</v>
      </c>
      <c r="E29" s="72" t="e">
        <f>SUMIFS('Variance Analysis'!E$30:E$45,'Variance Analysis'!$B$30:$B$45,'Variance Analysis'!$B$31,'Variance Analysis'!$A$30:$A$45,'Variance Analysis'!$A$42)</f>
        <v>#REF!</v>
      </c>
      <c r="F29" s="72" t="e">
        <f>SUMIFS('Variance Analysis'!F$30:F$45,'Variance Analysis'!$B$30:$B$45,'Variance Analysis'!$B$31,'Variance Analysis'!$A$30:$A$45,'Variance Analysis'!$A$42)</f>
        <v>#REF!</v>
      </c>
      <c r="G29" s="72" t="e">
        <f>SUMIFS('Variance Analysis'!G$30:G$45,'Variance Analysis'!$B$30:$B$45,'Variance Analysis'!$B$31,'Variance Analysis'!$A$30:$A$45,'Variance Analysis'!$A$42)</f>
        <v>#REF!</v>
      </c>
      <c r="H29" s="72" t="e">
        <f>SUMIFS('Variance Analysis'!H$30:H$45,'Variance Analysis'!$B$30:$B$45,'Variance Analysis'!$B$31,'Variance Analysis'!$A$30:$A$45,'Variance Analysis'!$A$42)</f>
        <v>#REF!</v>
      </c>
      <c r="I29" s="72" t="e">
        <f>SUMIFS('Variance Analysis'!I$30:I$45,'Variance Analysis'!$B$30:$B$45,'Variance Analysis'!$B$31,'Variance Analysis'!$A$30:$A$45,'Variance Analysis'!$A$42)</f>
        <v>#REF!</v>
      </c>
      <c r="J29" s="72" t="e">
        <f>SUMIFS('Variance Analysis'!J$30:J$45,'Variance Analysis'!$B$30:$B$45,'Variance Analysis'!$B$31,'Variance Analysis'!$A$30:$A$45,'Variance Analysis'!$A$42)</f>
        <v>#REF!</v>
      </c>
      <c r="K29" s="72" t="e">
        <f>SUMIFS('Variance Analysis'!K$30:K$45,'Variance Analysis'!$B$30:$B$45,'Variance Analysis'!$B$31,'Variance Analysis'!$A$30:$A$45,'Variance Analysis'!$A$42)</f>
        <v>#REF!</v>
      </c>
      <c r="L29" s="72" t="e">
        <f>SUMIFS('Variance Analysis'!L$30:L$45,'Variance Analysis'!$B$30:$B$45,'Variance Analysis'!$B$31,'Variance Analysis'!$A$30:$A$45,'Variance Analysis'!$A$42)</f>
        <v>#REF!</v>
      </c>
      <c r="M29" s="72" t="e">
        <f>SUMIFS('Variance Analysis'!M$30:M$45,'Variance Analysis'!$B$30:$B$45,'Variance Analysis'!$B$31,'Variance Analysis'!$A$30:$A$45,'Variance Analysis'!$A$42)</f>
        <v>#REF!</v>
      </c>
      <c r="N29" s="72" t="e">
        <f>SUMIFS('Variance Analysis'!N$30:N$45,'Variance Analysis'!$B$30:$B$45,'Variance Analysis'!$B$31,'Variance Analysis'!$A$30:$A$45,'Variance Analysis'!$A$42)</f>
        <v>#REF!</v>
      </c>
    </row>
    <row r="30" spans="1:26" ht="14.25" customHeight="1">
      <c r="A30" s="71" t="s">
        <v>221</v>
      </c>
      <c r="B30" s="71" t="s">
        <v>37</v>
      </c>
      <c r="C30" s="72" t="e">
        <f>SUMIFS('Variance Analysis'!C$30:C$45,'Variance Analysis'!$B$30:$B$45,'Variance Analysis'!$B$32,'Variance Analysis'!$A$30:$A$45,'Variance Analysis'!$A$42)</f>
        <v>#REF!</v>
      </c>
      <c r="D30" s="72" t="e">
        <f>SUMIFS('Variance Analysis'!D$30:D$45,'Variance Analysis'!$B$30:$B$45,'Variance Analysis'!$B$32,'Variance Analysis'!$A$30:$A$45,'Variance Analysis'!$A$42)</f>
        <v>#REF!</v>
      </c>
      <c r="E30" s="72" t="e">
        <f>SUMIFS('Variance Analysis'!E$30:E$45,'Variance Analysis'!$B$30:$B$45,'Variance Analysis'!$B$32,'Variance Analysis'!$A$30:$A$45,'Variance Analysis'!$A$42)</f>
        <v>#REF!</v>
      </c>
      <c r="F30" s="72" t="e">
        <f>SUMIFS('Variance Analysis'!F$30:F$45,'Variance Analysis'!$B$30:$B$45,'Variance Analysis'!$B$32,'Variance Analysis'!$A$30:$A$45,'Variance Analysis'!$A$42)</f>
        <v>#REF!</v>
      </c>
      <c r="G30" s="72" t="e">
        <f>SUMIFS('Variance Analysis'!G$30:G$45,'Variance Analysis'!$B$30:$B$45,'Variance Analysis'!$B$32,'Variance Analysis'!$A$30:$A$45,'Variance Analysis'!$A$42)</f>
        <v>#REF!</v>
      </c>
      <c r="H30" s="72" t="e">
        <f>SUMIFS('Variance Analysis'!H$30:H$45,'Variance Analysis'!$B$30:$B$45,'Variance Analysis'!$B$32,'Variance Analysis'!$A$30:$A$45,'Variance Analysis'!$A$42)</f>
        <v>#REF!</v>
      </c>
      <c r="I30" s="72" t="e">
        <f>SUMIFS('Variance Analysis'!I$30:I$45,'Variance Analysis'!$B$30:$B$45,'Variance Analysis'!$B$32,'Variance Analysis'!$A$30:$A$45,'Variance Analysis'!$A$42)</f>
        <v>#REF!</v>
      </c>
      <c r="J30" s="72" t="e">
        <f>SUMIFS('Variance Analysis'!J$30:J$45,'Variance Analysis'!$B$30:$B$45,'Variance Analysis'!$B$32,'Variance Analysis'!$A$30:$A$45,'Variance Analysis'!$A$42)</f>
        <v>#REF!</v>
      </c>
      <c r="K30" s="72" t="e">
        <f>SUMIFS('Variance Analysis'!K$30:K$45,'Variance Analysis'!$B$30:$B$45,'Variance Analysis'!$B$32,'Variance Analysis'!$A$30:$A$45,'Variance Analysis'!$A$42)</f>
        <v>#REF!</v>
      </c>
      <c r="L30" s="72" t="e">
        <f>SUMIFS('Variance Analysis'!L$30:L$45,'Variance Analysis'!$B$30:$B$45,'Variance Analysis'!$B$32,'Variance Analysis'!$A$30:$A$45,'Variance Analysis'!$A$42)</f>
        <v>#REF!</v>
      </c>
      <c r="M30" s="72" t="e">
        <f>SUMIFS('Variance Analysis'!M$30:M$45,'Variance Analysis'!$B$30:$B$45,'Variance Analysis'!$B$32,'Variance Analysis'!$A$30:$A$45,'Variance Analysis'!$A$42)</f>
        <v>#REF!</v>
      </c>
      <c r="N30" s="72" t="e">
        <f>SUMIFS('Variance Analysis'!N$30:N$45,'Variance Analysis'!$B$30:$B$45,'Variance Analysis'!$B$32,'Variance Analysis'!$A$30:$A$45,'Variance Analysis'!$A$42)</f>
        <v>#REF!</v>
      </c>
    </row>
    <row r="31" spans="1:26" ht="14.25" customHeight="1">
      <c r="A31" s="78" t="s">
        <v>33</v>
      </c>
      <c r="B31" s="78" t="s">
        <v>37</v>
      </c>
      <c r="C31" s="72" t="e">
        <f>SUMIFS('Variance Analysis'!C$30:C$45,'Variance Analysis'!$B$30:$B$45,'Variance Analysis'!$B$30,'Variance Analysis'!$A$30:$A$45,'Variance Analysis'!$A$42)</f>
        <v>#REF!</v>
      </c>
      <c r="D31" s="72" t="e">
        <f>SUMIFS('Variance Analysis'!D$30:D$45,'Variance Analysis'!$B$30:$B$45,'Variance Analysis'!$B$30,'Variance Analysis'!$A$30:$A$45,'Variance Analysis'!$A$42)</f>
        <v>#REF!</v>
      </c>
      <c r="E31" s="72" t="e">
        <f>SUMIFS('Variance Analysis'!E$30:E$45,'Variance Analysis'!$B$30:$B$45,'Variance Analysis'!$B$30,'Variance Analysis'!$A$30:$A$45,'Variance Analysis'!$A$42)</f>
        <v>#REF!</v>
      </c>
      <c r="F31" s="72" t="e">
        <f>SUMIFS('Variance Analysis'!F$30:F$45,'Variance Analysis'!$B$30:$B$45,'Variance Analysis'!$B$30,'Variance Analysis'!$A$30:$A$45,'Variance Analysis'!$A$42)</f>
        <v>#REF!</v>
      </c>
      <c r="G31" s="72" t="e">
        <f>SUMIFS('Variance Analysis'!G$30:G$45,'Variance Analysis'!$B$30:$B$45,'Variance Analysis'!$B$30,'Variance Analysis'!$A$30:$A$45,'Variance Analysis'!$A$42)</f>
        <v>#REF!</v>
      </c>
      <c r="H31" s="72" t="e">
        <f>SUMIFS('Variance Analysis'!H$30:H$45,'Variance Analysis'!$B$30:$B$45,'Variance Analysis'!$B$30,'Variance Analysis'!$A$30:$A$45,'Variance Analysis'!$A$42)</f>
        <v>#REF!</v>
      </c>
      <c r="I31" s="72" t="e">
        <f>SUMIFS('Variance Analysis'!I$30:I$45,'Variance Analysis'!$B$30:$B$45,'Variance Analysis'!$B$30,'Variance Analysis'!$A$30:$A$45,'Variance Analysis'!$A$42)</f>
        <v>#REF!</v>
      </c>
      <c r="J31" s="72" t="e">
        <f>SUMIFS('Variance Analysis'!J$30:J$45,'Variance Analysis'!$B$30:$B$45,'Variance Analysis'!$B$30,'Variance Analysis'!$A$30:$A$45,'Variance Analysis'!$A$42)</f>
        <v>#REF!</v>
      </c>
      <c r="K31" s="72" t="e">
        <f>SUMIFS('Variance Analysis'!K$30:K$45,'Variance Analysis'!$B$30:$B$45,'Variance Analysis'!$B$30,'Variance Analysis'!$A$30:$A$45,'Variance Analysis'!$A$42)</f>
        <v>#REF!</v>
      </c>
      <c r="L31" s="72" t="e">
        <f>SUMIFS('Variance Analysis'!L$30:L$45,'Variance Analysis'!$B$30:$B$45,'Variance Analysis'!$B$30,'Variance Analysis'!$A$30:$A$45,'Variance Analysis'!$A$42)</f>
        <v>#REF!</v>
      </c>
      <c r="M31" s="72" t="e">
        <f>SUMIFS('Variance Analysis'!M$30:M$45,'Variance Analysis'!$B$30:$B$45,'Variance Analysis'!$B$30,'Variance Analysis'!$A$30:$A$45,'Variance Analysis'!$A$42)</f>
        <v>#REF!</v>
      </c>
      <c r="N31" s="72" t="e">
        <f>SUMIFS('Variance Analysis'!N$30:N$45,'Variance Analysis'!$B$30:$B$45,'Variance Analysis'!$B$30,'Variance Analysis'!$A$30:$A$45,'Variance Analysis'!$A$42)</f>
        <v>#REF!</v>
      </c>
    </row>
    <row r="32" spans="1:26" ht="14.25" customHeight="1">
      <c r="A32" s="74" t="s">
        <v>222</v>
      </c>
      <c r="B32" s="75" t="s">
        <v>37</v>
      </c>
      <c r="C32" s="77" t="e">
        <f t="shared" ref="C32:N32" si="3">ABS(C31)-SUM(C28:C30)</f>
        <v>#REF!</v>
      </c>
      <c r="D32" s="77" t="e">
        <f t="shared" si="3"/>
        <v>#REF!</v>
      </c>
      <c r="E32" s="77" t="e">
        <f t="shared" si="3"/>
        <v>#REF!</v>
      </c>
      <c r="F32" s="77" t="e">
        <f t="shared" si="3"/>
        <v>#REF!</v>
      </c>
      <c r="G32" s="77" t="e">
        <f t="shared" si="3"/>
        <v>#REF!</v>
      </c>
      <c r="H32" s="77" t="e">
        <f t="shared" si="3"/>
        <v>#REF!</v>
      </c>
      <c r="I32" s="77" t="e">
        <f t="shared" si="3"/>
        <v>#REF!</v>
      </c>
      <c r="J32" s="77" t="e">
        <f t="shared" si="3"/>
        <v>#REF!</v>
      </c>
      <c r="K32" s="77" t="e">
        <f t="shared" si="3"/>
        <v>#REF!</v>
      </c>
      <c r="L32" s="77" t="e">
        <f t="shared" si="3"/>
        <v>#REF!</v>
      </c>
      <c r="M32" s="77" t="e">
        <f t="shared" si="3"/>
        <v>#REF!</v>
      </c>
      <c r="N32" s="77" t="e">
        <f t="shared" si="3"/>
        <v>#REF!</v>
      </c>
    </row>
    <row r="33" spans="1:26" ht="36.75" customHeight="1">
      <c r="A33" s="162" t="s">
        <v>224</v>
      </c>
      <c r="B33" s="163"/>
      <c r="C33" s="164"/>
      <c r="D33" s="164"/>
      <c r="E33" s="164"/>
      <c r="F33" s="164"/>
      <c r="G33" s="164"/>
      <c r="H33" s="164"/>
      <c r="I33" s="164"/>
      <c r="J33" s="164"/>
      <c r="K33" s="164"/>
      <c r="L33" s="164"/>
      <c r="M33" s="164"/>
      <c r="N33" s="164"/>
      <c r="O33" s="138"/>
      <c r="P33" s="138"/>
      <c r="Q33" s="138"/>
      <c r="R33" s="138"/>
      <c r="S33" s="138"/>
      <c r="T33" s="138"/>
      <c r="U33" s="138"/>
      <c r="V33" s="138"/>
      <c r="W33" s="138"/>
      <c r="X33" s="138"/>
      <c r="Y33" s="138"/>
      <c r="Z33" s="138"/>
    </row>
    <row r="34" spans="1:26" ht="14.25" customHeight="1">
      <c r="A34" s="163"/>
      <c r="B34" s="163"/>
      <c r="C34" s="164"/>
      <c r="D34" s="164"/>
      <c r="E34" s="164"/>
      <c r="F34" s="164"/>
      <c r="G34" s="164"/>
      <c r="H34" s="164"/>
      <c r="I34" s="164"/>
      <c r="J34" s="164"/>
      <c r="K34" s="164"/>
      <c r="L34" s="164"/>
      <c r="M34" s="164"/>
      <c r="N34" s="164"/>
      <c r="O34" s="138"/>
      <c r="P34" s="138"/>
      <c r="Q34" s="138"/>
      <c r="R34" s="138"/>
      <c r="S34" s="138"/>
      <c r="T34" s="138"/>
      <c r="U34" s="138"/>
      <c r="V34" s="138"/>
      <c r="W34" s="138"/>
      <c r="X34" s="138"/>
      <c r="Y34" s="138"/>
      <c r="Z34" s="138"/>
    </row>
    <row r="35" spans="1:26" ht="20.25">
      <c r="A35" s="153" t="s">
        <v>34</v>
      </c>
      <c r="B35" s="122" t="s">
        <v>202</v>
      </c>
      <c r="C35" s="57" t="s">
        <v>159</v>
      </c>
      <c r="D35" s="57" t="s">
        <v>160</v>
      </c>
      <c r="E35" s="57" t="s">
        <v>161</v>
      </c>
      <c r="F35" s="57" t="s">
        <v>162</v>
      </c>
      <c r="G35" s="57" t="s">
        <v>163</v>
      </c>
      <c r="H35" s="57" t="s">
        <v>164</v>
      </c>
      <c r="I35" s="57" t="s">
        <v>165</v>
      </c>
      <c r="J35" s="57" t="s">
        <v>166</v>
      </c>
      <c r="K35" s="57" t="s">
        <v>167</v>
      </c>
      <c r="L35" s="57" t="s">
        <v>168</v>
      </c>
      <c r="M35" s="57" t="s">
        <v>169</v>
      </c>
      <c r="N35" s="57" t="s">
        <v>170</v>
      </c>
      <c r="O35" s="157"/>
      <c r="P35" s="157"/>
      <c r="Q35" s="157"/>
      <c r="R35" s="157"/>
      <c r="S35" s="157"/>
      <c r="T35" s="157"/>
      <c r="U35" s="157"/>
      <c r="V35" s="157"/>
      <c r="W35" s="157"/>
      <c r="X35" s="157"/>
      <c r="Y35" s="157"/>
      <c r="Z35" s="157"/>
    </row>
    <row r="36" spans="1:26" ht="14.25" customHeight="1">
      <c r="A36" s="71" t="s">
        <v>219</v>
      </c>
      <c r="B36" s="71" t="s">
        <v>37</v>
      </c>
      <c r="C36" s="79" t="e">
        <f>SUMIFS('Variance Analysis'!C$9:C$24,'Variance Analysis'!$B$9:$B$24,'Variance Analysis'!$B$12,'Variance Analysis'!$A$9:$A$24,'Variance Analysis'!$A$12)</f>
        <v>#REF!</v>
      </c>
      <c r="D36" s="79" t="e">
        <f>SUMIFS('Variance Analysis'!D$9:D$24,'Variance Analysis'!$B$9:$B$24,'Variance Analysis'!$B$12,'Variance Analysis'!$A$9:$A$24,'Variance Analysis'!$A$12)</f>
        <v>#REF!</v>
      </c>
      <c r="E36" s="79" t="e">
        <f>SUMIFS('Variance Analysis'!E$9:E$24,'Variance Analysis'!$B$9:$B$24,'Variance Analysis'!$B$12,'Variance Analysis'!$A$9:$A$24,'Variance Analysis'!$A$12)</f>
        <v>#REF!</v>
      </c>
      <c r="F36" s="79" t="e">
        <f>SUMIFS('Variance Analysis'!F$9:F$24,'Variance Analysis'!$B$9:$B$24,'Variance Analysis'!$B$12,'Variance Analysis'!$A$9:$A$24,'Variance Analysis'!$A$12)</f>
        <v>#REF!</v>
      </c>
      <c r="G36" s="79" t="e">
        <f>SUMIFS('Variance Analysis'!G$9:G$24,'Variance Analysis'!$B$9:$B$24,'Variance Analysis'!$B$12,'Variance Analysis'!$A$9:$A$24,'Variance Analysis'!$A$12)</f>
        <v>#REF!</v>
      </c>
      <c r="H36" s="79" t="e">
        <f>SUMIFS('Variance Analysis'!H$9:H$24,'Variance Analysis'!$B$9:$B$24,'Variance Analysis'!$B$12,'Variance Analysis'!$A$9:$A$24,'Variance Analysis'!$A$12)</f>
        <v>#REF!</v>
      </c>
      <c r="I36" s="79" t="e">
        <f>SUMIFS('Variance Analysis'!I$9:I$24,'Variance Analysis'!$B$9:$B$24,'Variance Analysis'!$B$12,'Variance Analysis'!$A$9:$A$24,'Variance Analysis'!$A$12)</f>
        <v>#REF!</v>
      </c>
      <c r="J36" s="79" t="e">
        <f>SUMIFS('Variance Analysis'!J$9:J$24,'Variance Analysis'!$B$9:$B$24,'Variance Analysis'!$B$12,'Variance Analysis'!$A$9:$A$24,'Variance Analysis'!$A$12)</f>
        <v>#REF!</v>
      </c>
      <c r="K36" s="79" t="e">
        <f>SUMIFS('Variance Analysis'!K$9:K$24,'Variance Analysis'!$B$9:$B$24,'Variance Analysis'!$B$12,'Variance Analysis'!$A$9:$A$24,'Variance Analysis'!$A$12)</f>
        <v>#REF!</v>
      </c>
      <c r="L36" s="79" t="e">
        <f>SUMIFS('Variance Analysis'!L$9:L$24,'Variance Analysis'!$B$9:$B$24,'Variance Analysis'!$B$12,'Variance Analysis'!$A$9:$A$24,'Variance Analysis'!$A$12)</f>
        <v>#REF!</v>
      </c>
      <c r="M36" s="79" t="e">
        <f>SUMIFS('Variance Analysis'!M$9:M$24,'Variance Analysis'!$B$9:$B$24,'Variance Analysis'!$B$12,'Variance Analysis'!$A$9:$A$24,'Variance Analysis'!$A$12)</f>
        <v>#REF!</v>
      </c>
      <c r="N36" s="79" t="e">
        <f>SUMIFS('Variance Analysis'!N$9:N$24,'Variance Analysis'!$B$9:$B$24,'Variance Analysis'!$B$12,'Variance Analysis'!$A$9:$A$24,'Variance Analysis'!$A$12)</f>
        <v>#REF!</v>
      </c>
    </row>
    <row r="37" spans="1:26" ht="14.25" customHeight="1">
      <c r="A37" s="71" t="s">
        <v>180</v>
      </c>
      <c r="B37" s="71" t="s">
        <v>37</v>
      </c>
      <c r="C37" s="79" t="e">
        <f>SUMIFS('Variance Analysis'!C$9:C$24,'Variance Analysis'!$B$9:$B$24,'Variance Analysis'!$B$10,'Variance Analysis'!$A$9:$A$24,'Variance Analysis'!$A$12)</f>
        <v>#REF!</v>
      </c>
      <c r="D37" s="79" t="e">
        <f>SUMIFS('Variance Analysis'!D$9:D$24,'Variance Analysis'!$B$9:$B$24,'Variance Analysis'!$B$10,'Variance Analysis'!$A$9:$A$24,'Variance Analysis'!$A$12)</f>
        <v>#REF!</v>
      </c>
      <c r="E37" s="79" t="e">
        <f>SUMIFS('Variance Analysis'!E$9:E$24,'Variance Analysis'!$B$9:$B$24,'Variance Analysis'!$B$10,'Variance Analysis'!$A$9:$A$24,'Variance Analysis'!$A$12)</f>
        <v>#REF!</v>
      </c>
      <c r="F37" s="79" t="e">
        <f>SUMIFS('Variance Analysis'!F$9:F$24,'Variance Analysis'!$B$9:$B$24,'Variance Analysis'!$B$10,'Variance Analysis'!$A$9:$A$24,'Variance Analysis'!$A$12)</f>
        <v>#REF!</v>
      </c>
      <c r="G37" s="79" t="e">
        <f>SUMIFS('Variance Analysis'!G$9:G$24,'Variance Analysis'!$B$9:$B$24,'Variance Analysis'!$B$10,'Variance Analysis'!$A$9:$A$24,'Variance Analysis'!$A$12)</f>
        <v>#REF!</v>
      </c>
      <c r="H37" s="79" t="e">
        <f>SUMIFS('Variance Analysis'!H$9:H$24,'Variance Analysis'!$B$9:$B$24,'Variance Analysis'!$B$10,'Variance Analysis'!$A$9:$A$24,'Variance Analysis'!$A$12)</f>
        <v>#REF!</v>
      </c>
      <c r="I37" s="79" t="e">
        <f>SUMIFS('Variance Analysis'!I$9:I$24,'Variance Analysis'!$B$9:$B$24,'Variance Analysis'!$B$10,'Variance Analysis'!$A$9:$A$24,'Variance Analysis'!$A$12)</f>
        <v>#REF!</v>
      </c>
      <c r="J37" s="79" t="e">
        <f>SUMIFS('Variance Analysis'!J$9:J$24,'Variance Analysis'!$B$9:$B$24,'Variance Analysis'!$B$10,'Variance Analysis'!$A$9:$A$24,'Variance Analysis'!$A$12)</f>
        <v>#REF!</v>
      </c>
      <c r="K37" s="79" t="e">
        <f>SUMIFS('Variance Analysis'!K$9:K$24,'Variance Analysis'!$B$9:$B$24,'Variance Analysis'!$B$10,'Variance Analysis'!$A$9:$A$24,'Variance Analysis'!$A$12)</f>
        <v>#REF!</v>
      </c>
      <c r="L37" s="79" t="e">
        <f>SUMIFS('Variance Analysis'!L$9:L$24,'Variance Analysis'!$B$9:$B$24,'Variance Analysis'!$B$10,'Variance Analysis'!$A$9:$A$24,'Variance Analysis'!$A$12)</f>
        <v>#REF!</v>
      </c>
      <c r="M37" s="79" t="e">
        <f>SUMIFS('Variance Analysis'!M$9:M$24,'Variance Analysis'!$B$9:$B$24,'Variance Analysis'!$B$10,'Variance Analysis'!$A$9:$A$24,'Variance Analysis'!$A$12)</f>
        <v>#REF!</v>
      </c>
      <c r="N37" s="79" t="e">
        <f>SUMIFS('Variance Analysis'!N$9:N$24,'Variance Analysis'!$B$9:$B$24,'Variance Analysis'!$B$10,'Variance Analysis'!$A$9:$A$24,'Variance Analysis'!$A$12)</f>
        <v>#REF!</v>
      </c>
    </row>
    <row r="38" spans="1:26" ht="14.25" customHeight="1">
      <c r="A38" s="71" t="s">
        <v>181</v>
      </c>
      <c r="B38" s="71" t="s">
        <v>37</v>
      </c>
      <c r="C38" s="79" t="e">
        <f>SUMIFS('Variance Analysis'!C$9:C$24,'Variance Analysis'!$B$9:$B$24,'Variance Analysis'!$B$11,'Variance Analysis'!$A$9:$A$24,'Variance Analysis'!$A$12)</f>
        <v>#REF!</v>
      </c>
      <c r="D38" s="79" t="e">
        <f>SUMIFS('Variance Analysis'!D$9:D$24,'Variance Analysis'!$B$9:$B$24,'Variance Analysis'!$B$11,'Variance Analysis'!$A$9:$A$24,'Variance Analysis'!$A$12)</f>
        <v>#REF!</v>
      </c>
      <c r="E38" s="79" t="e">
        <f>SUMIFS('Variance Analysis'!E$9:E$24,'Variance Analysis'!$B$9:$B$24,'Variance Analysis'!$B$11,'Variance Analysis'!$A$9:$A$24,'Variance Analysis'!$A$12)</f>
        <v>#REF!</v>
      </c>
      <c r="F38" s="79" t="e">
        <f>SUMIFS('Variance Analysis'!F$9:F$24,'Variance Analysis'!$B$9:$B$24,'Variance Analysis'!$B$11,'Variance Analysis'!$A$9:$A$24,'Variance Analysis'!$A$12)</f>
        <v>#REF!</v>
      </c>
      <c r="G38" s="79" t="e">
        <f>SUMIFS('Variance Analysis'!G$9:G$24,'Variance Analysis'!$B$9:$B$24,'Variance Analysis'!$B$11,'Variance Analysis'!$A$9:$A$24,'Variance Analysis'!$A$12)</f>
        <v>#REF!</v>
      </c>
      <c r="H38" s="79" t="e">
        <f>SUMIFS('Variance Analysis'!H$9:H$24,'Variance Analysis'!$B$9:$B$24,'Variance Analysis'!$B$11,'Variance Analysis'!$A$9:$A$24,'Variance Analysis'!$A$12)</f>
        <v>#REF!</v>
      </c>
      <c r="I38" s="79" t="e">
        <f>SUMIFS('Variance Analysis'!I$9:I$24,'Variance Analysis'!$B$9:$B$24,'Variance Analysis'!$B$11,'Variance Analysis'!$A$9:$A$24,'Variance Analysis'!$A$12)</f>
        <v>#REF!</v>
      </c>
      <c r="J38" s="79" t="e">
        <f>SUMIFS('Variance Analysis'!J$9:J$24,'Variance Analysis'!$B$9:$B$24,'Variance Analysis'!$B$11,'Variance Analysis'!$A$9:$A$24,'Variance Analysis'!$A$12)</f>
        <v>#REF!</v>
      </c>
      <c r="K38" s="79" t="e">
        <f>SUMIFS('Variance Analysis'!K$9:K$24,'Variance Analysis'!$B$9:$B$24,'Variance Analysis'!$B$11,'Variance Analysis'!$A$9:$A$24,'Variance Analysis'!$A$12)</f>
        <v>#REF!</v>
      </c>
      <c r="L38" s="79" t="e">
        <f>SUMIFS('Variance Analysis'!L$9:L$24,'Variance Analysis'!$B$9:$B$24,'Variance Analysis'!$B$11,'Variance Analysis'!$A$9:$A$24,'Variance Analysis'!$A$12)</f>
        <v>#REF!</v>
      </c>
      <c r="M38" s="79" t="e">
        <f>SUMIFS('Variance Analysis'!M$9:M$24,'Variance Analysis'!$B$9:$B$24,'Variance Analysis'!$B$11,'Variance Analysis'!$A$9:$A$24,'Variance Analysis'!$A$12)</f>
        <v>#REF!</v>
      </c>
      <c r="N38" s="79" t="e">
        <f>SUMIFS('Variance Analysis'!N$9:N$24,'Variance Analysis'!$B$9:$B$24,'Variance Analysis'!$B$11,'Variance Analysis'!$A$9:$A$24,'Variance Analysis'!$A$12)</f>
        <v>#REF!</v>
      </c>
    </row>
    <row r="39" spans="1:26" ht="14.25" customHeight="1">
      <c r="A39" s="71" t="s">
        <v>33</v>
      </c>
      <c r="B39" s="71" t="s">
        <v>37</v>
      </c>
      <c r="C39" s="79" t="e">
        <f>SUMIFS('Variance Analysis'!C$9:C$24,'Variance Analysis'!$B$9:$B$24,'Variance Analysis'!$B$9,'Variance Analysis'!$A$9:$A$24,'Variance Analysis'!$A$12)</f>
        <v>#REF!</v>
      </c>
      <c r="D39" s="79" t="e">
        <f>SUMIFS('Variance Analysis'!D$9:D$24,'Variance Analysis'!$B$9:$B$24,'Variance Analysis'!$B$9,'Variance Analysis'!$A$9:$A$24,'Variance Analysis'!$A$12)</f>
        <v>#REF!</v>
      </c>
      <c r="E39" s="79" t="e">
        <f>SUMIFS('Variance Analysis'!E$9:E$24,'Variance Analysis'!$B$9:$B$24,'Variance Analysis'!$B$9,'Variance Analysis'!$A$9:$A$24,'Variance Analysis'!$A$12)</f>
        <v>#REF!</v>
      </c>
      <c r="F39" s="79" t="e">
        <f>SUMIFS('Variance Analysis'!F$9:F$24,'Variance Analysis'!$B$9:$B$24,'Variance Analysis'!$B$9,'Variance Analysis'!$A$9:$A$24,'Variance Analysis'!$A$12)</f>
        <v>#REF!</v>
      </c>
      <c r="G39" s="79" t="e">
        <f>SUMIFS('Variance Analysis'!G$9:G$24,'Variance Analysis'!$B$9:$B$24,'Variance Analysis'!$B$9,'Variance Analysis'!$A$9:$A$24,'Variance Analysis'!$A$12)</f>
        <v>#REF!</v>
      </c>
      <c r="H39" s="79" t="e">
        <f>SUMIFS('Variance Analysis'!H$9:H$24,'Variance Analysis'!$B$9:$B$24,'Variance Analysis'!$B$9,'Variance Analysis'!$A$9:$A$24,'Variance Analysis'!$A$12)</f>
        <v>#REF!</v>
      </c>
      <c r="I39" s="79" t="e">
        <f>SUMIFS('Variance Analysis'!I$9:I$24,'Variance Analysis'!$B$9:$B$24,'Variance Analysis'!$B$9,'Variance Analysis'!$A$9:$A$24,'Variance Analysis'!$A$12)</f>
        <v>#REF!</v>
      </c>
      <c r="J39" s="79" t="e">
        <f>SUMIFS('Variance Analysis'!J$9:J$24,'Variance Analysis'!$B$9:$B$24,'Variance Analysis'!$B$9,'Variance Analysis'!$A$9:$A$24,'Variance Analysis'!$A$12)</f>
        <v>#REF!</v>
      </c>
      <c r="K39" s="79" t="e">
        <f>SUMIFS('Variance Analysis'!K$9:K$24,'Variance Analysis'!$B$9:$B$24,'Variance Analysis'!$B$9,'Variance Analysis'!$A$9:$A$24,'Variance Analysis'!$A$12)</f>
        <v>#REF!</v>
      </c>
      <c r="L39" s="79" t="e">
        <f>SUMIFS('Variance Analysis'!L$9:L$24,'Variance Analysis'!$B$9:$B$24,'Variance Analysis'!$B$9,'Variance Analysis'!$A$9:$A$24,'Variance Analysis'!$A$12)</f>
        <v>#REF!</v>
      </c>
      <c r="M39" s="79" t="e">
        <f>SUMIFS('Variance Analysis'!M$9:M$24,'Variance Analysis'!$B$9:$B$24,'Variance Analysis'!$B$9,'Variance Analysis'!$A$9:$A$24,'Variance Analysis'!$A$12)</f>
        <v>#REF!</v>
      </c>
      <c r="N39" s="79" t="e">
        <f>SUMIFS('Variance Analysis'!N$9:N$24,'Variance Analysis'!$B$9:$B$24,'Variance Analysis'!$B$9,'Variance Analysis'!$A$9:$A$24,'Variance Analysis'!$A$12)</f>
        <v>#REF!</v>
      </c>
    </row>
    <row r="40" spans="1:26" ht="14.25" customHeight="1">
      <c r="A40" s="74" t="s">
        <v>222</v>
      </c>
      <c r="B40" s="75" t="s">
        <v>37</v>
      </c>
      <c r="C40" s="80" t="e">
        <f t="shared" ref="C40:N40" si="4">ABS(C39)-SUM(C36:C38)</f>
        <v>#REF!</v>
      </c>
      <c r="D40" s="80" t="e">
        <f t="shared" si="4"/>
        <v>#REF!</v>
      </c>
      <c r="E40" s="80" t="e">
        <f t="shared" si="4"/>
        <v>#REF!</v>
      </c>
      <c r="F40" s="80" t="e">
        <f t="shared" si="4"/>
        <v>#REF!</v>
      </c>
      <c r="G40" s="80" t="e">
        <f t="shared" si="4"/>
        <v>#REF!</v>
      </c>
      <c r="H40" s="80" t="e">
        <f t="shared" si="4"/>
        <v>#REF!</v>
      </c>
      <c r="I40" s="80" t="e">
        <f t="shared" si="4"/>
        <v>#REF!</v>
      </c>
      <c r="J40" s="80" t="e">
        <f t="shared" si="4"/>
        <v>#REF!</v>
      </c>
      <c r="K40" s="80" t="e">
        <f t="shared" si="4"/>
        <v>#REF!</v>
      </c>
      <c r="L40" s="80" t="e">
        <f t="shared" si="4"/>
        <v>#REF!</v>
      </c>
      <c r="M40" s="80" t="e">
        <f t="shared" si="4"/>
        <v>#REF!</v>
      </c>
      <c r="N40" s="80" t="e">
        <f t="shared" si="4"/>
        <v>#REF!</v>
      </c>
    </row>
    <row r="41" spans="1:26" ht="14.25" customHeight="1">
      <c r="A41" s="7"/>
      <c r="B41" s="5"/>
      <c r="C41" s="34"/>
      <c r="D41" s="34"/>
      <c r="E41" s="34"/>
      <c r="F41" s="34"/>
      <c r="G41" s="34"/>
      <c r="H41" s="34"/>
      <c r="I41" s="34"/>
      <c r="J41" s="34"/>
      <c r="K41" s="34"/>
      <c r="L41" s="34"/>
      <c r="M41" s="34"/>
      <c r="N41" s="34"/>
    </row>
    <row r="42" spans="1:26" ht="14.25" customHeight="1">
      <c r="A42" s="7"/>
      <c r="B42" s="5"/>
      <c r="C42" s="34"/>
      <c r="D42" s="34"/>
      <c r="E42" s="34"/>
      <c r="F42" s="34"/>
      <c r="G42" s="34"/>
      <c r="H42" s="34"/>
      <c r="I42" s="34"/>
      <c r="J42" s="34"/>
      <c r="K42" s="34"/>
      <c r="L42" s="34"/>
      <c r="M42" s="34"/>
      <c r="N42" s="34"/>
    </row>
    <row r="43" spans="1:26" ht="33" customHeight="1">
      <c r="A43" s="153" t="s">
        <v>39</v>
      </c>
      <c r="B43" s="122" t="s">
        <v>202</v>
      </c>
      <c r="C43" s="57" t="s">
        <v>159</v>
      </c>
      <c r="D43" s="57" t="s">
        <v>160</v>
      </c>
      <c r="E43" s="57" t="s">
        <v>161</v>
      </c>
      <c r="F43" s="57" t="s">
        <v>162</v>
      </c>
      <c r="G43" s="57" t="s">
        <v>163</v>
      </c>
      <c r="H43" s="57" t="s">
        <v>164</v>
      </c>
      <c r="I43" s="57" t="s">
        <v>165</v>
      </c>
      <c r="J43" s="57" t="s">
        <v>166</v>
      </c>
      <c r="K43" s="57" t="s">
        <v>167</v>
      </c>
      <c r="L43" s="57" t="s">
        <v>168</v>
      </c>
      <c r="M43" s="57" t="s">
        <v>169</v>
      </c>
      <c r="N43" s="57" t="s">
        <v>170</v>
      </c>
      <c r="O43" s="157"/>
      <c r="P43" s="157"/>
      <c r="Q43" s="157"/>
      <c r="R43" s="157"/>
      <c r="S43" s="157"/>
      <c r="T43" s="157"/>
      <c r="U43" s="157"/>
      <c r="V43" s="157"/>
      <c r="W43" s="157"/>
      <c r="X43" s="157"/>
      <c r="Y43" s="157"/>
      <c r="Z43" s="157"/>
    </row>
    <row r="44" spans="1:26" ht="14.25" customHeight="1">
      <c r="A44" s="71" t="s">
        <v>219</v>
      </c>
      <c r="B44" s="71" t="s">
        <v>37</v>
      </c>
      <c r="C44" s="79" t="e">
        <f>SUMIFS('Variance Analysis'!C$9:C$24,'Variance Analysis'!$B$9:$B$24,'Variance Analysis'!$B$12,'Variance Analysis'!$A$9:$A$24,'Variance Analysis'!$A$13)</f>
        <v>#REF!</v>
      </c>
      <c r="D44" s="79" t="e">
        <f>SUMIFS('Variance Analysis'!D$9:D$24,'Variance Analysis'!$B$9:$B$24,'Variance Analysis'!$B$12,'Variance Analysis'!$A$9:$A$24,'Variance Analysis'!$A$13)</f>
        <v>#REF!</v>
      </c>
      <c r="E44" s="79" t="e">
        <f>SUMIFS('Variance Analysis'!E$9:E$24,'Variance Analysis'!$B$9:$B$24,'Variance Analysis'!$B$12,'Variance Analysis'!$A$9:$A$24,'Variance Analysis'!$A$13)</f>
        <v>#REF!</v>
      </c>
      <c r="F44" s="79" t="e">
        <f>SUMIFS('Variance Analysis'!F$9:F$24,'Variance Analysis'!$B$9:$B$24,'Variance Analysis'!$B$12,'Variance Analysis'!$A$9:$A$24,'Variance Analysis'!$A$13)</f>
        <v>#REF!</v>
      </c>
      <c r="G44" s="79" t="e">
        <f>SUMIFS('Variance Analysis'!G$9:G$24,'Variance Analysis'!$B$9:$B$24,'Variance Analysis'!$B$12,'Variance Analysis'!$A$9:$A$24,'Variance Analysis'!$A$13)</f>
        <v>#REF!</v>
      </c>
      <c r="H44" s="79" t="e">
        <f>SUMIFS('Variance Analysis'!H$9:H$24,'Variance Analysis'!$B$9:$B$24,'Variance Analysis'!$B$12,'Variance Analysis'!$A$9:$A$24,'Variance Analysis'!$A$13)</f>
        <v>#REF!</v>
      </c>
      <c r="I44" s="79" t="e">
        <f>SUMIFS('Variance Analysis'!I$9:I$24,'Variance Analysis'!$B$9:$B$24,'Variance Analysis'!$B$12,'Variance Analysis'!$A$9:$A$24,'Variance Analysis'!$A$13)</f>
        <v>#REF!</v>
      </c>
      <c r="J44" s="79" t="e">
        <f>SUMIFS('Variance Analysis'!J$9:J$24,'Variance Analysis'!$B$9:$B$24,'Variance Analysis'!$B$12,'Variance Analysis'!$A$9:$A$24,'Variance Analysis'!$A$13)</f>
        <v>#REF!</v>
      </c>
      <c r="K44" s="79" t="e">
        <f>SUMIFS('Variance Analysis'!K$9:K$24,'Variance Analysis'!$B$9:$B$24,'Variance Analysis'!$B$12,'Variance Analysis'!$A$9:$A$24,'Variance Analysis'!$A$13)</f>
        <v>#REF!</v>
      </c>
      <c r="L44" s="79" t="e">
        <f>SUMIFS('Variance Analysis'!L$9:L$24,'Variance Analysis'!$B$9:$B$24,'Variance Analysis'!$B$12,'Variance Analysis'!$A$9:$A$24,'Variance Analysis'!$A$13)</f>
        <v>#REF!</v>
      </c>
      <c r="M44" s="79" t="e">
        <f>SUMIFS('Variance Analysis'!M$9:M$24,'Variance Analysis'!$B$9:$B$24,'Variance Analysis'!$B$12,'Variance Analysis'!$A$9:$A$24,'Variance Analysis'!$A$13)</f>
        <v>#REF!</v>
      </c>
      <c r="N44" s="79" t="e">
        <f>SUMIFS('Variance Analysis'!N$9:N$24,'Variance Analysis'!$B$9:$B$24,'Variance Analysis'!$B$12,'Variance Analysis'!$A$9:$A$24,'Variance Analysis'!$A$13)</f>
        <v>#REF!</v>
      </c>
    </row>
    <row r="45" spans="1:26" ht="14.25" customHeight="1">
      <c r="A45" s="71" t="s">
        <v>180</v>
      </c>
      <c r="B45" s="71" t="s">
        <v>37</v>
      </c>
      <c r="C45" s="79" t="e">
        <f>SUMIFS('Variance Analysis'!C$9:C$24,'Variance Analysis'!$B$9:$B$24,'Variance Analysis'!$B$10,'Variance Analysis'!$A$9:$A$24,'Variance Analysis'!$A$13)</f>
        <v>#REF!</v>
      </c>
      <c r="D45" s="79" t="e">
        <f>SUMIFS('Variance Analysis'!D$9:D$24,'Variance Analysis'!$B$9:$B$24,'Variance Analysis'!$B$10,'Variance Analysis'!$A$9:$A$24,'Variance Analysis'!$A$13)</f>
        <v>#REF!</v>
      </c>
      <c r="E45" s="79" t="e">
        <f>SUMIFS('Variance Analysis'!E$9:E$24,'Variance Analysis'!$B$9:$B$24,'Variance Analysis'!$B$10,'Variance Analysis'!$A$9:$A$24,'Variance Analysis'!$A$13)</f>
        <v>#REF!</v>
      </c>
      <c r="F45" s="79" t="e">
        <f>SUMIFS('Variance Analysis'!F$9:F$24,'Variance Analysis'!$B$9:$B$24,'Variance Analysis'!$B$10,'Variance Analysis'!$A$9:$A$24,'Variance Analysis'!$A$13)</f>
        <v>#REF!</v>
      </c>
      <c r="G45" s="79" t="e">
        <f>SUMIFS('Variance Analysis'!G$9:G$24,'Variance Analysis'!$B$9:$B$24,'Variance Analysis'!$B$10,'Variance Analysis'!$A$9:$A$24,'Variance Analysis'!$A$13)</f>
        <v>#REF!</v>
      </c>
      <c r="H45" s="79" t="e">
        <f>SUMIFS('Variance Analysis'!H$9:H$24,'Variance Analysis'!$B$9:$B$24,'Variance Analysis'!$B$10,'Variance Analysis'!$A$9:$A$24,'Variance Analysis'!$A$13)</f>
        <v>#REF!</v>
      </c>
      <c r="I45" s="79" t="e">
        <f>SUMIFS('Variance Analysis'!I$9:I$24,'Variance Analysis'!$B$9:$B$24,'Variance Analysis'!$B$10,'Variance Analysis'!$A$9:$A$24,'Variance Analysis'!$A$13)</f>
        <v>#REF!</v>
      </c>
      <c r="J45" s="79" t="e">
        <f>SUMIFS('Variance Analysis'!J$9:J$24,'Variance Analysis'!$B$9:$B$24,'Variance Analysis'!$B$10,'Variance Analysis'!$A$9:$A$24,'Variance Analysis'!$A$13)</f>
        <v>#REF!</v>
      </c>
      <c r="K45" s="79" t="e">
        <f>SUMIFS('Variance Analysis'!K$9:K$24,'Variance Analysis'!$B$9:$B$24,'Variance Analysis'!$B$10,'Variance Analysis'!$A$9:$A$24,'Variance Analysis'!$A$13)</f>
        <v>#REF!</v>
      </c>
      <c r="L45" s="79" t="e">
        <f>SUMIFS('Variance Analysis'!L$9:L$24,'Variance Analysis'!$B$9:$B$24,'Variance Analysis'!$B$10,'Variance Analysis'!$A$9:$A$24,'Variance Analysis'!$A$13)</f>
        <v>#REF!</v>
      </c>
      <c r="M45" s="79" t="e">
        <f>SUMIFS('Variance Analysis'!M$9:M$24,'Variance Analysis'!$B$9:$B$24,'Variance Analysis'!$B$10,'Variance Analysis'!$A$9:$A$24,'Variance Analysis'!$A$13)</f>
        <v>#REF!</v>
      </c>
      <c r="N45" s="79" t="e">
        <f>SUMIFS('Variance Analysis'!N$9:N$24,'Variance Analysis'!$B$9:$B$24,'Variance Analysis'!$B$10,'Variance Analysis'!$A$9:$A$24,'Variance Analysis'!$A$13)</f>
        <v>#REF!</v>
      </c>
    </row>
    <row r="46" spans="1:26" ht="14.25" customHeight="1">
      <c r="A46" s="71" t="s">
        <v>181</v>
      </c>
      <c r="B46" s="71" t="s">
        <v>37</v>
      </c>
      <c r="C46" s="79" t="e">
        <f>SUMIFS('Variance Analysis'!C$9:C$24,'Variance Analysis'!$B$9:$B$24,'Variance Analysis'!$B$11,'Variance Analysis'!$A$9:$A$24,'Variance Analysis'!$A$13)</f>
        <v>#REF!</v>
      </c>
      <c r="D46" s="79" t="e">
        <f>SUMIFS('Variance Analysis'!D$9:D$24,'Variance Analysis'!$B$9:$B$24,'Variance Analysis'!$B$11,'Variance Analysis'!$A$9:$A$24,'Variance Analysis'!$A$13)</f>
        <v>#REF!</v>
      </c>
      <c r="E46" s="79" t="e">
        <f>SUMIFS('Variance Analysis'!E$9:E$24,'Variance Analysis'!$B$9:$B$24,'Variance Analysis'!$B$11,'Variance Analysis'!$A$9:$A$24,'Variance Analysis'!$A$13)</f>
        <v>#REF!</v>
      </c>
      <c r="F46" s="79" t="e">
        <f>SUMIFS('Variance Analysis'!F$9:F$24,'Variance Analysis'!$B$9:$B$24,'Variance Analysis'!$B$11,'Variance Analysis'!$A$9:$A$24,'Variance Analysis'!$A$13)</f>
        <v>#REF!</v>
      </c>
      <c r="G46" s="79" t="e">
        <f>SUMIFS('Variance Analysis'!G$9:G$24,'Variance Analysis'!$B$9:$B$24,'Variance Analysis'!$B$11,'Variance Analysis'!$A$9:$A$24,'Variance Analysis'!$A$13)</f>
        <v>#REF!</v>
      </c>
      <c r="H46" s="79" t="e">
        <f>SUMIFS('Variance Analysis'!H$9:H$24,'Variance Analysis'!$B$9:$B$24,'Variance Analysis'!$B$11,'Variance Analysis'!$A$9:$A$24,'Variance Analysis'!$A$13)</f>
        <v>#REF!</v>
      </c>
      <c r="I46" s="79" t="e">
        <f>SUMIFS('Variance Analysis'!I$9:I$24,'Variance Analysis'!$B$9:$B$24,'Variance Analysis'!$B$11,'Variance Analysis'!$A$9:$A$24,'Variance Analysis'!$A$13)</f>
        <v>#REF!</v>
      </c>
      <c r="J46" s="79" t="e">
        <f>SUMIFS('Variance Analysis'!J$9:J$24,'Variance Analysis'!$B$9:$B$24,'Variance Analysis'!$B$11,'Variance Analysis'!$A$9:$A$24,'Variance Analysis'!$A$13)</f>
        <v>#REF!</v>
      </c>
      <c r="K46" s="79" t="e">
        <f>SUMIFS('Variance Analysis'!K$9:K$24,'Variance Analysis'!$B$9:$B$24,'Variance Analysis'!$B$11,'Variance Analysis'!$A$9:$A$24,'Variance Analysis'!$A$13)</f>
        <v>#REF!</v>
      </c>
      <c r="L46" s="79" t="e">
        <f>SUMIFS('Variance Analysis'!L$9:L$24,'Variance Analysis'!$B$9:$B$24,'Variance Analysis'!$B$11,'Variance Analysis'!$A$9:$A$24,'Variance Analysis'!$A$13)</f>
        <v>#REF!</v>
      </c>
      <c r="M46" s="79" t="e">
        <f>SUMIFS('Variance Analysis'!M$9:M$24,'Variance Analysis'!$B$9:$B$24,'Variance Analysis'!$B$11,'Variance Analysis'!$A$9:$A$24,'Variance Analysis'!$A$13)</f>
        <v>#REF!</v>
      </c>
      <c r="N46" s="79" t="e">
        <f>SUMIFS('Variance Analysis'!N$9:N$24,'Variance Analysis'!$B$9:$B$24,'Variance Analysis'!$B$11,'Variance Analysis'!$A$9:$A$24,'Variance Analysis'!$A$13)</f>
        <v>#REF!</v>
      </c>
    </row>
    <row r="47" spans="1:26" ht="14.25" customHeight="1">
      <c r="A47" s="71" t="s">
        <v>33</v>
      </c>
      <c r="B47" s="71" t="s">
        <v>37</v>
      </c>
      <c r="C47" s="79" t="e">
        <f>SUMIFS('Variance Analysis'!C$9:C$24,'Variance Analysis'!$B$9:$B$24,'Variance Analysis'!$B$9,'Variance Analysis'!$A$9:$A$24,'Variance Analysis'!$A$13)</f>
        <v>#REF!</v>
      </c>
      <c r="D47" s="79" t="e">
        <f>SUMIFS('Variance Analysis'!D$9:D$24,'Variance Analysis'!$B$9:$B$24,'Variance Analysis'!$B$9,'Variance Analysis'!$A$9:$A$24,'Variance Analysis'!$A$13)</f>
        <v>#REF!</v>
      </c>
      <c r="E47" s="79" t="e">
        <f>SUMIFS('Variance Analysis'!E$9:E$24,'Variance Analysis'!$B$9:$B$24,'Variance Analysis'!$B$9,'Variance Analysis'!$A$9:$A$24,'Variance Analysis'!$A$13)</f>
        <v>#REF!</v>
      </c>
      <c r="F47" s="79" t="e">
        <f>SUMIFS('Variance Analysis'!F$9:F$24,'Variance Analysis'!$B$9:$B$24,'Variance Analysis'!$B$9,'Variance Analysis'!$A$9:$A$24,'Variance Analysis'!$A$13)</f>
        <v>#REF!</v>
      </c>
      <c r="G47" s="79" t="e">
        <f>SUMIFS('Variance Analysis'!G$9:G$24,'Variance Analysis'!$B$9:$B$24,'Variance Analysis'!$B$9,'Variance Analysis'!$A$9:$A$24,'Variance Analysis'!$A$13)</f>
        <v>#REF!</v>
      </c>
      <c r="H47" s="79" t="e">
        <f>SUMIFS('Variance Analysis'!H$9:H$24,'Variance Analysis'!$B$9:$B$24,'Variance Analysis'!$B$9,'Variance Analysis'!$A$9:$A$24,'Variance Analysis'!$A$13)</f>
        <v>#REF!</v>
      </c>
      <c r="I47" s="79" t="e">
        <f>SUMIFS('Variance Analysis'!I$9:I$24,'Variance Analysis'!$B$9:$B$24,'Variance Analysis'!$B$9,'Variance Analysis'!$A$9:$A$24,'Variance Analysis'!$A$13)</f>
        <v>#REF!</v>
      </c>
      <c r="J47" s="79" t="e">
        <f>SUMIFS('Variance Analysis'!J$9:J$24,'Variance Analysis'!$B$9:$B$24,'Variance Analysis'!$B$9,'Variance Analysis'!$A$9:$A$24,'Variance Analysis'!$A$13)</f>
        <v>#REF!</v>
      </c>
      <c r="K47" s="79" t="e">
        <f>SUMIFS('Variance Analysis'!K$9:K$24,'Variance Analysis'!$B$9:$B$24,'Variance Analysis'!$B$9,'Variance Analysis'!$A$9:$A$24,'Variance Analysis'!$A$13)</f>
        <v>#REF!</v>
      </c>
      <c r="L47" s="79" t="e">
        <f>SUMIFS('Variance Analysis'!L$9:L$24,'Variance Analysis'!$B$9:$B$24,'Variance Analysis'!$B$9,'Variance Analysis'!$A$9:$A$24,'Variance Analysis'!$A$13)</f>
        <v>#REF!</v>
      </c>
      <c r="M47" s="79" t="e">
        <f>SUMIFS('Variance Analysis'!M$9:M$24,'Variance Analysis'!$B$9:$B$24,'Variance Analysis'!$B$9,'Variance Analysis'!$A$9:$A$24,'Variance Analysis'!$A$13)</f>
        <v>#REF!</v>
      </c>
      <c r="N47" s="79" t="e">
        <f>SUMIFS('Variance Analysis'!N$9:N$24,'Variance Analysis'!$B$9:$B$24,'Variance Analysis'!$B$9,'Variance Analysis'!$A$9:$A$24,'Variance Analysis'!$A$13)</f>
        <v>#REF!</v>
      </c>
    </row>
    <row r="48" spans="1:26" ht="14.25" customHeight="1">
      <c r="A48" s="74" t="s">
        <v>222</v>
      </c>
      <c r="B48" s="75" t="s">
        <v>37</v>
      </c>
      <c r="C48" s="80" t="e">
        <f t="shared" ref="C48:N48" si="5">ABS(C47)-SUM(C44:C46)</f>
        <v>#REF!</v>
      </c>
      <c r="D48" s="80" t="e">
        <f t="shared" si="5"/>
        <v>#REF!</v>
      </c>
      <c r="E48" s="80" t="e">
        <f t="shared" si="5"/>
        <v>#REF!</v>
      </c>
      <c r="F48" s="80" t="e">
        <f t="shared" si="5"/>
        <v>#REF!</v>
      </c>
      <c r="G48" s="80" t="e">
        <f t="shared" si="5"/>
        <v>#REF!</v>
      </c>
      <c r="H48" s="80" t="e">
        <f t="shared" si="5"/>
        <v>#REF!</v>
      </c>
      <c r="I48" s="80" t="e">
        <f t="shared" si="5"/>
        <v>#REF!</v>
      </c>
      <c r="J48" s="80" t="e">
        <f t="shared" si="5"/>
        <v>#REF!</v>
      </c>
      <c r="K48" s="80" t="e">
        <f t="shared" si="5"/>
        <v>#REF!</v>
      </c>
      <c r="L48" s="80" t="e">
        <f t="shared" si="5"/>
        <v>#REF!</v>
      </c>
      <c r="M48" s="80" t="e">
        <f t="shared" si="5"/>
        <v>#REF!</v>
      </c>
      <c r="N48" s="80" t="e">
        <f t="shared" si="5"/>
        <v>#REF!</v>
      </c>
    </row>
    <row r="49" spans="1:26" ht="14.25" customHeight="1">
      <c r="A49" s="7"/>
      <c r="B49" s="5"/>
      <c r="C49" s="34"/>
      <c r="D49" s="34"/>
      <c r="E49" s="34"/>
      <c r="F49" s="34"/>
      <c r="G49" s="34"/>
      <c r="H49" s="34"/>
      <c r="I49" s="34"/>
      <c r="J49" s="34"/>
      <c r="K49" s="34"/>
      <c r="L49" s="34"/>
      <c r="M49" s="34"/>
      <c r="N49" s="34"/>
    </row>
    <row r="50" spans="1:26" ht="14.25" customHeight="1">
      <c r="A50" s="7"/>
      <c r="B50" s="5"/>
      <c r="C50" s="34"/>
      <c r="D50" s="34"/>
      <c r="E50" s="34"/>
      <c r="F50" s="34"/>
      <c r="G50" s="34"/>
      <c r="H50" s="34"/>
      <c r="I50" s="34"/>
      <c r="J50" s="34"/>
      <c r="K50" s="34"/>
      <c r="L50" s="34"/>
      <c r="M50" s="34"/>
      <c r="N50" s="34"/>
    </row>
    <row r="51" spans="1:26" ht="33" customHeight="1">
      <c r="A51" s="153" t="s">
        <v>40</v>
      </c>
      <c r="B51" s="122" t="s">
        <v>202</v>
      </c>
      <c r="C51" s="57" t="s">
        <v>159</v>
      </c>
      <c r="D51" s="57" t="s">
        <v>160</v>
      </c>
      <c r="E51" s="57" t="s">
        <v>161</v>
      </c>
      <c r="F51" s="57" t="s">
        <v>162</v>
      </c>
      <c r="G51" s="57" t="s">
        <v>163</v>
      </c>
      <c r="H51" s="57" t="s">
        <v>164</v>
      </c>
      <c r="I51" s="57" t="s">
        <v>165</v>
      </c>
      <c r="J51" s="57" t="s">
        <v>166</v>
      </c>
      <c r="K51" s="57" t="s">
        <v>167</v>
      </c>
      <c r="L51" s="57" t="s">
        <v>168</v>
      </c>
      <c r="M51" s="57" t="s">
        <v>169</v>
      </c>
      <c r="N51" s="57" t="s">
        <v>170</v>
      </c>
      <c r="O51" s="157"/>
      <c r="P51" s="157"/>
      <c r="Q51" s="157"/>
      <c r="R51" s="157"/>
      <c r="S51" s="157"/>
      <c r="T51" s="157"/>
      <c r="U51" s="157"/>
      <c r="V51" s="157"/>
      <c r="W51" s="157"/>
      <c r="X51" s="157"/>
      <c r="Y51" s="157"/>
      <c r="Z51" s="157"/>
    </row>
    <row r="52" spans="1:26" ht="14.25" customHeight="1">
      <c r="A52" s="71" t="s">
        <v>219</v>
      </c>
      <c r="B52" s="71" t="s">
        <v>37</v>
      </c>
      <c r="C52" s="79" t="e">
        <f>SUMIFS('Variance Analysis'!C$9:C$24,'Variance Analysis'!$B$9:$B$24,'Variance Analysis'!$B$12,'Variance Analysis'!$A$9:$A$24,'Variance Analysis'!$A$17)</f>
        <v>#REF!</v>
      </c>
      <c r="D52" s="79" t="e">
        <f>SUMIFS('Variance Analysis'!D$9:D$24,'Variance Analysis'!$B$9:$B$24,'Variance Analysis'!$B$12,'Variance Analysis'!$A$9:$A$24,'Variance Analysis'!$A$17)</f>
        <v>#REF!</v>
      </c>
      <c r="E52" s="79" t="e">
        <f>SUMIFS('Variance Analysis'!E$9:E$24,'Variance Analysis'!$B$9:$B$24,'Variance Analysis'!$B$12,'Variance Analysis'!$A$9:$A$24,'Variance Analysis'!$A$17)</f>
        <v>#REF!</v>
      </c>
      <c r="F52" s="79" t="e">
        <f>SUMIFS('Variance Analysis'!F$9:F$24,'Variance Analysis'!$B$9:$B$24,'Variance Analysis'!$B$12,'Variance Analysis'!$A$9:$A$24,'Variance Analysis'!$A$17)</f>
        <v>#REF!</v>
      </c>
      <c r="G52" s="79" t="e">
        <f>SUMIFS('Variance Analysis'!G$9:G$24,'Variance Analysis'!$B$9:$B$24,'Variance Analysis'!$B$12,'Variance Analysis'!$A$9:$A$24,'Variance Analysis'!$A$17)</f>
        <v>#REF!</v>
      </c>
      <c r="H52" s="79" t="e">
        <f>SUMIFS('Variance Analysis'!H$9:H$24,'Variance Analysis'!$B$9:$B$24,'Variance Analysis'!$B$12,'Variance Analysis'!$A$9:$A$24,'Variance Analysis'!$A$17)</f>
        <v>#REF!</v>
      </c>
      <c r="I52" s="79" t="e">
        <f>SUMIFS('Variance Analysis'!I$9:I$24,'Variance Analysis'!$B$9:$B$24,'Variance Analysis'!$B$12,'Variance Analysis'!$A$9:$A$24,'Variance Analysis'!$A$17)</f>
        <v>#REF!</v>
      </c>
      <c r="J52" s="79" t="e">
        <f>SUMIFS('Variance Analysis'!J$9:J$24,'Variance Analysis'!$B$9:$B$24,'Variance Analysis'!$B$12,'Variance Analysis'!$A$9:$A$24,'Variance Analysis'!$A$17)</f>
        <v>#REF!</v>
      </c>
      <c r="K52" s="79" t="e">
        <f>SUMIFS('Variance Analysis'!K$9:K$24,'Variance Analysis'!$B$9:$B$24,'Variance Analysis'!$B$12,'Variance Analysis'!$A$9:$A$24,'Variance Analysis'!$A$17)</f>
        <v>#REF!</v>
      </c>
      <c r="L52" s="79" t="e">
        <f>SUMIFS('Variance Analysis'!L$9:L$24,'Variance Analysis'!$B$9:$B$24,'Variance Analysis'!$B$12,'Variance Analysis'!$A$9:$A$24,'Variance Analysis'!$A$17)</f>
        <v>#REF!</v>
      </c>
      <c r="M52" s="79" t="e">
        <f>SUMIFS('Variance Analysis'!M$9:M$24,'Variance Analysis'!$B$9:$B$24,'Variance Analysis'!$B$12,'Variance Analysis'!$A$9:$A$24,'Variance Analysis'!$A$17)</f>
        <v>#REF!</v>
      </c>
      <c r="N52" s="79" t="e">
        <f>SUMIFS('Variance Analysis'!N$9:N$24,'Variance Analysis'!$B$9:$B$24,'Variance Analysis'!$B$12,'Variance Analysis'!$A$9:$A$24,'Variance Analysis'!$A$17)</f>
        <v>#REF!</v>
      </c>
    </row>
    <row r="53" spans="1:26" ht="14.25" customHeight="1">
      <c r="A53" s="71" t="s">
        <v>180</v>
      </c>
      <c r="B53" s="71" t="s">
        <v>37</v>
      </c>
      <c r="C53" s="79" t="e">
        <f>SUMIFS('Variance Analysis'!C$9:C$24,'Variance Analysis'!$B$9:$B$24,'Variance Analysis'!$B$10,'Variance Analysis'!$A$9:$A$24,'Variance Analysis'!$A$17)</f>
        <v>#REF!</v>
      </c>
      <c r="D53" s="79" t="e">
        <f>SUMIFS('Variance Analysis'!D$9:D$24,'Variance Analysis'!$B$9:$B$24,'Variance Analysis'!$B$10,'Variance Analysis'!$A$9:$A$24,'Variance Analysis'!$A$17)</f>
        <v>#REF!</v>
      </c>
      <c r="E53" s="79" t="e">
        <f>SUMIFS('Variance Analysis'!E$9:E$24,'Variance Analysis'!$B$9:$B$24,'Variance Analysis'!$B$10,'Variance Analysis'!$A$9:$A$24,'Variance Analysis'!$A$17)</f>
        <v>#REF!</v>
      </c>
      <c r="F53" s="79" t="e">
        <f>SUMIFS('Variance Analysis'!F$9:F$24,'Variance Analysis'!$B$9:$B$24,'Variance Analysis'!$B$10,'Variance Analysis'!$A$9:$A$24,'Variance Analysis'!$A$17)</f>
        <v>#REF!</v>
      </c>
      <c r="G53" s="79" t="e">
        <f>SUMIFS('Variance Analysis'!G$9:G$24,'Variance Analysis'!$B$9:$B$24,'Variance Analysis'!$B$10,'Variance Analysis'!$A$9:$A$24,'Variance Analysis'!$A$17)</f>
        <v>#REF!</v>
      </c>
      <c r="H53" s="79" t="e">
        <f>SUMIFS('Variance Analysis'!H$9:H$24,'Variance Analysis'!$B$9:$B$24,'Variance Analysis'!$B$10,'Variance Analysis'!$A$9:$A$24,'Variance Analysis'!$A$17)</f>
        <v>#REF!</v>
      </c>
      <c r="I53" s="79" t="e">
        <f>SUMIFS('Variance Analysis'!I$9:I$24,'Variance Analysis'!$B$9:$B$24,'Variance Analysis'!$B$10,'Variance Analysis'!$A$9:$A$24,'Variance Analysis'!$A$17)</f>
        <v>#REF!</v>
      </c>
      <c r="J53" s="79" t="e">
        <f>SUMIFS('Variance Analysis'!J$9:J$24,'Variance Analysis'!$B$9:$B$24,'Variance Analysis'!$B$10,'Variance Analysis'!$A$9:$A$24,'Variance Analysis'!$A$17)</f>
        <v>#REF!</v>
      </c>
      <c r="K53" s="79" t="e">
        <f>SUMIFS('Variance Analysis'!K$9:K$24,'Variance Analysis'!$B$9:$B$24,'Variance Analysis'!$B$10,'Variance Analysis'!$A$9:$A$24,'Variance Analysis'!$A$17)</f>
        <v>#REF!</v>
      </c>
      <c r="L53" s="79" t="e">
        <f>SUMIFS('Variance Analysis'!L$9:L$24,'Variance Analysis'!$B$9:$B$24,'Variance Analysis'!$B$10,'Variance Analysis'!$A$9:$A$24,'Variance Analysis'!$A$17)</f>
        <v>#REF!</v>
      </c>
      <c r="M53" s="79" t="e">
        <f>SUMIFS('Variance Analysis'!M$9:M$24,'Variance Analysis'!$B$9:$B$24,'Variance Analysis'!$B$10,'Variance Analysis'!$A$9:$A$24,'Variance Analysis'!$A$17)</f>
        <v>#REF!</v>
      </c>
      <c r="N53" s="79" t="e">
        <f>SUMIFS('Variance Analysis'!N$9:N$24,'Variance Analysis'!$B$9:$B$24,'Variance Analysis'!$B$10,'Variance Analysis'!$A$9:$A$24,'Variance Analysis'!$A$17)</f>
        <v>#REF!</v>
      </c>
    </row>
    <row r="54" spans="1:26" ht="14.25" customHeight="1">
      <c r="A54" s="71" t="s">
        <v>181</v>
      </c>
      <c r="B54" s="71" t="s">
        <v>37</v>
      </c>
      <c r="C54" s="79" t="e">
        <f>SUMIFS('Variance Analysis'!C$9:C$24,'Variance Analysis'!$B$9:$B$24,'Variance Analysis'!$B$11,'Variance Analysis'!$A$9:$A$24,'Variance Analysis'!$A$17)</f>
        <v>#REF!</v>
      </c>
      <c r="D54" s="79" t="e">
        <f>SUMIFS('Variance Analysis'!D$9:D$24,'Variance Analysis'!$B$9:$B$24,'Variance Analysis'!$B$11,'Variance Analysis'!$A$9:$A$24,'Variance Analysis'!$A$17)</f>
        <v>#REF!</v>
      </c>
      <c r="E54" s="79" t="e">
        <f>SUMIFS('Variance Analysis'!E$9:E$24,'Variance Analysis'!$B$9:$B$24,'Variance Analysis'!$B$11,'Variance Analysis'!$A$9:$A$24,'Variance Analysis'!$A$17)</f>
        <v>#REF!</v>
      </c>
      <c r="F54" s="79" t="e">
        <f>SUMIFS('Variance Analysis'!F$9:F$24,'Variance Analysis'!$B$9:$B$24,'Variance Analysis'!$B$11,'Variance Analysis'!$A$9:$A$24,'Variance Analysis'!$A$17)</f>
        <v>#REF!</v>
      </c>
      <c r="G54" s="79" t="e">
        <f>SUMIFS('Variance Analysis'!G$9:G$24,'Variance Analysis'!$B$9:$B$24,'Variance Analysis'!$B$11,'Variance Analysis'!$A$9:$A$24,'Variance Analysis'!$A$17)</f>
        <v>#REF!</v>
      </c>
      <c r="H54" s="79" t="e">
        <f>SUMIFS('Variance Analysis'!H$9:H$24,'Variance Analysis'!$B$9:$B$24,'Variance Analysis'!$B$11,'Variance Analysis'!$A$9:$A$24,'Variance Analysis'!$A$17)</f>
        <v>#REF!</v>
      </c>
      <c r="I54" s="79" t="e">
        <f>SUMIFS('Variance Analysis'!I$9:I$24,'Variance Analysis'!$B$9:$B$24,'Variance Analysis'!$B$11,'Variance Analysis'!$A$9:$A$24,'Variance Analysis'!$A$17)</f>
        <v>#REF!</v>
      </c>
      <c r="J54" s="79" t="e">
        <f>SUMIFS('Variance Analysis'!J$9:J$24,'Variance Analysis'!$B$9:$B$24,'Variance Analysis'!$B$11,'Variance Analysis'!$A$9:$A$24,'Variance Analysis'!$A$17)</f>
        <v>#REF!</v>
      </c>
      <c r="K54" s="79" t="e">
        <f>SUMIFS('Variance Analysis'!K$9:K$24,'Variance Analysis'!$B$9:$B$24,'Variance Analysis'!$B$11,'Variance Analysis'!$A$9:$A$24,'Variance Analysis'!$A$17)</f>
        <v>#REF!</v>
      </c>
      <c r="L54" s="79" t="e">
        <f>SUMIFS('Variance Analysis'!L$9:L$24,'Variance Analysis'!$B$9:$B$24,'Variance Analysis'!$B$11,'Variance Analysis'!$A$9:$A$24,'Variance Analysis'!$A$17)</f>
        <v>#REF!</v>
      </c>
      <c r="M54" s="79" t="e">
        <f>SUMIFS('Variance Analysis'!M$9:M$24,'Variance Analysis'!$B$9:$B$24,'Variance Analysis'!$B$11,'Variance Analysis'!$A$9:$A$24,'Variance Analysis'!$A$17)</f>
        <v>#REF!</v>
      </c>
      <c r="N54" s="79" t="e">
        <f>SUMIFS('Variance Analysis'!N$9:N$24,'Variance Analysis'!$B$9:$B$24,'Variance Analysis'!$B$11,'Variance Analysis'!$A$9:$A$24,'Variance Analysis'!$A$17)</f>
        <v>#REF!</v>
      </c>
    </row>
    <row r="55" spans="1:26" ht="14.25" customHeight="1">
      <c r="A55" s="71" t="s">
        <v>33</v>
      </c>
      <c r="B55" s="71" t="s">
        <v>37</v>
      </c>
      <c r="C55" s="79" t="e">
        <f>SUMIFS('Variance Analysis'!C$9:C$24,'Variance Analysis'!$B$9:$B$24,'Variance Analysis'!$B$9,'Variance Analysis'!$A$9:$A$24,'Variance Analysis'!$A$17)</f>
        <v>#REF!</v>
      </c>
      <c r="D55" s="79" t="e">
        <f>SUMIFS('Variance Analysis'!D$9:D$24,'Variance Analysis'!$B$9:$B$24,'Variance Analysis'!$B$9,'Variance Analysis'!$A$9:$A$24,'Variance Analysis'!$A$17)</f>
        <v>#REF!</v>
      </c>
      <c r="E55" s="79" t="e">
        <f>SUMIFS('Variance Analysis'!E$9:E$24,'Variance Analysis'!$B$9:$B$24,'Variance Analysis'!$B$9,'Variance Analysis'!$A$9:$A$24,'Variance Analysis'!$A$17)</f>
        <v>#REF!</v>
      </c>
      <c r="F55" s="79" t="e">
        <f>SUMIFS('Variance Analysis'!F$9:F$24,'Variance Analysis'!$B$9:$B$24,'Variance Analysis'!$B$9,'Variance Analysis'!$A$9:$A$24,'Variance Analysis'!$A$17)</f>
        <v>#REF!</v>
      </c>
      <c r="G55" s="79" t="e">
        <f>SUMIFS('Variance Analysis'!G$9:G$24,'Variance Analysis'!$B$9:$B$24,'Variance Analysis'!$B$9,'Variance Analysis'!$A$9:$A$24,'Variance Analysis'!$A$17)</f>
        <v>#REF!</v>
      </c>
      <c r="H55" s="79" t="e">
        <f>SUMIFS('Variance Analysis'!H$9:H$24,'Variance Analysis'!$B$9:$B$24,'Variance Analysis'!$B$9,'Variance Analysis'!$A$9:$A$24,'Variance Analysis'!$A$17)</f>
        <v>#REF!</v>
      </c>
      <c r="I55" s="79" t="e">
        <f>SUMIFS('Variance Analysis'!I$9:I$24,'Variance Analysis'!$B$9:$B$24,'Variance Analysis'!$B$9,'Variance Analysis'!$A$9:$A$24,'Variance Analysis'!$A$17)</f>
        <v>#REF!</v>
      </c>
      <c r="J55" s="79" t="e">
        <f>SUMIFS('Variance Analysis'!J$9:J$24,'Variance Analysis'!$B$9:$B$24,'Variance Analysis'!$B$9,'Variance Analysis'!$A$9:$A$24,'Variance Analysis'!$A$17)</f>
        <v>#REF!</v>
      </c>
      <c r="K55" s="79" t="e">
        <f>SUMIFS('Variance Analysis'!K$9:K$24,'Variance Analysis'!$B$9:$B$24,'Variance Analysis'!$B$9,'Variance Analysis'!$A$9:$A$24,'Variance Analysis'!$A$17)</f>
        <v>#REF!</v>
      </c>
      <c r="L55" s="79" t="e">
        <f>SUMIFS('Variance Analysis'!L$9:L$24,'Variance Analysis'!$B$9:$B$24,'Variance Analysis'!$B$9,'Variance Analysis'!$A$9:$A$24,'Variance Analysis'!$A$17)</f>
        <v>#REF!</v>
      </c>
      <c r="M55" s="79" t="e">
        <f>SUMIFS('Variance Analysis'!M$9:M$24,'Variance Analysis'!$B$9:$B$24,'Variance Analysis'!$B$9,'Variance Analysis'!$A$9:$A$24,'Variance Analysis'!$A$17)</f>
        <v>#REF!</v>
      </c>
      <c r="N55" s="79" t="e">
        <f>SUMIFS('Variance Analysis'!N$9:N$24,'Variance Analysis'!$B$9:$B$24,'Variance Analysis'!$B$9,'Variance Analysis'!$A$9:$A$24,'Variance Analysis'!$A$17)</f>
        <v>#REF!</v>
      </c>
    </row>
    <row r="56" spans="1:26" ht="14.25" customHeight="1">
      <c r="A56" s="74" t="s">
        <v>222</v>
      </c>
      <c r="B56" s="75" t="s">
        <v>37</v>
      </c>
      <c r="C56" s="80" t="e">
        <f t="shared" ref="C56:N56" si="6">ABS(C55)-SUM(C52:C54)</f>
        <v>#REF!</v>
      </c>
      <c r="D56" s="80" t="e">
        <f t="shared" si="6"/>
        <v>#REF!</v>
      </c>
      <c r="E56" s="80" t="e">
        <f t="shared" si="6"/>
        <v>#REF!</v>
      </c>
      <c r="F56" s="80" t="e">
        <f t="shared" si="6"/>
        <v>#REF!</v>
      </c>
      <c r="G56" s="80" t="e">
        <f t="shared" si="6"/>
        <v>#REF!</v>
      </c>
      <c r="H56" s="80" t="e">
        <f t="shared" si="6"/>
        <v>#REF!</v>
      </c>
      <c r="I56" s="80" t="e">
        <f t="shared" si="6"/>
        <v>#REF!</v>
      </c>
      <c r="J56" s="80" t="e">
        <f t="shared" si="6"/>
        <v>#REF!</v>
      </c>
      <c r="K56" s="80" t="e">
        <f t="shared" si="6"/>
        <v>#REF!</v>
      </c>
      <c r="L56" s="80" t="e">
        <f t="shared" si="6"/>
        <v>#REF!</v>
      </c>
      <c r="M56" s="80" t="e">
        <f t="shared" si="6"/>
        <v>#REF!</v>
      </c>
      <c r="N56" s="80" t="e">
        <f t="shared" si="6"/>
        <v>#REF!</v>
      </c>
    </row>
    <row r="57" spans="1:26" ht="14.25" customHeight="1">
      <c r="A57" s="7"/>
      <c r="B57" s="5"/>
      <c r="C57" s="34"/>
      <c r="D57" s="34"/>
      <c r="E57" s="34"/>
      <c r="F57" s="34"/>
      <c r="G57" s="34"/>
      <c r="H57" s="34"/>
      <c r="I57" s="34"/>
      <c r="J57" s="34"/>
      <c r="K57" s="34"/>
      <c r="L57" s="34"/>
      <c r="M57" s="34"/>
      <c r="N57" s="34"/>
    </row>
    <row r="58" spans="1:26" ht="33" customHeight="1">
      <c r="A58" s="153" t="s">
        <v>223</v>
      </c>
      <c r="B58" s="122" t="s">
        <v>202</v>
      </c>
      <c r="C58" s="57" t="s">
        <v>159</v>
      </c>
      <c r="D58" s="57" t="s">
        <v>160</v>
      </c>
      <c r="E58" s="57" t="s">
        <v>161</v>
      </c>
      <c r="F58" s="57" t="s">
        <v>162</v>
      </c>
      <c r="G58" s="57" t="s">
        <v>163</v>
      </c>
      <c r="H58" s="57" t="s">
        <v>164</v>
      </c>
      <c r="I58" s="57" t="s">
        <v>165</v>
      </c>
      <c r="J58" s="57" t="s">
        <v>166</v>
      </c>
      <c r="K58" s="57" t="s">
        <v>167</v>
      </c>
      <c r="L58" s="57" t="s">
        <v>168</v>
      </c>
      <c r="M58" s="57" t="s">
        <v>169</v>
      </c>
      <c r="N58" s="57" t="s">
        <v>170</v>
      </c>
      <c r="O58" s="157"/>
      <c r="P58" s="157"/>
      <c r="Q58" s="157"/>
      <c r="R58" s="157"/>
      <c r="S58" s="157"/>
      <c r="T58" s="157"/>
      <c r="U58" s="157"/>
      <c r="V58" s="157"/>
      <c r="W58" s="157"/>
      <c r="X58" s="157"/>
      <c r="Y58" s="157"/>
      <c r="Z58" s="157"/>
    </row>
    <row r="59" spans="1:26" ht="14.25" customHeight="1">
      <c r="A59" s="71" t="s">
        <v>219</v>
      </c>
      <c r="B59" s="71" t="s">
        <v>37</v>
      </c>
      <c r="C59" s="79" t="e">
        <f>SUMIFS('Variance Analysis'!C$9:C$24,'Variance Analysis'!$B$9:$B$24,'Variance Analysis'!$B$12,'Variance Analysis'!$A$9:$A$24,'Variance Analysis'!$A$21)</f>
        <v>#REF!</v>
      </c>
      <c r="D59" s="79" t="e">
        <f>SUMIFS('Variance Analysis'!D$9:D$24,'Variance Analysis'!$B$9:$B$24,'Variance Analysis'!$B$12,'Variance Analysis'!$A$9:$A$24,'Variance Analysis'!$A$21)</f>
        <v>#REF!</v>
      </c>
      <c r="E59" s="79" t="e">
        <f>SUMIFS('Variance Analysis'!E$9:E$24,'Variance Analysis'!$B$9:$B$24,'Variance Analysis'!$B$12,'Variance Analysis'!$A$9:$A$24,'Variance Analysis'!$A$21)</f>
        <v>#REF!</v>
      </c>
      <c r="F59" s="79" t="e">
        <f>SUMIFS('Variance Analysis'!F$9:F$24,'Variance Analysis'!$B$9:$B$24,'Variance Analysis'!$B$12,'Variance Analysis'!$A$9:$A$24,'Variance Analysis'!$A$21)</f>
        <v>#REF!</v>
      </c>
      <c r="G59" s="79" t="e">
        <f>SUMIFS('Variance Analysis'!G$9:G$24,'Variance Analysis'!$B$9:$B$24,'Variance Analysis'!$B$12,'Variance Analysis'!$A$9:$A$24,'Variance Analysis'!$A$21)</f>
        <v>#REF!</v>
      </c>
      <c r="H59" s="79" t="e">
        <f>SUMIFS('Variance Analysis'!H$9:H$24,'Variance Analysis'!$B$9:$B$24,'Variance Analysis'!$B$12,'Variance Analysis'!$A$9:$A$24,'Variance Analysis'!$A$21)</f>
        <v>#REF!</v>
      </c>
      <c r="I59" s="79" t="e">
        <f>SUMIFS('Variance Analysis'!I$9:I$24,'Variance Analysis'!$B$9:$B$24,'Variance Analysis'!$B$12,'Variance Analysis'!$A$9:$A$24,'Variance Analysis'!$A$21)</f>
        <v>#REF!</v>
      </c>
      <c r="J59" s="79" t="e">
        <f>SUMIFS('Variance Analysis'!J$9:J$24,'Variance Analysis'!$B$9:$B$24,'Variance Analysis'!$B$12,'Variance Analysis'!$A$9:$A$24,'Variance Analysis'!$A$21)</f>
        <v>#REF!</v>
      </c>
      <c r="K59" s="79" t="e">
        <f>SUMIFS('Variance Analysis'!K$9:K$24,'Variance Analysis'!$B$9:$B$24,'Variance Analysis'!$B$12,'Variance Analysis'!$A$9:$A$24,'Variance Analysis'!$A$21)</f>
        <v>#REF!</v>
      </c>
      <c r="L59" s="79" t="e">
        <f>SUMIFS('Variance Analysis'!L$9:L$24,'Variance Analysis'!$B$9:$B$24,'Variance Analysis'!$B$12,'Variance Analysis'!$A$9:$A$24,'Variance Analysis'!$A$21)</f>
        <v>#REF!</v>
      </c>
      <c r="M59" s="79" t="e">
        <f>SUMIFS('Variance Analysis'!M$9:M$24,'Variance Analysis'!$B$9:$B$24,'Variance Analysis'!$B$12,'Variance Analysis'!$A$9:$A$24,'Variance Analysis'!$A$21)</f>
        <v>#REF!</v>
      </c>
      <c r="N59" s="79" t="e">
        <f>SUMIFS('Variance Analysis'!N$9:N$24,'Variance Analysis'!$B$9:$B$24,'Variance Analysis'!$B$12,'Variance Analysis'!$A$9:$A$24,'Variance Analysis'!$A$21)</f>
        <v>#REF!</v>
      </c>
    </row>
    <row r="60" spans="1:26" ht="14.25" customHeight="1">
      <c r="A60" s="71" t="s">
        <v>180</v>
      </c>
      <c r="B60" s="71" t="s">
        <v>37</v>
      </c>
      <c r="C60" s="79" t="e">
        <f>SUMIFS('Variance Analysis'!C$9:C$24,'Variance Analysis'!$B$9:$B$24,'Variance Analysis'!$B$10,'Variance Analysis'!$A$9:$A$24,'Variance Analysis'!$A$21)</f>
        <v>#REF!</v>
      </c>
      <c r="D60" s="79" t="e">
        <f>SUMIFS('Variance Analysis'!D$9:D$24,'Variance Analysis'!$B$9:$B$24,'Variance Analysis'!$B$10,'Variance Analysis'!$A$9:$A$24,'Variance Analysis'!$A$21)</f>
        <v>#REF!</v>
      </c>
      <c r="E60" s="79" t="e">
        <f>SUMIFS('Variance Analysis'!E$9:E$24,'Variance Analysis'!$B$9:$B$24,'Variance Analysis'!$B$10,'Variance Analysis'!$A$9:$A$24,'Variance Analysis'!$A$21)</f>
        <v>#REF!</v>
      </c>
      <c r="F60" s="79" t="e">
        <f>SUMIFS('Variance Analysis'!F$9:F$24,'Variance Analysis'!$B$9:$B$24,'Variance Analysis'!$B$10,'Variance Analysis'!$A$9:$A$24,'Variance Analysis'!$A$21)</f>
        <v>#REF!</v>
      </c>
      <c r="G60" s="79" t="e">
        <f>SUMIFS('Variance Analysis'!G$9:G$24,'Variance Analysis'!$B$9:$B$24,'Variance Analysis'!$B$10,'Variance Analysis'!$A$9:$A$24,'Variance Analysis'!$A$21)</f>
        <v>#REF!</v>
      </c>
      <c r="H60" s="79" t="e">
        <f>SUMIFS('Variance Analysis'!H$9:H$24,'Variance Analysis'!$B$9:$B$24,'Variance Analysis'!$B$10,'Variance Analysis'!$A$9:$A$24,'Variance Analysis'!$A$21)</f>
        <v>#REF!</v>
      </c>
      <c r="I60" s="79" t="e">
        <f>SUMIFS('Variance Analysis'!I$9:I$24,'Variance Analysis'!$B$9:$B$24,'Variance Analysis'!$B$10,'Variance Analysis'!$A$9:$A$24,'Variance Analysis'!$A$21)</f>
        <v>#REF!</v>
      </c>
      <c r="J60" s="79" t="e">
        <f>SUMIFS('Variance Analysis'!J$9:J$24,'Variance Analysis'!$B$9:$B$24,'Variance Analysis'!$B$10,'Variance Analysis'!$A$9:$A$24,'Variance Analysis'!$A$21)</f>
        <v>#REF!</v>
      </c>
      <c r="K60" s="79" t="e">
        <f>SUMIFS('Variance Analysis'!K$9:K$24,'Variance Analysis'!$B$9:$B$24,'Variance Analysis'!$B$10,'Variance Analysis'!$A$9:$A$24,'Variance Analysis'!$A$21)</f>
        <v>#REF!</v>
      </c>
      <c r="L60" s="79" t="e">
        <f>SUMIFS('Variance Analysis'!L$9:L$24,'Variance Analysis'!$B$9:$B$24,'Variance Analysis'!$B$10,'Variance Analysis'!$A$9:$A$24,'Variance Analysis'!$A$21)</f>
        <v>#REF!</v>
      </c>
      <c r="M60" s="79" t="e">
        <f>SUMIFS('Variance Analysis'!M$9:M$24,'Variance Analysis'!$B$9:$B$24,'Variance Analysis'!$B$10,'Variance Analysis'!$A$9:$A$24,'Variance Analysis'!$A$21)</f>
        <v>#REF!</v>
      </c>
      <c r="N60" s="79" t="e">
        <f>SUMIFS('Variance Analysis'!N$9:N$24,'Variance Analysis'!$B$9:$B$24,'Variance Analysis'!$B$10,'Variance Analysis'!$A$9:$A$24,'Variance Analysis'!$A$21)</f>
        <v>#REF!</v>
      </c>
    </row>
    <row r="61" spans="1:26" ht="14.25" customHeight="1">
      <c r="A61" s="71" t="s">
        <v>181</v>
      </c>
      <c r="B61" s="71" t="s">
        <v>37</v>
      </c>
      <c r="C61" s="79" t="e">
        <f>SUMIFS('Variance Analysis'!C$9:C$24,'Variance Analysis'!$B$9:$B$24,'Variance Analysis'!$B$11,'Variance Analysis'!$A$9:$A$24,'Variance Analysis'!$A$21)</f>
        <v>#REF!</v>
      </c>
      <c r="D61" s="79" t="e">
        <f>SUMIFS('Variance Analysis'!D$9:D$24,'Variance Analysis'!$B$9:$B$24,'Variance Analysis'!$B$11,'Variance Analysis'!$A$9:$A$24,'Variance Analysis'!$A$21)</f>
        <v>#REF!</v>
      </c>
      <c r="E61" s="79" t="e">
        <f>SUMIFS('Variance Analysis'!E$9:E$24,'Variance Analysis'!$B$9:$B$24,'Variance Analysis'!$B$11,'Variance Analysis'!$A$9:$A$24,'Variance Analysis'!$A$21)</f>
        <v>#REF!</v>
      </c>
      <c r="F61" s="79" t="e">
        <f>SUMIFS('Variance Analysis'!F$9:F$24,'Variance Analysis'!$B$9:$B$24,'Variance Analysis'!$B$11,'Variance Analysis'!$A$9:$A$24,'Variance Analysis'!$A$21)</f>
        <v>#REF!</v>
      </c>
      <c r="G61" s="79" t="e">
        <f>SUMIFS('Variance Analysis'!G$9:G$24,'Variance Analysis'!$B$9:$B$24,'Variance Analysis'!$B$11,'Variance Analysis'!$A$9:$A$24,'Variance Analysis'!$A$21)</f>
        <v>#REF!</v>
      </c>
      <c r="H61" s="79" t="e">
        <f>SUMIFS('Variance Analysis'!H$9:H$24,'Variance Analysis'!$B$9:$B$24,'Variance Analysis'!$B$11,'Variance Analysis'!$A$9:$A$24,'Variance Analysis'!$A$21)</f>
        <v>#REF!</v>
      </c>
      <c r="I61" s="79" t="e">
        <f>SUMIFS('Variance Analysis'!I$9:I$24,'Variance Analysis'!$B$9:$B$24,'Variance Analysis'!$B$11,'Variance Analysis'!$A$9:$A$24,'Variance Analysis'!$A$21)</f>
        <v>#REF!</v>
      </c>
      <c r="J61" s="79" t="e">
        <f>SUMIFS('Variance Analysis'!J$9:J$24,'Variance Analysis'!$B$9:$B$24,'Variance Analysis'!$B$11,'Variance Analysis'!$A$9:$A$24,'Variance Analysis'!$A$21)</f>
        <v>#REF!</v>
      </c>
      <c r="K61" s="79" t="e">
        <f>SUMIFS('Variance Analysis'!K$9:K$24,'Variance Analysis'!$B$9:$B$24,'Variance Analysis'!$B$11,'Variance Analysis'!$A$9:$A$24,'Variance Analysis'!$A$21)</f>
        <v>#REF!</v>
      </c>
      <c r="L61" s="79" t="e">
        <f>SUMIFS('Variance Analysis'!L$9:L$24,'Variance Analysis'!$B$9:$B$24,'Variance Analysis'!$B$11,'Variance Analysis'!$A$9:$A$24,'Variance Analysis'!$A$21)</f>
        <v>#REF!</v>
      </c>
      <c r="M61" s="79" t="e">
        <f>SUMIFS('Variance Analysis'!M$9:M$24,'Variance Analysis'!$B$9:$B$24,'Variance Analysis'!$B$11,'Variance Analysis'!$A$9:$A$24,'Variance Analysis'!$A$21)</f>
        <v>#REF!</v>
      </c>
      <c r="N61" s="79" t="e">
        <f>SUMIFS('Variance Analysis'!N$9:N$24,'Variance Analysis'!$B$9:$B$24,'Variance Analysis'!$B$11,'Variance Analysis'!$A$9:$A$24,'Variance Analysis'!$A$21)</f>
        <v>#REF!</v>
      </c>
    </row>
    <row r="62" spans="1:26" ht="14.25" customHeight="1">
      <c r="A62" s="71" t="s">
        <v>33</v>
      </c>
      <c r="B62" s="71" t="s">
        <v>37</v>
      </c>
      <c r="C62" s="79" t="e">
        <f>SUMIFS('Variance Analysis'!C$9:C$24,'Variance Analysis'!$B$9:$B$24,'Variance Analysis'!$B$9,'Variance Analysis'!$A$9:$A$24,'Variance Analysis'!$A$21)</f>
        <v>#REF!</v>
      </c>
      <c r="D62" s="79" t="e">
        <f>SUMIFS('Variance Analysis'!D$9:D$24,'Variance Analysis'!$B$9:$B$24,'Variance Analysis'!$B$9,'Variance Analysis'!$A$9:$A$24,'Variance Analysis'!$A$21)</f>
        <v>#REF!</v>
      </c>
      <c r="E62" s="79" t="e">
        <f>SUMIFS('Variance Analysis'!E$9:E$24,'Variance Analysis'!$B$9:$B$24,'Variance Analysis'!$B$9,'Variance Analysis'!$A$9:$A$24,'Variance Analysis'!$A$21)</f>
        <v>#REF!</v>
      </c>
      <c r="F62" s="79" t="e">
        <f>SUMIFS('Variance Analysis'!F$9:F$24,'Variance Analysis'!$B$9:$B$24,'Variance Analysis'!$B$9,'Variance Analysis'!$A$9:$A$24,'Variance Analysis'!$A$21)</f>
        <v>#REF!</v>
      </c>
      <c r="G62" s="79" t="e">
        <f>SUMIFS('Variance Analysis'!G$9:G$24,'Variance Analysis'!$B$9:$B$24,'Variance Analysis'!$B$9,'Variance Analysis'!$A$9:$A$24,'Variance Analysis'!$A$21)</f>
        <v>#REF!</v>
      </c>
      <c r="H62" s="79" t="e">
        <f>SUMIFS('Variance Analysis'!H$9:H$24,'Variance Analysis'!$B$9:$B$24,'Variance Analysis'!$B$9,'Variance Analysis'!$A$9:$A$24,'Variance Analysis'!$A$21)</f>
        <v>#REF!</v>
      </c>
      <c r="I62" s="79" t="e">
        <f>SUMIFS('Variance Analysis'!I$9:I$24,'Variance Analysis'!$B$9:$B$24,'Variance Analysis'!$B$9,'Variance Analysis'!$A$9:$A$24,'Variance Analysis'!$A$21)</f>
        <v>#REF!</v>
      </c>
      <c r="J62" s="79" t="e">
        <f>SUMIFS('Variance Analysis'!J$9:J$24,'Variance Analysis'!$B$9:$B$24,'Variance Analysis'!$B$9,'Variance Analysis'!$A$9:$A$24,'Variance Analysis'!$A$21)</f>
        <v>#REF!</v>
      </c>
      <c r="K62" s="79" t="e">
        <f>SUMIFS('Variance Analysis'!K$9:K$24,'Variance Analysis'!$B$9:$B$24,'Variance Analysis'!$B$9,'Variance Analysis'!$A$9:$A$24,'Variance Analysis'!$A$21)</f>
        <v>#REF!</v>
      </c>
      <c r="L62" s="79" t="e">
        <f>SUMIFS('Variance Analysis'!L$9:L$24,'Variance Analysis'!$B$9:$B$24,'Variance Analysis'!$B$9,'Variance Analysis'!$A$9:$A$24,'Variance Analysis'!$A$21)</f>
        <v>#REF!</v>
      </c>
      <c r="M62" s="79" t="e">
        <f>SUMIFS('Variance Analysis'!M$9:M$24,'Variance Analysis'!$B$9:$B$24,'Variance Analysis'!$B$9,'Variance Analysis'!$A$9:$A$24,'Variance Analysis'!$A$21)</f>
        <v>#REF!</v>
      </c>
      <c r="N62" s="79" t="e">
        <f>SUMIFS('Variance Analysis'!N$9:N$24,'Variance Analysis'!$B$9:$B$24,'Variance Analysis'!$B$9,'Variance Analysis'!$A$9:$A$24,'Variance Analysis'!$A$21)</f>
        <v>#REF!</v>
      </c>
    </row>
    <row r="63" spans="1:26" ht="14.25" customHeight="1">
      <c r="A63" s="74" t="s">
        <v>222</v>
      </c>
      <c r="B63" s="75" t="s">
        <v>37</v>
      </c>
      <c r="C63" s="80" t="e">
        <f t="shared" ref="C63:N63" si="7">ABS(C62)-SUM(C59:C61)</f>
        <v>#REF!</v>
      </c>
      <c r="D63" s="80" t="e">
        <f t="shared" si="7"/>
        <v>#REF!</v>
      </c>
      <c r="E63" s="80" t="e">
        <f t="shared" si="7"/>
        <v>#REF!</v>
      </c>
      <c r="F63" s="80" t="e">
        <f t="shared" si="7"/>
        <v>#REF!</v>
      </c>
      <c r="G63" s="80" t="e">
        <f t="shared" si="7"/>
        <v>#REF!</v>
      </c>
      <c r="H63" s="80" t="e">
        <f t="shared" si="7"/>
        <v>#REF!</v>
      </c>
      <c r="I63" s="80" t="e">
        <f t="shared" si="7"/>
        <v>#REF!</v>
      </c>
      <c r="J63" s="80" t="e">
        <f t="shared" si="7"/>
        <v>#REF!</v>
      </c>
      <c r="K63" s="80" t="e">
        <f t="shared" si="7"/>
        <v>#REF!</v>
      </c>
      <c r="L63" s="80" t="e">
        <f t="shared" si="7"/>
        <v>#REF!</v>
      </c>
      <c r="M63" s="80" t="e">
        <f t="shared" si="7"/>
        <v>#REF!</v>
      </c>
      <c r="N63" s="80" t="e">
        <f t="shared" si="7"/>
        <v>#REF!</v>
      </c>
    </row>
    <row r="64" spans="1:26" ht="14.25" customHeight="1">
      <c r="A64" s="7"/>
      <c r="B64" s="5"/>
      <c r="C64" s="34"/>
      <c r="D64" s="34"/>
      <c r="E64" s="34"/>
      <c r="F64" s="34"/>
      <c r="G64" s="34"/>
      <c r="H64" s="34"/>
      <c r="I64" s="34"/>
      <c r="J64" s="34"/>
      <c r="K64" s="34"/>
      <c r="L64" s="34"/>
      <c r="M64" s="34"/>
      <c r="N64" s="34"/>
    </row>
    <row r="65" spans="1:26" ht="39.75" customHeight="1">
      <c r="A65" s="153" t="s">
        <v>225</v>
      </c>
      <c r="B65" s="154"/>
      <c r="C65" s="155"/>
      <c r="D65" s="155"/>
      <c r="E65" s="155"/>
      <c r="F65" s="155"/>
      <c r="G65" s="155"/>
      <c r="H65" s="155"/>
      <c r="I65" s="155"/>
      <c r="J65" s="155"/>
      <c r="K65" s="155"/>
      <c r="L65" s="155"/>
      <c r="M65" s="155"/>
      <c r="N65" s="155"/>
      <c r="O65" s="156"/>
      <c r="P65" s="156"/>
      <c r="Q65" s="156"/>
      <c r="R65" s="156"/>
      <c r="S65" s="156"/>
      <c r="T65" s="156"/>
      <c r="U65" s="156"/>
      <c r="V65" s="156"/>
      <c r="W65" s="156"/>
      <c r="X65" s="156"/>
      <c r="Y65" s="156"/>
      <c r="Z65" s="156"/>
    </row>
    <row r="66" spans="1:26" ht="14.25" customHeight="1">
      <c r="A66" s="7" t="s">
        <v>226</v>
      </c>
      <c r="B66" s="5"/>
      <c r="C66" s="34"/>
      <c r="D66" s="34"/>
      <c r="E66" s="34"/>
      <c r="F66" s="34"/>
      <c r="G66" s="34"/>
      <c r="H66" s="34"/>
      <c r="I66" s="34"/>
      <c r="J66" s="34"/>
      <c r="K66" s="34"/>
      <c r="L66" s="34"/>
      <c r="M66" s="34"/>
      <c r="N66" s="34"/>
    </row>
    <row r="67" spans="1:26" ht="14.25" customHeight="1">
      <c r="A67" s="7" t="s">
        <v>227</v>
      </c>
      <c r="B67" s="5"/>
      <c r="C67" s="34"/>
      <c r="D67" s="34"/>
      <c r="E67" s="34"/>
      <c r="F67" s="34"/>
      <c r="G67" s="34"/>
      <c r="H67" s="34"/>
      <c r="I67" s="34"/>
      <c r="J67" s="34"/>
      <c r="K67" s="34"/>
      <c r="L67" s="34"/>
      <c r="M67" s="34"/>
      <c r="N67" s="34"/>
    </row>
    <row r="68" spans="1:26" ht="14.25" customHeight="1">
      <c r="A68" s="7" t="s">
        <v>228</v>
      </c>
      <c r="B68" s="5"/>
      <c r="C68" s="34"/>
      <c r="D68" s="34"/>
      <c r="E68" s="34"/>
      <c r="F68" s="34"/>
      <c r="G68" s="34"/>
      <c r="H68" s="34"/>
      <c r="I68" s="34"/>
      <c r="J68" s="34"/>
      <c r="K68" s="34"/>
      <c r="L68" s="34"/>
      <c r="M68" s="34"/>
      <c r="N68" s="34"/>
    </row>
    <row r="69" spans="1:26" ht="14.25" customHeight="1">
      <c r="A69" s="7"/>
      <c r="B69" s="5"/>
      <c r="C69" s="34"/>
      <c r="D69" s="34"/>
      <c r="E69" s="34"/>
      <c r="F69" s="34"/>
      <c r="G69" s="34"/>
      <c r="H69" s="34"/>
      <c r="I69" s="34"/>
      <c r="J69" s="34"/>
      <c r="K69" s="34"/>
      <c r="L69" s="34"/>
      <c r="M69" s="34"/>
      <c r="N69" s="34"/>
    </row>
    <row r="70" spans="1:26" ht="14.25" customHeight="1"/>
    <row r="71" spans="1:26" ht="14.25" customHeight="1"/>
    <row r="72" spans="1:26" ht="14.25" customHeight="1"/>
    <row r="73" spans="1:26" ht="14.25" customHeight="1"/>
    <row r="74" spans="1:26" ht="14.25" customHeight="1"/>
    <row r="75" spans="1:26" ht="14.25" customHeight="1"/>
    <row r="76" spans="1:26" ht="14.25" customHeight="1"/>
    <row r="77" spans="1:26" ht="14.25" customHeight="1"/>
    <row r="78" spans="1:26" ht="14.25" customHeight="1"/>
    <row r="79" spans="1:26" ht="14.25" customHeight="1"/>
    <row r="80" spans="1:26"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sheetData>
  <mergeCells count="1">
    <mergeCell ref="A1:T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
  <cp:revision/>
  <dcterms:created xsi:type="dcterms:W3CDTF">2019-05-26T11:59:56Z</dcterms:created>
  <dcterms:modified xsi:type="dcterms:W3CDTF">2026-08-28T00:47:28Z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