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Мат.стат\"/>
    </mc:Choice>
  </mc:AlternateContent>
  <xr:revisionPtr revIDLastSave="0" documentId="13_ncr:1_{BBAE0751-7A29-4EE1-9843-BEFEA083BA9E}" xr6:coauthVersionLast="47" xr6:coauthVersionMax="47" xr10:uidLastSave="{00000000-0000-0000-0000-000000000000}"/>
  <bookViews>
    <workbookView xWindow="-108" yWindow="-108" windowWidth="23256" windowHeight="12456" xr2:uid="{BD879FFE-0E22-4A2F-B23C-104EBA2A2D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K6" i="1"/>
  <c r="I14" i="1"/>
  <c r="I15" i="1"/>
  <c r="I16" i="1"/>
  <c r="I17" i="1"/>
  <c r="I18" i="1"/>
  <c r="I19" i="1"/>
  <c r="G7" i="1"/>
  <c r="K7" i="1" l="1"/>
  <c r="K9" i="1"/>
  <c r="M9" i="1" s="1"/>
  <c r="K10" i="1"/>
  <c r="F13" i="1" a="1"/>
  <c r="F13" i="1" s="1"/>
  <c r="H14" i="1"/>
  <c r="G14" i="1"/>
  <c r="H13" i="1"/>
  <c r="G13" i="1"/>
  <c r="K5" i="1"/>
  <c r="G3" i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G5" i="1"/>
  <c r="G6" i="1" s="1"/>
  <c r="K4" i="1"/>
  <c r="G4" i="1"/>
  <c r="K3" i="1"/>
  <c r="C3" i="1" a="1"/>
  <c r="D52" i="1" l="1"/>
  <c r="D46" i="1"/>
  <c r="D40" i="1"/>
  <c r="D34" i="1"/>
  <c r="D26" i="1"/>
  <c r="D13" i="1"/>
  <c r="D6" i="1"/>
  <c r="D25" i="1"/>
  <c r="D12" i="1"/>
  <c r="D51" i="1"/>
  <c r="D45" i="1"/>
  <c r="D39" i="1"/>
  <c r="D33" i="1"/>
  <c r="D24" i="1"/>
  <c r="D18" i="1"/>
  <c r="D15" i="1"/>
  <c r="D11" i="1"/>
  <c r="D23" i="1"/>
  <c r="D10" i="1"/>
  <c r="D5" i="1"/>
  <c r="D50" i="1"/>
  <c r="D44" i="1"/>
  <c r="D38" i="1"/>
  <c r="D32" i="1"/>
  <c r="D22" i="1"/>
  <c r="D9" i="1"/>
  <c r="D21" i="1"/>
  <c r="D49" i="1"/>
  <c r="D43" i="1"/>
  <c r="D37" i="1"/>
  <c r="D31" i="1"/>
  <c r="D20" i="1"/>
  <c r="D17" i="1"/>
  <c r="D14" i="1"/>
  <c r="D8" i="1"/>
  <c r="D4" i="1"/>
  <c r="D48" i="1"/>
  <c r="D42" i="1"/>
  <c r="D36" i="1"/>
  <c r="D30" i="1"/>
  <c r="D29" i="1"/>
  <c r="D7" i="1"/>
  <c r="D47" i="1"/>
  <c r="D35" i="1"/>
  <c r="D28" i="1"/>
  <c r="D41" i="1"/>
  <c r="C3" i="1"/>
  <c r="D3" i="1" s="1"/>
  <c r="D16" i="1"/>
  <c r="D19" i="1"/>
  <c r="D27" i="1"/>
  <c r="G15" i="1" l="1"/>
  <c r="H15" i="1" s="1"/>
  <c r="G16" i="1" s="1"/>
  <c r="H16" i="1" s="1"/>
  <c r="G17" i="1" s="1"/>
  <c r="H17" i="1" s="1"/>
  <c r="G18" i="1" s="1"/>
  <c r="H18" i="1" s="1"/>
  <c r="K8" i="1"/>
  <c r="G19" i="1" l="1"/>
  <c r="H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<sst xmlns="http://schemas.openxmlformats.org/spreadsheetml/2006/main" count="26" uniqueCount="26">
  <si>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Номер</t>
  </si>
  <si>
    <t>Значение</t>
  </si>
  <si>
    <t>Вариационный ряд</t>
  </si>
  <si>
    <t>Квадрат</t>
  </si>
  <si>
    <t>Числовые хар-ки</t>
  </si>
  <si>
    <t>Максимум</t>
  </si>
  <si>
    <t>Выбор ср</t>
  </si>
  <si>
    <t>Минимум</t>
  </si>
  <si>
    <t>Исп дисперсия</t>
  </si>
  <si>
    <t>Количество</t>
  </si>
  <si>
    <t>Медиана</t>
  </si>
  <si>
    <t>Мода</t>
  </si>
  <si>
    <t>Шаг разбиения</t>
  </si>
  <si>
    <t>Дисперсия</t>
  </si>
  <si>
    <t>Средн квадр откл</t>
  </si>
  <si>
    <t>Интервалы</t>
  </si>
  <si>
    <t>Частота</t>
  </si>
  <si>
    <t>Нижняя граница</t>
  </si>
  <si>
    <t>Верхняя граница</t>
  </si>
  <si>
    <t>Высота</t>
  </si>
  <si>
    <t xml:space="preserve">       </t>
  </si>
  <si>
    <t>Шелухин</t>
  </si>
  <si>
    <t>Вариант 5</t>
  </si>
  <si>
    <t>Коэф. вариации</t>
  </si>
  <si>
    <t>Размах</t>
  </si>
  <si>
    <t>Количество интервалов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</si>
</sst>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shrinkToFit="1"/>
    </xf>
    <xf numFmtId="164" fontId="0" fillId="0" borderId="0" xfId="0" applyNumberFormat="1" applyAlignment="1">
      <alignment shrinkToFit="1"/>
    </xf>
    <xf numFmtId="0" fontId="0" fillId="0" borderId="0" xfId="0" applyAlignment="1">
      <alignment horizontal="center" shrinkToFit="1"/>
    </xf>
    <xf numFmtId="9" fontId="0" fillId="0" borderId="0" xfId="1" applyFont="1" applyAlignment="1">
      <alignment shrinkToFit="1"/>
    </xf>
    <xf numFmtId="2" fontId="0" fillId="0" borderId="0" xfId="0" applyNumberFormat="1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частостей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Лист1!$I$13:$I$19</c:f>
              <c:numCache>
                <c:formatCode>0.000</c:formatCode>
                <c:ptCount val="7"/>
                <c:pt idx="0">
                  <c:v>8.9686098654708513</c:v>
                </c:pt>
                <c:pt idx="1">
                  <c:v>10.089686098654708</c:v>
                </c:pt>
                <c:pt idx="2">
                  <c:v>14.573991031390134</c:v>
                </c:pt>
                <c:pt idx="3">
                  <c:v>7.8475336322869955</c:v>
                </c:pt>
                <c:pt idx="4">
                  <c:v>3.3632286995515694</c:v>
                </c:pt>
                <c:pt idx="5">
                  <c:v>2.2421524663677128</c:v>
                </c:pt>
                <c:pt idx="6">
                  <c:v>8.9686098654708513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C-492E-BDBA-0C8AB50AC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9281215"/>
        <c:axId val="1199282463"/>
      </c:barChart>
      <c:catAx>
        <c:axId val="119928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9282463"/>
        <c:crosses val="autoZero"/>
        <c:auto val="1"/>
        <c:lblAlgn val="ctr"/>
        <c:lblOffset val="100"/>
        <c:noMultiLvlLbl val="0"/>
      </c:catAx>
      <c:valAx>
        <c:axId val="119928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928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Лист1!$F$13:$F$19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13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E51-B5F8-2AC181C9B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044159"/>
        <c:axId val="1218045407"/>
      </c:barChart>
      <c:catAx>
        <c:axId val="121804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8045407"/>
        <c:crosses val="autoZero"/>
        <c:auto val="1"/>
        <c:lblAlgn val="ctr"/>
        <c:lblOffset val="100"/>
        <c:noMultiLvlLbl val="0"/>
      </c:catAx>
      <c:valAx>
        <c:axId val="121804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804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31173</xdr:colOff>
      <xdr:row>21</xdr:row>
      <xdr:rowOff>24245</xdr:rowOff>
    </xdr:from>
    <xdr:to>
      <xdr:col>9</xdr:col>
      <xdr:colOff>495300</xdr:colOff>
      <xdr:row>36</xdr:row>
      <xdr:rowOff>65809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5F5A939-F6DC-4230-8355-2925F6E24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744682</xdr:colOff>
      <xdr:row>21</xdr:row>
      <xdr:rowOff>17318</xdr:rowOff>
    </xdr:from>
    <xdr:to>
      <xdr:col>16</xdr:col>
      <xdr:colOff>38100</xdr:colOff>
      <xdr:row>36</xdr:row>
      <xdr:rowOff>58882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053BA64-1CC4-4803-8D80-436345619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EE38-5DF4-4214-AF72-549DF9A768A4}">
  <dimension ref="A1:M52"/>
  <sheetViews>
    <sheetView tabSelected="1" zoomScale="79" zoomScaleNormal="79" workbookViewId="0">
      <selection activeCell="J13" sqref="J13"/>
    </sheetView>
  </sheetViews>
  <sheetFormatPr defaultRowHeight="14.4" x14ac:dyDescent="0.3"/>
  <cols>
    <col min="1" max="1" width="10.6640625" style="1" customWidth="1"/>
    <col min="2" max="2" width="8.88671875" style="1"/>
    <col min="3" max="3" width="20.88671875" style="1" customWidth="1"/>
    <col min="4" max="5" width="8.88671875" style="1"/>
    <col min="6" max="6" width="24.5546875" style="1" customWidth="1"/>
    <col min="7" max="7" width="16.33203125" style="1" customWidth="1"/>
    <col min="8" max="8" width="16.5546875" style="1" customWidth="1"/>
    <col min="9" max="9" width="11.109375" style="1" customWidth="1"/>
    <col min="10" max="10" width="18.5546875" style="1" customWidth="1"/>
    <col min="11" max="11" width="13.88671875" style="1" customWidth="1"/>
  </cols>
  <sheetData>
    <row r="1" spans="1:13" x14ac:dyDescent="0.3">
      <c r="A1" s="1" t="s">
        <v>22</v>
      </c>
      <c r="B1" s="1" t="s">
        <v>21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J2" s="3" t="s">
        <v>4</v>
      </c>
      <c r="K2" s="3"/>
    </row>
    <row r="3" spans="1:13" x14ac:dyDescent="0.3">
      <c r="A3" s="1">
        <v>1</v>
      </c>
      <c r="B3" s="1">
        <v>0.253</v>
      </c>
      <c r="C3" s="1" cm="1">
        <f t="array" ref="C3:C52">_xlfn._xlws.SORT(B3:B52)</f>
        <v>-2.6760000000000002</v>
      </c>
      <c r="D3" s="2">
        <f>C3^2</f>
        <v>7.1609760000000007</v>
      </c>
      <c r="F3" s="1" t="s">
        <v>5</v>
      </c>
      <c r="G3" s="1">
        <f>MAX(B3:B52)</f>
        <v>3.5680000000000001</v>
      </c>
      <c r="J3" s="1" t="s">
        <v>6</v>
      </c>
      <c r="K3" s="2">
        <f>AVERAGE(B3:B52)</f>
        <v>4.1379999999999979E-2</v>
      </c>
    </row>
    <row r="4" spans="1:13" x14ac:dyDescent="0.3">
      <c r="A4" s="1">
        <v>2</v>
      </c>
      <c r="B4" s="1">
        <v>3.468</v>
      </c>
      <c r="C4" s="1">
        <v>-2.4129999999999998</v>
      </c>
      <c r="D4" s="2">
        <f>C4^2</f>
        <v>5.8225689999999988</v>
      </c>
      <c r="F4" s="1" t="s">
        <v>7</v>
      </c>
      <c r="G4" s="1">
        <f>MIN(B3:B52)</f>
        <v>-2.6760000000000002</v>
      </c>
      <c r="J4" s="1" t="s">
        <v>8</v>
      </c>
      <c r="K4" s="2">
        <f>VAR(B3:B52)</f>
        <v>3.142505015918367</v>
      </c>
    </row>
    <row r="5" spans="1:13" x14ac:dyDescent="0.3">
      <c r="A5" s="1">
        <v>3</v>
      </c>
      <c r="B5" s="1">
        <v>-2.4129999999999998</v>
      </c>
      <c r="C5" s="1">
        <v>-2.21</v>
      </c>
      <c r="D5" s="2">
        <f t="shared" ref="D5:D52" si="0">C5^2</f>
        <v>4.8841000000000001</v>
      </c>
      <c r="F5" s="1" t="s">
        <v>9</v>
      </c>
      <c r="G5" s="1">
        <f>COUNT(B3:B52)</f>
        <v>50</v>
      </c>
      <c r="J5" s="1" t="s">
        <v>10</v>
      </c>
      <c r="K5" s="2">
        <f>MEDIAN(B3:B52)</f>
        <v>-0.24</v>
      </c>
    </row>
    <row r="6" spans="1:13" x14ac:dyDescent="0.3">
      <c r="A6" s="1">
        <v>4</v>
      </c>
      <c r="B6" s="1">
        <v>3.27</v>
      </c>
      <c r="C6" s="1">
        <v>-2.1989999999999998</v>
      </c>
      <c r="D6" s="2">
        <f t="shared" si="0"/>
        <v>4.8356009999999996</v>
      </c>
      <c r="F6" s="1" t="s">
        <v>25</v>
      </c>
      <c r="G6" s="1">
        <f>_xlfn.CEILING.MATH(1+3.3221*LOG10(G5))</f>
        <v>7</v>
      </c>
      <c r="J6" s="1" t="s">
        <v>11</v>
      </c>
      <c r="K6" s="2">
        <f>AVERAGE(VLOOKUP(MAX(F13:F19), _xlfn._xlws.SORT(F13:H19, 1), 2), VLOOKUP(MAX(F13:F19), _xlfn._xlws.SORT(F13:H19, 1), 3))</f>
        <v>-0.44600000000000012</v>
      </c>
      <c r="M6" s="5"/>
    </row>
    <row r="7" spans="1:13" x14ac:dyDescent="0.3">
      <c r="A7" s="1">
        <v>5</v>
      </c>
      <c r="B7" s="1">
        <v>0.68300000000000005</v>
      </c>
      <c r="C7" s="1">
        <v>-2.1930000000000001</v>
      </c>
      <c r="D7" s="2">
        <f t="shared" si="0"/>
        <v>4.8092490000000003</v>
      </c>
      <c r="F7" s="1" t="s">
        <v>12</v>
      </c>
      <c r="G7" s="2">
        <f>(G3-G4)/G6</f>
        <v>0.89200000000000002</v>
      </c>
      <c r="J7" s="1" t="s">
        <v>13</v>
      </c>
      <c r="K7" s="2">
        <f>_xlfn.VAR.P(B3:B52)</f>
        <v>3.0796549155999999</v>
      </c>
    </row>
    <row r="8" spans="1:13" x14ac:dyDescent="0.3">
      <c r="A8" s="1">
        <v>6</v>
      </c>
      <c r="B8" s="1">
        <v>-1.5089999999999999</v>
      </c>
      <c r="C8" s="1">
        <v>-2.016</v>
      </c>
      <c r="D8" s="2">
        <f t="shared" si="0"/>
        <v>4.0642560000000003</v>
      </c>
      <c r="J8" s="1" t="s">
        <v>14</v>
      </c>
      <c r="K8" s="2">
        <f>SQRT(K7)</f>
        <v>1.7548945596815781</v>
      </c>
    </row>
    <row r="9" spans="1:13" x14ac:dyDescent="0.3">
      <c r="A9" s="1">
        <v>7</v>
      </c>
      <c r="B9" s="1">
        <v>-0.29399999999999998</v>
      </c>
      <c r="C9" s="1">
        <v>-2.0099999999999998</v>
      </c>
      <c r="D9" s="2">
        <f t="shared" si="0"/>
        <v>4.0400999999999989</v>
      </c>
      <c r="J9" s="1" t="s">
        <v>23</v>
      </c>
      <c r="K9" s="4">
        <f>K7/K3</f>
        <v>74.423753397776736</v>
      </c>
      <c r="M9" t="str">
        <f>IF(K9&gt;33, "Вывод: выборка неоднородная","Вывод: выборка однородная")</f>
        <v>Вывод: выборка неоднородная</v>
      </c>
    </row>
    <row r="10" spans="1:13" x14ac:dyDescent="0.3">
      <c r="A10" s="1">
        <v>8</v>
      </c>
      <c r="B10" s="1">
        <v>-0.68200000000000005</v>
      </c>
      <c r="C10" s="1">
        <v>-2.0009999999999999</v>
      </c>
      <c r="D10" s="2">
        <f t="shared" si="0"/>
        <v>4.0040009999999997</v>
      </c>
      <c r="J10" s="1" t="s">
        <v>24</v>
      </c>
      <c r="K10" s="1">
        <f>G3-G4</f>
        <v>6.2439999999999998</v>
      </c>
      <c r="M10" s="6"/>
    </row>
    <row r="11" spans="1:13" x14ac:dyDescent="0.3">
      <c r="A11" s="1">
        <v>9</v>
      </c>
      <c r="B11" s="1">
        <v>-0.64800000000000002</v>
      </c>
      <c r="C11" s="1">
        <v>-1.7110000000000001</v>
      </c>
      <c r="D11" s="2">
        <f t="shared" si="0"/>
        <v>2.927521</v>
      </c>
      <c r="F11" s="3" t="s">
        <v>15</v>
      </c>
      <c r="G11" s="3"/>
      <c r="H11" s="3"/>
      <c r="I11" s="3"/>
    </row>
    <row r="12" spans="1:13" x14ac:dyDescent="0.3">
      <c r="A12" s="1">
        <v>10</v>
      </c>
      <c r="B12" s="1">
        <v>-2.21</v>
      </c>
      <c r="C12" s="1">
        <v>-1.681</v>
      </c>
      <c r="D12" s="2">
        <f t="shared" si="0"/>
        <v>2.825761</v>
      </c>
      <c r="F12" s="1" t="s">
        <v>16</v>
      </c>
      <c r="G12" s="1" t="s">
        <v>17</v>
      </c>
      <c r="H12" s="1" t="s">
        <v>18</v>
      </c>
      <c r="I12" s="1" t="s">
        <v>19</v>
      </c>
    </row>
    <row r="13" spans="1:13" x14ac:dyDescent="0.3">
      <c r="A13" s="1">
        <v>11</v>
      </c>
      <c r="B13" s="1">
        <v>2.7069999999999999</v>
      </c>
      <c r="C13" s="1">
        <v>-1.5089999999999999</v>
      </c>
      <c r="D13" s="2">
        <f t="shared" si="0"/>
        <v>2.2770809999999999</v>
      </c>
      <c r="F13" s="1" cm="1">
        <f t="array" ref="F13:F20">FREQUENCY(B3:B52,H13:H19)</f>
        <v>8</v>
      </c>
      <c r="G13" s="2">
        <f>G4</f>
        <v>-2.6760000000000002</v>
      </c>
      <c r="H13" s="2">
        <f>G13+$G$7</f>
        <v>-1.7840000000000003</v>
      </c>
      <c r="I13" s="2">
        <f>F13/$G$7</f>
        <v>8.9686098654708513</v>
      </c>
    </row>
    <row r="14" spans="1:13" x14ac:dyDescent="0.3">
      <c r="A14" s="1">
        <v>12</v>
      </c>
      <c r="B14" s="1">
        <v>-2.0099999999999998</v>
      </c>
      <c r="C14" s="1">
        <v>-1.0629999999999999</v>
      </c>
      <c r="D14" s="2">
        <f t="shared" si="0"/>
        <v>1.1299689999999998</v>
      </c>
      <c r="F14" s="1">
        <v>9</v>
      </c>
      <c r="G14" s="2">
        <f>H13</f>
        <v>-1.7840000000000003</v>
      </c>
      <c r="H14" s="2">
        <f>G14+$G$7</f>
        <v>-0.89200000000000024</v>
      </c>
      <c r="I14" s="2">
        <f t="shared" ref="I14:I19" si="1">F14/$G$7</f>
        <v>10.089686098654708</v>
      </c>
    </row>
    <row r="15" spans="1:13" x14ac:dyDescent="0.3">
      <c r="A15" s="1">
        <v>13</v>
      </c>
      <c r="B15" s="1">
        <v>2.8479999999999999</v>
      </c>
      <c r="C15" s="1">
        <v>-1.0580000000000001</v>
      </c>
      <c r="D15" s="2">
        <f t="shared" si="0"/>
        <v>1.119364</v>
      </c>
      <c r="F15" s="1">
        <v>13</v>
      </c>
      <c r="G15" s="2">
        <f t="shared" ref="G15:G18" si="2">H14</f>
        <v>-0.89200000000000024</v>
      </c>
      <c r="H15" s="2">
        <f t="shared" ref="H15:H19" si="3">G15+$G$7</f>
        <v>0</v>
      </c>
      <c r="I15" s="2">
        <f t="shared" si="1"/>
        <v>14.573991031390134</v>
      </c>
    </row>
    <row r="16" spans="1:13" x14ac:dyDescent="0.3">
      <c r="A16" s="1">
        <v>14</v>
      </c>
      <c r="B16" s="1">
        <v>0.16800000000000001</v>
      </c>
      <c r="C16" s="1">
        <v>-1.0389999999999999</v>
      </c>
      <c r="D16" s="2">
        <f t="shared" si="0"/>
        <v>1.0795209999999997</v>
      </c>
      <c r="F16" s="1">
        <v>7</v>
      </c>
      <c r="G16" s="2">
        <f>H15</f>
        <v>0</v>
      </c>
      <c r="H16" s="2">
        <f t="shared" si="3"/>
        <v>0.89200000000000002</v>
      </c>
      <c r="I16" s="2">
        <f t="shared" si="1"/>
        <v>7.8475336322869955</v>
      </c>
    </row>
    <row r="17" spans="1:9" x14ac:dyDescent="0.3">
      <c r="A17" s="1">
        <v>15</v>
      </c>
      <c r="B17" s="1">
        <v>-2.0009999999999999</v>
      </c>
      <c r="C17" s="1">
        <v>-1.0369999999999999</v>
      </c>
      <c r="D17" s="2">
        <f t="shared" si="0"/>
        <v>1.0753689999999998</v>
      </c>
      <c r="F17" s="1">
        <v>3</v>
      </c>
      <c r="G17" s="2">
        <f t="shared" si="2"/>
        <v>0.89200000000000002</v>
      </c>
      <c r="H17" s="2">
        <f t="shared" si="3"/>
        <v>1.784</v>
      </c>
      <c r="I17" s="2">
        <f t="shared" si="1"/>
        <v>3.3632286995515694</v>
      </c>
    </row>
    <row r="18" spans="1:9" x14ac:dyDescent="0.3">
      <c r="A18" s="1">
        <v>16</v>
      </c>
      <c r="B18" s="1">
        <v>-1.0580000000000001</v>
      </c>
      <c r="C18" s="1">
        <v>-0.92700000000000005</v>
      </c>
      <c r="D18" s="2">
        <f t="shared" si="0"/>
        <v>0.85932900000000012</v>
      </c>
      <c r="F18" s="1">
        <v>2</v>
      </c>
      <c r="G18" s="2">
        <f t="shared" si="2"/>
        <v>1.784</v>
      </c>
      <c r="H18" s="2">
        <f t="shared" si="3"/>
        <v>2.6760000000000002</v>
      </c>
      <c r="I18" s="2">
        <f t="shared" si="1"/>
        <v>2.2421524663677128</v>
      </c>
    </row>
    <row r="19" spans="1:9" x14ac:dyDescent="0.3">
      <c r="A19" s="1">
        <v>17</v>
      </c>
      <c r="B19" s="1">
        <v>-0.92700000000000005</v>
      </c>
      <c r="C19" s="1">
        <v>-0.91100000000000003</v>
      </c>
      <c r="D19" s="2">
        <f t="shared" si="0"/>
        <v>0.82992100000000002</v>
      </c>
      <c r="F19" s="1">
        <v>8</v>
      </c>
      <c r="G19" s="2">
        <f>H18</f>
        <v>2.6760000000000002</v>
      </c>
      <c r="H19" s="2">
        <f t="shared" si="3"/>
        <v>3.5680000000000001</v>
      </c>
      <c r="I19" s="2">
        <f t="shared" si="1"/>
        <v>8.9686098654708513</v>
      </c>
    </row>
    <row r="20" spans="1:9" x14ac:dyDescent="0.3">
      <c r="A20" s="1">
        <v>18</v>
      </c>
      <c r="B20" s="1">
        <v>-1.0629999999999999</v>
      </c>
      <c r="C20" s="1">
        <v>-0.88600000000000001</v>
      </c>
      <c r="D20" s="2">
        <f t="shared" si="0"/>
        <v>0.78499600000000003</v>
      </c>
      <c r="F20" s="1">
        <v>0</v>
      </c>
      <c r="G20" s="2"/>
      <c r="H20" s="2"/>
      <c r="I20" s="2"/>
    </row>
    <row r="21" spans="1:9" x14ac:dyDescent="0.3">
      <c r="A21" s="1">
        <v>19</v>
      </c>
      <c r="B21" s="1">
        <v>0.52700000000000002</v>
      </c>
      <c r="C21" s="1">
        <v>-0.80600000000000005</v>
      </c>
      <c r="D21" s="2">
        <f t="shared" si="0"/>
        <v>0.6496360000000001</v>
      </c>
    </row>
    <row r="22" spans="1:9" x14ac:dyDescent="0.3">
      <c r="A22" s="1">
        <v>20</v>
      </c>
      <c r="B22" s="1">
        <v>-0.56299999999999994</v>
      </c>
      <c r="C22" s="1">
        <v>-0.68200000000000005</v>
      </c>
      <c r="D22" s="2">
        <f t="shared" si="0"/>
        <v>0.46512400000000009</v>
      </c>
    </row>
    <row r="23" spans="1:9" x14ac:dyDescent="0.3">
      <c r="A23" s="1">
        <v>21</v>
      </c>
      <c r="B23" s="1">
        <v>-2.016</v>
      </c>
      <c r="C23" s="1">
        <v>-0.65800000000000003</v>
      </c>
      <c r="D23" s="2">
        <f t="shared" si="0"/>
        <v>0.43296400000000002</v>
      </c>
    </row>
    <row r="24" spans="1:9" x14ac:dyDescent="0.3">
      <c r="A24" s="1">
        <v>22</v>
      </c>
      <c r="B24" s="1">
        <v>-0.88600000000000001</v>
      </c>
      <c r="C24" s="1">
        <v>-0.64800000000000002</v>
      </c>
      <c r="D24" s="2">
        <f t="shared" si="0"/>
        <v>0.419904</v>
      </c>
    </row>
    <row r="25" spans="1:9" x14ac:dyDescent="0.3">
      <c r="A25" s="1">
        <v>23</v>
      </c>
      <c r="B25" s="1">
        <v>-0.65800000000000003</v>
      </c>
      <c r="C25" s="1">
        <v>-0.56299999999999994</v>
      </c>
      <c r="D25" s="2">
        <f t="shared" si="0"/>
        <v>0.31696899999999995</v>
      </c>
    </row>
    <row r="26" spans="1:9" x14ac:dyDescent="0.3">
      <c r="A26" s="1">
        <v>24</v>
      </c>
      <c r="B26" s="1">
        <v>1.427</v>
      </c>
      <c r="C26" s="1">
        <v>-0.29399999999999998</v>
      </c>
      <c r="D26" s="2">
        <f t="shared" si="0"/>
        <v>8.6435999999999985E-2</v>
      </c>
    </row>
    <row r="27" spans="1:9" x14ac:dyDescent="0.3">
      <c r="A27" s="1">
        <v>25</v>
      </c>
      <c r="B27" s="1">
        <v>-0.91100000000000003</v>
      </c>
      <c r="C27" s="1">
        <v>-0.24099999999999999</v>
      </c>
      <c r="D27" s="2">
        <f t="shared" si="0"/>
        <v>5.8080999999999994E-2</v>
      </c>
    </row>
    <row r="28" spans="1:9" x14ac:dyDescent="0.3">
      <c r="A28" s="1">
        <v>26</v>
      </c>
      <c r="B28" s="1">
        <v>-0.80600000000000005</v>
      </c>
      <c r="C28" s="1">
        <v>-0.23899999999999999</v>
      </c>
      <c r="D28" s="2">
        <f t="shared" si="0"/>
        <v>5.7120999999999998E-2</v>
      </c>
    </row>
    <row r="29" spans="1:9" x14ac:dyDescent="0.3">
      <c r="A29" s="1">
        <v>27</v>
      </c>
      <c r="B29" s="1">
        <v>1.2430000000000001</v>
      </c>
      <c r="C29" s="1">
        <v>-0.20499999999999999</v>
      </c>
      <c r="D29" s="2">
        <f t="shared" si="0"/>
        <v>4.2024999999999993E-2</v>
      </c>
    </row>
    <row r="30" spans="1:9" x14ac:dyDescent="0.3">
      <c r="A30" s="1">
        <v>28</v>
      </c>
      <c r="B30" s="1">
        <v>-1.0389999999999999</v>
      </c>
      <c r="C30" s="1">
        <v>-0.128</v>
      </c>
      <c r="D30" s="2">
        <f t="shared" si="0"/>
        <v>1.6383999999999999E-2</v>
      </c>
    </row>
    <row r="31" spans="1:9" x14ac:dyDescent="0.3">
      <c r="A31" s="1">
        <f>A30+1</f>
        <v>29</v>
      </c>
      <c r="B31" s="1">
        <v>3.0529999999999999</v>
      </c>
      <c r="C31" s="1">
        <v>-0.107</v>
      </c>
      <c r="D31" s="2">
        <f t="shared" si="0"/>
        <v>1.1448999999999999E-2</v>
      </c>
    </row>
    <row r="32" spans="1:9" x14ac:dyDescent="0.3">
      <c r="A32" s="1">
        <f t="shared" ref="A32:A52" si="4">A31+1</f>
        <v>30</v>
      </c>
      <c r="B32" s="1">
        <v>-0.20499999999999999</v>
      </c>
      <c r="C32" s="1">
        <v>-0.10199999999999999</v>
      </c>
      <c r="D32" s="2">
        <f t="shared" si="0"/>
        <v>1.0403999999999998E-2</v>
      </c>
    </row>
    <row r="33" spans="1:7" x14ac:dyDescent="0.3">
      <c r="A33" s="1">
        <f t="shared" si="4"/>
        <v>31</v>
      </c>
      <c r="B33" s="1">
        <v>-1.0369999999999999</v>
      </c>
      <c r="C33" s="1">
        <v>6.5000000000000002E-2</v>
      </c>
      <c r="D33" s="2">
        <f t="shared" si="0"/>
        <v>4.2250000000000005E-3</v>
      </c>
    </row>
    <row r="34" spans="1:7" x14ac:dyDescent="0.3">
      <c r="A34" s="1">
        <f t="shared" si="4"/>
        <v>32</v>
      </c>
      <c r="B34" s="1">
        <v>-0.107</v>
      </c>
      <c r="C34" s="1">
        <v>0.129</v>
      </c>
      <c r="D34" s="2">
        <f t="shared" si="0"/>
        <v>1.6641E-2</v>
      </c>
    </row>
    <row r="35" spans="1:7" x14ac:dyDescent="0.3">
      <c r="A35" s="1">
        <f t="shared" si="4"/>
        <v>33</v>
      </c>
      <c r="B35" s="1">
        <v>-2.1930000000000001</v>
      </c>
      <c r="C35" s="1">
        <v>0.16800000000000001</v>
      </c>
      <c r="D35" s="2">
        <f t="shared" si="0"/>
        <v>2.8224000000000003E-2</v>
      </c>
    </row>
    <row r="36" spans="1:7" x14ac:dyDescent="0.3">
      <c r="A36" s="1">
        <f t="shared" si="4"/>
        <v>34</v>
      </c>
      <c r="B36" s="1">
        <v>-1.681</v>
      </c>
      <c r="C36" s="1">
        <v>0.253</v>
      </c>
      <c r="D36" s="2">
        <f t="shared" si="0"/>
        <v>6.4008999999999996E-2</v>
      </c>
    </row>
    <row r="37" spans="1:7" x14ac:dyDescent="0.3">
      <c r="A37" s="1">
        <f t="shared" si="4"/>
        <v>35</v>
      </c>
      <c r="B37" s="1">
        <v>-2.1989999999999998</v>
      </c>
      <c r="C37" s="1">
        <v>0.52700000000000002</v>
      </c>
      <c r="D37" s="2">
        <f t="shared" si="0"/>
        <v>0.277729</v>
      </c>
    </row>
    <row r="38" spans="1:7" x14ac:dyDescent="0.3">
      <c r="A38" s="1">
        <f t="shared" si="4"/>
        <v>36</v>
      </c>
      <c r="B38" s="1">
        <v>2.2629999999999999</v>
      </c>
      <c r="C38" s="1">
        <v>0.57599999999999996</v>
      </c>
      <c r="D38" s="2">
        <f t="shared" si="0"/>
        <v>0.33177599999999996</v>
      </c>
    </row>
    <row r="39" spans="1:7" x14ac:dyDescent="0.3">
      <c r="A39" s="1">
        <f t="shared" si="4"/>
        <v>37</v>
      </c>
      <c r="B39" s="1">
        <v>2.1309999999999998</v>
      </c>
      <c r="C39" s="1">
        <v>0.68300000000000005</v>
      </c>
      <c r="D39" s="2">
        <f t="shared" si="0"/>
        <v>0.4664890000000001</v>
      </c>
      <c r="G39" s="1" t="s">
        <v>20</v>
      </c>
    </row>
    <row r="40" spans="1:7" x14ac:dyDescent="0.3">
      <c r="A40" s="1">
        <f t="shared" si="4"/>
        <v>38</v>
      </c>
      <c r="B40" s="1">
        <v>-0.23899999999999999</v>
      </c>
      <c r="C40" s="1">
        <v>1.2430000000000001</v>
      </c>
      <c r="D40" s="2">
        <f t="shared" si="0"/>
        <v>1.5450490000000003</v>
      </c>
    </row>
    <row r="41" spans="1:7" x14ac:dyDescent="0.3">
      <c r="A41" s="1">
        <f t="shared" si="4"/>
        <v>39</v>
      </c>
      <c r="B41" s="1">
        <v>-0.24099999999999999</v>
      </c>
      <c r="C41" s="1">
        <v>1.427</v>
      </c>
      <c r="D41" s="2">
        <f t="shared" si="0"/>
        <v>2.0363290000000003</v>
      </c>
    </row>
    <row r="42" spans="1:7" x14ac:dyDescent="0.3">
      <c r="A42" s="1">
        <f t="shared" si="4"/>
        <v>40</v>
      </c>
      <c r="B42" s="1">
        <v>-1.7110000000000001</v>
      </c>
      <c r="C42" s="1">
        <v>1.69</v>
      </c>
      <c r="D42" s="2">
        <f t="shared" si="0"/>
        <v>2.8560999999999996</v>
      </c>
    </row>
    <row r="43" spans="1:7" x14ac:dyDescent="0.3">
      <c r="A43" s="1">
        <f t="shared" si="4"/>
        <v>41</v>
      </c>
      <c r="B43" s="1">
        <v>6.5000000000000002E-2</v>
      </c>
      <c r="C43" s="1">
        <v>2.1309999999999998</v>
      </c>
      <c r="D43" s="2">
        <f t="shared" si="0"/>
        <v>4.5411609999999989</v>
      </c>
    </row>
    <row r="44" spans="1:7" x14ac:dyDescent="0.3">
      <c r="A44" s="1">
        <f t="shared" si="4"/>
        <v>42</v>
      </c>
      <c r="B44" s="1">
        <v>-0.10199999999999999</v>
      </c>
      <c r="C44" s="1">
        <v>2.2629999999999999</v>
      </c>
      <c r="D44" s="2">
        <f t="shared" si="0"/>
        <v>5.1211689999999992</v>
      </c>
    </row>
    <row r="45" spans="1:7" x14ac:dyDescent="0.3">
      <c r="A45" s="1">
        <f t="shared" si="4"/>
        <v>43</v>
      </c>
      <c r="B45" s="1">
        <v>0.57599999999999996</v>
      </c>
      <c r="C45" s="1">
        <v>2.7069999999999999</v>
      </c>
      <c r="D45" s="2">
        <f t="shared" si="0"/>
        <v>7.3278489999999996</v>
      </c>
    </row>
    <row r="46" spans="1:7" x14ac:dyDescent="0.3">
      <c r="A46" s="1">
        <f t="shared" si="4"/>
        <v>44</v>
      </c>
      <c r="B46" s="1">
        <v>2.8130000000000002</v>
      </c>
      <c r="C46" s="1">
        <v>2.8130000000000002</v>
      </c>
      <c r="D46" s="2">
        <f t="shared" si="0"/>
        <v>7.9129690000000013</v>
      </c>
    </row>
    <row r="47" spans="1:7" x14ac:dyDescent="0.3">
      <c r="A47" s="1">
        <f t="shared" si="4"/>
        <v>45</v>
      </c>
      <c r="B47" s="1">
        <v>-0.128</v>
      </c>
      <c r="C47" s="1">
        <v>2.8479999999999999</v>
      </c>
      <c r="D47" s="2">
        <f t="shared" si="0"/>
        <v>8.1111039999999992</v>
      </c>
    </row>
    <row r="48" spans="1:7" x14ac:dyDescent="0.3">
      <c r="A48" s="1">
        <f t="shared" si="4"/>
        <v>46</v>
      </c>
      <c r="B48" s="1">
        <v>3.4</v>
      </c>
      <c r="C48" s="1">
        <v>3.0529999999999999</v>
      </c>
      <c r="D48" s="2">
        <f t="shared" si="0"/>
        <v>9.3208089999999988</v>
      </c>
    </row>
    <row r="49" spans="1:4" x14ac:dyDescent="0.3">
      <c r="A49" s="1">
        <f t="shared" si="4"/>
        <v>47</v>
      </c>
      <c r="B49" s="1">
        <v>1.69</v>
      </c>
      <c r="C49" s="1">
        <v>3.27</v>
      </c>
      <c r="D49" s="2">
        <f t="shared" si="0"/>
        <v>10.6929</v>
      </c>
    </row>
    <row r="50" spans="1:4" x14ac:dyDescent="0.3">
      <c r="A50" s="1">
        <f t="shared" si="4"/>
        <v>48</v>
      </c>
      <c r="B50" s="1">
        <v>-2.6760000000000002</v>
      </c>
      <c r="C50" s="1">
        <v>3.4</v>
      </c>
      <c r="D50" s="2">
        <f t="shared" si="0"/>
        <v>11.559999999999999</v>
      </c>
    </row>
    <row r="51" spans="1:4" x14ac:dyDescent="0.3">
      <c r="A51" s="1">
        <f t="shared" si="4"/>
        <v>49</v>
      </c>
      <c r="B51" s="1">
        <v>3.5680000000000001</v>
      </c>
      <c r="C51" s="1">
        <v>3.468</v>
      </c>
      <c r="D51" s="2">
        <f t="shared" si="0"/>
        <v>12.027023999999999</v>
      </c>
    </row>
    <row r="52" spans="1:4" x14ac:dyDescent="0.3">
      <c r="A52" s="1">
        <f t="shared" si="4"/>
        <v>50</v>
      </c>
      <c r="B52" s="1">
        <v>0.129</v>
      </c>
      <c r="C52" s="1">
        <v>3.5680000000000001</v>
      </c>
      <c r="D52" s="2">
        <f t="shared" si="0"/>
        <v>12.730624000000001</v>
      </c>
    </row>
  </sheetData>
  <mergeCells count="2">
    <mergeCell ref="F11:I11"/>
    <mergeCell ref="J2:K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Болохонов</dc:creator>
  <cp:lastModifiedBy>шелухин владимир</cp:lastModifiedBy>
  <dcterms:created xsi:type="dcterms:W3CDTF">2025-03-26T18:55:16Z</dcterms:created>
  <dcterms:modified xsi:type="dcterms:W3CDTF">2025-04-17T13:49:13Z</dcterms:modified>
</cp:coreProperties>
</file>