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ksandr_Astapenk1\Documents\Work\Studieren\Course4.2\IISP\"/>
    </mc:Choice>
  </mc:AlternateContent>
  <xr:revisionPtr revIDLastSave="0" documentId="13_ncr:1_{CA392DBA-7977-4564-8EC1-53B09E9585E7}" xr6:coauthVersionLast="47" xr6:coauthVersionMax="47" xr10:uidLastSave="{00000000-0000-0000-0000-000000000000}"/>
  <bookViews>
    <workbookView xWindow="-120" yWindow="-120" windowWidth="29040" windowHeight="15840" xr2:uid="{224296E4-B32C-4141-854B-C85FEEFD9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J80" i="1"/>
  <c r="J79" i="1"/>
  <c r="J78" i="1"/>
  <c r="J77" i="1"/>
  <c r="J76" i="1"/>
  <c r="J75" i="1"/>
  <c r="J74" i="1"/>
  <c r="D81" i="1"/>
  <c r="D80" i="1"/>
  <c r="D79" i="1"/>
  <c r="D76" i="1"/>
  <c r="D78" i="1"/>
  <c r="D77" i="1"/>
  <c r="D75" i="1" l="1"/>
  <c r="D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5" i="1"/>
  <c r="E54" i="1"/>
  <c r="T28" i="1"/>
  <c r="U19" i="1" s="1"/>
  <c r="N40" i="1"/>
  <c r="O49" i="1"/>
  <c r="N49" i="1"/>
  <c r="M49" i="1"/>
  <c r="L49" i="1"/>
  <c r="N47" i="1"/>
  <c r="L47" i="1"/>
  <c r="O42" i="1"/>
  <c r="N42" i="1"/>
  <c r="M42" i="1"/>
  <c r="L42" i="1"/>
  <c r="L40" i="1"/>
  <c r="F49" i="1"/>
  <c r="E49" i="1"/>
  <c r="D49" i="1"/>
  <c r="C49" i="1"/>
  <c r="C40" i="1"/>
  <c r="E40" i="1"/>
  <c r="E47" i="1"/>
  <c r="C47" i="1"/>
  <c r="F42" i="1"/>
  <c r="E42" i="1"/>
  <c r="D42" i="1"/>
  <c r="C42" i="1"/>
  <c r="B28" i="1"/>
  <c r="C26" i="1" s="1"/>
  <c r="U25" i="1" l="1"/>
  <c r="U26" i="1"/>
  <c r="U24" i="1"/>
  <c r="U23" i="1"/>
  <c r="U22" i="1"/>
  <c r="U21" i="1"/>
  <c r="U18" i="1"/>
  <c r="V18" i="1" s="1"/>
  <c r="V19" i="1" s="1"/>
  <c r="U20" i="1"/>
  <c r="C18" i="1"/>
  <c r="D18" i="1" s="1"/>
  <c r="C25" i="1"/>
  <c r="C24" i="1"/>
  <c r="C23" i="1"/>
  <c r="C19" i="1"/>
  <c r="C22" i="1"/>
  <c r="C21" i="1"/>
  <c r="C20" i="1"/>
  <c r="V20" i="1" l="1"/>
  <c r="V21" i="1" s="1"/>
  <c r="V22" i="1" s="1"/>
  <c r="V23" i="1" s="1"/>
  <c r="V24" i="1" s="1"/>
  <c r="V25" i="1" s="1"/>
  <c r="V26" i="1" s="1"/>
  <c r="D19" i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<sst xmlns="http://schemas.openxmlformats.org/spreadsheetml/2006/main" count="167" uniqueCount="38">
  <si>
    <t>Трансформатор</t>
  </si>
  <si>
    <t>Катушка</t>
  </si>
  <si>
    <t>Крепёж</t>
  </si>
  <si>
    <t>Клеммная планка</t>
  </si>
  <si>
    <t>Магнитопровод</t>
  </si>
  <si>
    <t>Обмотка 1</t>
  </si>
  <si>
    <t>Обмотка 2</t>
  </si>
  <si>
    <t>Каркас катушка</t>
  </si>
  <si>
    <t>Изоляция</t>
  </si>
  <si>
    <t>Шпилька</t>
  </si>
  <si>
    <t>Гайки, шайбы</t>
  </si>
  <si>
    <t>Планка</t>
  </si>
  <si>
    <t>Клеммы</t>
  </si>
  <si>
    <t>Сумма</t>
  </si>
  <si>
    <t>A</t>
  </si>
  <si>
    <t>B</t>
  </si>
  <si>
    <t>C</t>
  </si>
  <si>
    <t>F1</t>
  </si>
  <si>
    <t>F2</t>
  </si>
  <si>
    <t>F11</t>
  </si>
  <si>
    <t>F12</t>
  </si>
  <si>
    <t>F21</t>
  </si>
  <si>
    <t>F22</t>
  </si>
  <si>
    <t>F111</t>
  </si>
  <si>
    <t>F112</t>
  </si>
  <si>
    <t>F121</t>
  </si>
  <si>
    <t>F122</t>
  </si>
  <si>
    <t>F211</t>
  </si>
  <si>
    <t>F212</t>
  </si>
  <si>
    <t>F221</t>
  </si>
  <si>
    <t>F222</t>
  </si>
  <si>
    <t>0.87/0.87</t>
  </si>
  <si>
    <t xml:space="preserve"> </t>
  </si>
  <si>
    <t>0.92/0.92</t>
  </si>
  <si>
    <t>0.08/0.08</t>
  </si>
  <si>
    <t>0.13/0.13</t>
  </si>
  <si>
    <t>ВЕРХНЕЕ ЧИСЛО НА ГРАФИКЕ — ЗНАМЕНАТЕЛЬ</t>
  </si>
  <si>
    <t>Из рисунка видно значительное превышение затрат (0.54 и 0.48) по функции F112 над относительной важностью функции (0.29 и 0.3). Именно эту функцию и её МНF должны быть подвергнуты наиболее тщательному и в первую очередь анализу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</si>
</sst>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tx>
            <c:v>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Шпилька</c:v>
                </c:pt>
                <c:pt idx="4">
                  <c:v>Клеммы</c:v>
                </c:pt>
                <c:pt idx="5">
                  <c:v>Каркас катушка</c:v>
                </c:pt>
                <c:pt idx="6">
                  <c:v>Планка</c:v>
                </c:pt>
                <c:pt idx="7">
                  <c:v>Гайки, шайбы</c:v>
                </c:pt>
                <c:pt idx="8">
                  <c:v>Изоляция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29.323308270676691</c:v>
                </c:pt>
                <c:pt idx="1">
                  <c:v>54.887218045112775</c:v>
                </c:pt>
                <c:pt idx="2">
                  <c:v>72.932330827067659</c:v>
                </c:pt>
                <c:pt idx="3">
                  <c:v>80.451127819548859</c:v>
                </c:pt>
                <c:pt idx="4">
                  <c:v>87.969924812030058</c:v>
                </c:pt>
                <c:pt idx="5">
                  <c:v>93.984962406015015</c:v>
                </c:pt>
                <c:pt idx="6">
                  <c:v>96.9924812030075</c:v>
                </c:pt>
                <c:pt idx="7">
                  <c:v>99.248120300751864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5-4761-8D3B-10A8F6AD45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Sheet1!$E$18:$E$26</c:f>
              <c:numCache>
                <c:formatCode>General</c:formatCode>
                <c:ptCount val="9"/>
                <c:pt idx="0" formatCode="0%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5-4761-8D3B-10A8F6AD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Sheet1!$V$18:$V$26</c:f>
              <c:numCache>
                <c:formatCode>General</c:formatCode>
                <c:ptCount val="9"/>
                <c:pt idx="0">
                  <c:v>27.631578947368425</c:v>
                </c:pt>
                <c:pt idx="1">
                  <c:v>53.94736842105263</c:v>
                </c:pt>
                <c:pt idx="2">
                  <c:v>73.68421052631578</c:v>
                </c:pt>
                <c:pt idx="3">
                  <c:v>81.578947368421041</c:v>
                </c:pt>
                <c:pt idx="4">
                  <c:v>87.499999999999986</c:v>
                </c:pt>
                <c:pt idx="5">
                  <c:v>93.421052631578931</c:v>
                </c:pt>
                <c:pt idx="6">
                  <c:v>96.052631578947356</c:v>
                </c:pt>
                <c:pt idx="7">
                  <c:v>98.68421052631578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8D0-923C-C0AE30811E0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Sheet1!$W$18:$W$26</c:f>
              <c:numCache>
                <c:formatCode>0%</c:formatCode>
                <c:ptCount val="9"/>
                <c:pt idx="0">
                  <c:v>0</c:v>
                </c:pt>
                <c:pt idx="3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8D0-923C-C0AE3081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Sheet1!$I$74:$I$81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Sheet1!$J$74:$J$81</c:f>
              <c:numCache>
                <c:formatCode>General</c:formatCode>
                <c:ptCount val="8"/>
                <c:pt idx="0">
                  <c:v>0.12013729977116705</c:v>
                </c:pt>
                <c:pt idx="1">
                  <c:v>0.4805491990846682</c:v>
                </c:pt>
                <c:pt idx="2">
                  <c:v>0.12871853546910755</c:v>
                </c:pt>
                <c:pt idx="3">
                  <c:v>0.11799199084668194</c:v>
                </c:pt>
                <c:pt idx="4">
                  <c:v>4.6481693363844397E-2</c:v>
                </c:pt>
                <c:pt idx="5">
                  <c:v>6.4359267734553777E-3</c:v>
                </c:pt>
                <c:pt idx="6">
                  <c:v>4.5766590389016017E-2</c:v>
                </c:pt>
                <c:pt idx="7">
                  <c:v>3.8615560640732266E-2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02A-919A-1C0D324A66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Sheet1!$I$74:$I$81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Sheet1!$K$74:$K$81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3-402A-919A-1C0D324A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76431"/>
        <c:axId val="418777263"/>
      </c:barChart>
      <c:catAx>
        <c:axId val="418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7263"/>
        <c:crosses val="autoZero"/>
        <c:auto val="1"/>
        <c:lblAlgn val="ctr"/>
        <c:lblOffset val="100"/>
        <c:noMultiLvlLbl val="0"/>
      </c:catAx>
      <c:valAx>
        <c:axId val="4187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0.11796733212341198</c:v>
                </c:pt>
                <c:pt idx="1">
                  <c:v>0.54489672457004579</c:v>
                </c:pt>
                <c:pt idx="2">
                  <c:v>0.11753521735372915</c:v>
                </c:pt>
                <c:pt idx="3">
                  <c:v>0.1244490536686544</c:v>
                </c:pt>
                <c:pt idx="4">
                  <c:v>5.6174920058767612E-2</c:v>
                </c:pt>
                <c:pt idx="5">
                  <c:v>3.4569181574626222E-3</c:v>
                </c:pt>
                <c:pt idx="6">
                  <c:v>4.8396854204476709E-2</c:v>
                </c:pt>
                <c:pt idx="7">
                  <c:v>4.1483017889551464E-2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6D3-BB93-BF78E84739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Sheet1!$E$74:$E$81</c:f>
              <c:numCache>
                <c:formatCode>General</c:formatCode>
                <c:ptCount val="8"/>
                <c:pt idx="0">
                  <c:v>0.16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0.33</c:v>
                </c:pt>
                <c:pt idx="4">
                  <c:v>0.2</c:v>
                </c:pt>
                <c:pt idx="5">
                  <c:v>0.2</c:v>
                </c:pt>
                <c:pt idx="6">
                  <c:v>0.24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6D3-BB93-BF78E847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26223"/>
        <c:axId val="337423727"/>
      </c:barChart>
      <c:catAx>
        <c:axId val="3374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23727"/>
        <c:crosses val="autoZero"/>
        <c:auto val="1"/>
        <c:lblAlgn val="ctr"/>
        <c:lblOffset val="100"/>
        <c:noMultiLvlLbl val="0"/>
      </c:catAx>
      <c:valAx>
        <c:axId val="3374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182880</xdr:rowOff>
    </xdr:from>
    <xdr:to>
      <xdr:col>16</xdr:col>
      <xdr:colOff>135255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62687-B352-4A90-8BE4-DEA5B871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371475</xdr:colOff>
      <xdr:row>13</xdr:row>
      <xdr:rowOff>19050</xdr:rowOff>
    </xdr:from>
    <xdr:to>
      <xdr:col>32</xdr:col>
      <xdr:colOff>478155</xdr:colOff>
      <xdr:row>33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F1711-C055-4DA2-A870-D5EB5006A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84</xdr:row>
      <xdr:rowOff>166687</xdr:rowOff>
    </xdr:from>
    <xdr:to>
      <xdr:col>15</xdr:col>
      <xdr:colOff>200025</xdr:colOff>
      <xdr:row>99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195C4-6349-4CCE-AF81-21492B19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1504950</xdr:colOff>
      <xdr:row>84</xdr:row>
      <xdr:rowOff>138112</xdr:rowOff>
    </xdr:from>
    <xdr:to>
      <xdr:col>6</xdr:col>
      <xdr:colOff>1228725</xdr:colOff>
      <xdr:row>99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801A4-937E-470D-B0C5-541271A5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6076-AB4B-40F4-95FF-E1A21943F9F6}">
  <dimension ref="A1:W102"/>
  <sheetViews>
    <sheetView tabSelected="1" topLeftCell="A85" workbookViewId="0">
      <selection activeCell="M75" sqref="M75"/>
    </sheetView>
  </sheetViews>
  <sheetFormatPr defaultRowHeight="15" x14ac:dyDescent="0.25"/>
  <cols>
    <col min="1" max="1" width="24.85546875" customWidth="1"/>
    <col min="2" max="2" width="11.140625" customWidth="1"/>
    <col min="3" max="3" width="9.28515625" customWidth="1"/>
    <col min="7" max="7" width="19.140625" customWidth="1"/>
    <col min="19" max="19" width="16.5703125" customWidth="1"/>
  </cols>
  <sheetData>
    <row r="1" spans="1:20" x14ac:dyDescent="0.25">
      <c r="A1" s="1"/>
      <c r="B1" s="1">
        <v>2</v>
      </c>
      <c r="C1" s="1">
        <v>4</v>
      </c>
    </row>
    <row r="2" spans="1:20" x14ac:dyDescent="0.25">
      <c r="A2" s="1" t="s">
        <v>0</v>
      </c>
      <c r="B2" s="1">
        <v>6650</v>
      </c>
      <c r="C2" s="1">
        <v>7600</v>
      </c>
    </row>
    <row r="3" spans="1:20" x14ac:dyDescent="0.25">
      <c r="A3" s="1" t="s">
        <v>1</v>
      </c>
      <c r="B3" s="1">
        <v>3350</v>
      </c>
      <c r="C3" s="1">
        <v>4050</v>
      </c>
    </row>
    <row r="4" spans="1:20" x14ac:dyDescent="0.25">
      <c r="A4" s="1" t="s">
        <v>2</v>
      </c>
      <c r="B4" s="1">
        <v>650</v>
      </c>
      <c r="C4" s="1">
        <v>650</v>
      </c>
    </row>
    <row r="5" spans="1:20" x14ac:dyDescent="0.25">
      <c r="A5" s="1" t="s">
        <v>3</v>
      </c>
      <c r="B5" s="1">
        <v>700</v>
      </c>
      <c r="C5" s="1">
        <v>800</v>
      </c>
      <c r="S5" s="2"/>
      <c r="T5" s="2"/>
    </row>
    <row r="6" spans="1:20" x14ac:dyDescent="0.25">
      <c r="A6" s="1" t="s">
        <v>4</v>
      </c>
      <c r="B6" s="1">
        <v>1950</v>
      </c>
      <c r="C6" s="1">
        <v>2100</v>
      </c>
      <c r="S6" s="2"/>
      <c r="T6" s="2"/>
    </row>
    <row r="7" spans="1:20" x14ac:dyDescent="0.25">
      <c r="A7" s="1" t="s">
        <v>5</v>
      </c>
      <c r="B7" s="1">
        <v>1700</v>
      </c>
      <c r="C7" s="1">
        <v>2000</v>
      </c>
      <c r="S7" s="2"/>
      <c r="T7" s="2"/>
    </row>
    <row r="8" spans="1:20" x14ac:dyDescent="0.25">
      <c r="A8" s="1" t="s">
        <v>6</v>
      </c>
      <c r="B8" s="1">
        <v>1200</v>
      </c>
      <c r="C8" s="1">
        <v>1500</v>
      </c>
      <c r="S8" s="2"/>
      <c r="T8" s="2"/>
    </row>
    <row r="9" spans="1:20" x14ac:dyDescent="0.25">
      <c r="A9" s="1" t="s">
        <v>7</v>
      </c>
      <c r="B9" s="1">
        <v>400</v>
      </c>
      <c r="C9" s="1">
        <v>450</v>
      </c>
      <c r="S9" s="2"/>
      <c r="T9" s="2"/>
    </row>
    <row r="10" spans="1:20" x14ac:dyDescent="0.25">
      <c r="A10" s="1" t="s">
        <v>8</v>
      </c>
      <c r="B10" s="1">
        <v>50</v>
      </c>
      <c r="C10" s="1">
        <v>100</v>
      </c>
      <c r="S10" s="2"/>
      <c r="T10" s="2"/>
    </row>
    <row r="11" spans="1:20" x14ac:dyDescent="0.25">
      <c r="A11" s="1" t="s">
        <v>9</v>
      </c>
      <c r="B11" s="1">
        <v>500</v>
      </c>
      <c r="C11" s="1">
        <v>450</v>
      </c>
      <c r="S11" s="2"/>
      <c r="T11" s="2"/>
    </row>
    <row r="12" spans="1:20" x14ac:dyDescent="0.25">
      <c r="A12" s="1" t="s">
        <v>10</v>
      </c>
      <c r="B12" s="1">
        <v>150</v>
      </c>
      <c r="C12" s="1">
        <v>200</v>
      </c>
      <c r="S12" s="2"/>
      <c r="T12" s="2"/>
    </row>
    <row r="13" spans="1:20" x14ac:dyDescent="0.25">
      <c r="A13" s="1" t="s">
        <v>11</v>
      </c>
      <c r="B13" s="1">
        <v>200</v>
      </c>
      <c r="C13" s="1">
        <v>200</v>
      </c>
      <c r="S13" s="2"/>
      <c r="T13" s="2"/>
    </row>
    <row r="14" spans="1:20" x14ac:dyDescent="0.25">
      <c r="A14" s="1" t="s">
        <v>12</v>
      </c>
      <c r="B14" s="1">
        <v>500</v>
      </c>
      <c r="C14" s="1">
        <v>600</v>
      </c>
    </row>
    <row r="15" spans="1:20" x14ac:dyDescent="0.25">
      <c r="A15" s="1"/>
      <c r="B15" s="1"/>
    </row>
    <row r="18" spans="1:23" x14ac:dyDescent="0.25">
      <c r="A18" s="1" t="s">
        <v>4</v>
      </c>
      <c r="B18" s="1">
        <v>1950</v>
      </c>
      <c r="C18">
        <f>B18/$B$28*100</f>
        <v>29.323308270676691</v>
      </c>
      <c r="D18">
        <f>C18+D17</f>
        <v>29.323308270676691</v>
      </c>
      <c r="E18" s="4" t="s">
        <v>14</v>
      </c>
      <c r="S18" s="2" t="s">
        <v>4</v>
      </c>
      <c r="T18" s="2">
        <v>2100</v>
      </c>
      <c r="U18">
        <f t="shared" ref="U18:U24" si="0">T18/$T$28*100</f>
        <v>27.631578947368425</v>
      </c>
      <c r="V18">
        <f>U18+V17</f>
        <v>27.631578947368425</v>
      </c>
      <c r="W18" s="4" t="s">
        <v>14</v>
      </c>
    </row>
    <row r="19" spans="1:23" x14ac:dyDescent="0.25">
      <c r="A19" s="1" t="s">
        <v>5</v>
      </c>
      <c r="B19" s="1">
        <v>1700</v>
      </c>
      <c r="C19">
        <f t="shared" ref="C19:C26" si="1">B19/$B$28*100</f>
        <v>25.563909774436087</v>
      </c>
      <c r="D19">
        <f t="shared" ref="D19:D26" si="2">C19+D18</f>
        <v>54.887218045112775</v>
      </c>
      <c r="E19" s="5"/>
      <c r="S19" s="2" t="s">
        <v>5</v>
      </c>
      <c r="T19" s="2">
        <v>2000</v>
      </c>
      <c r="U19">
        <f t="shared" si="0"/>
        <v>26.315789473684209</v>
      </c>
      <c r="V19">
        <f t="shared" ref="V19:V26" si="3">U19+V18</f>
        <v>53.94736842105263</v>
      </c>
      <c r="W19" s="4"/>
    </row>
    <row r="20" spans="1:23" x14ac:dyDescent="0.25">
      <c r="A20" s="1" t="s">
        <v>6</v>
      </c>
      <c r="B20" s="1">
        <v>1200</v>
      </c>
      <c r="C20">
        <f t="shared" si="1"/>
        <v>18.045112781954884</v>
      </c>
      <c r="D20">
        <f t="shared" si="2"/>
        <v>72.932330827067659</v>
      </c>
      <c r="E20" s="5"/>
      <c r="S20" s="2" t="s">
        <v>6</v>
      </c>
      <c r="T20" s="2">
        <v>1500</v>
      </c>
      <c r="U20">
        <f t="shared" si="0"/>
        <v>19.736842105263158</v>
      </c>
      <c r="V20">
        <f t="shared" si="3"/>
        <v>73.68421052631578</v>
      </c>
      <c r="W20" s="4"/>
    </row>
    <row r="21" spans="1:23" x14ac:dyDescent="0.25">
      <c r="A21" s="1" t="s">
        <v>9</v>
      </c>
      <c r="B21" s="1">
        <v>500</v>
      </c>
      <c r="C21">
        <f t="shared" si="1"/>
        <v>7.518796992481203</v>
      </c>
      <c r="D21">
        <f t="shared" si="2"/>
        <v>80.451127819548859</v>
      </c>
      <c r="E21" s="5" t="s">
        <v>15</v>
      </c>
      <c r="S21" s="2" t="s">
        <v>12</v>
      </c>
      <c r="T21" s="2">
        <v>600</v>
      </c>
      <c r="U21">
        <f t="shared" si="0"/>
        <v>7.8947368421052628</v>
      </c>
      <c r="V21">
        <f t="shared" si="3"/>
        <v>81.578947368421041</v>
      </c>
      <c r="W21" s="5" t="s">
        <v>15</v>
      </c>
    </row>
    <row r="22" spans="1:23" x14ac:dyDescent="0.25">
      <c r="A22" s="1" t="s">
        <v>12</v>
      </c>
      <c r="B22" s="1">
        <v>500</v>
      </c>
      <c r="C22">
        <f t="shared" si="1"/>
        <v>7.518796992481203</v>
      </c>
      <c r="D22">
        <f t="shared" si="2"/>
        <v>87.969924812030058</v>
      </c>
      <c r="E22" s="5"/>
      <c r="S22" s="2" t="s">
        <v>7</v>
      </c>
      <c r="T22" s="2">
        <v>450</v>
      </c>
      <c r="U22">
        <f t="shared" si="0"/>
        <v>5.9210526315789469</v>
      </c>
      <c r="V22">
        <f t="shared" si="3"/>
        <v>87.499999999999986</v>
      </c>
      <c r="W22" s="5"/>
    </row>
    <row r="23" spans="1:23" x14ac:dyDescent="0.25">
      <c r="A23" s="1" t="s">
        <v>7</v>
      </c>
      <c r="B23" s="1">
        <v>400</v>
      </c>
      <c r="C23">
        <f t="shared" si="1"/>
        <v>6.0150375939849621</v>
      </c>
      <c r="D23">
        <f t="shared" si="2"/>
        <v>93.984962406015015</v>
      </c>
      <c r="E23" s="5"/>
      <c r="S23" s="2" t="s">
        <v>9</v>
      </c>
      <c r="T23" s="2">
        <v>450</v>
      </c>
      <c r="U23">
        <f t="shared" si="0"/>
        <v>5.9210526315789469</v>
      </c>
      <c r="V23">
        <f t="shared" si="3"/>
        <v>93.421052631578931</v>
      </c>
      <c r="W23" s="5"/>
    </row>
    <row r="24" spans="1:23" x14ac:dyDescent="0.25">
      <c r="A24" s="1" t="s">
        <v>11</v>
      </c>
      <c r="B24" s="1">
        <v>200</v>
      </c>
      <c r="C24">
        <f t="shared" si="1"/>
        <v>3.007518796992481</v>
      </c>
      <c r="D24">
        <f t="shared" si="2"/>
        <v>96.9924812030075</v>
      </c>
      <c r="E24" s="5" t="s">
        <v>16</v>
      </c>
      <c r="S24" s="2" t="s">
        <v>10</v>
      </c>
      <c r="T24" s="2">
        <v>200</v>
      </c>
      <c r="U24">
        <f t="shared" si="0"/>
        <v>2.6315789473684208</v>
      </c>
      <c r="V24">
        <f t="shared" si="3"/>
        <v>96.052631578947356</v>
      </c>
      <c r="W24" s="5" t="s">
        <v>16</v>
      </c>
    </row>
    <row r="25" spans="1:23" x14ac:dyDescent="0.25">
      <c r="A25" s="1" t="s">
        <v>10</v>
      </c>
      <c r="B25" s="1">
        <v>150</v>
      </c>
      <c r="C25">
        <f t="shared" si="1"/>
        <v>2.2556390977443606</v>
      </c>
      <c r="D25">
        <f t="shared" si="2"/>
        <v>99.248120300751864</v>
      </c>
      <c r="E25" s="5"/>
      <c r="S25" s="2" t="s">
        <v>11</v>
      </c>
      <c r="T25" s="2">
        <v>200</v>
      </c>
      <c r="U25">
        <f>T25/$T$28*100</f>
        <v>2.6315789473684208</v>
      </c>
      <c r="V25">
        <f t="shared" si="3"/>
        <v>98.68421052631578</v>
      </c>
      <c r="W25" s="5"/>
    </row>
    <row r="26" spans="1:23" x14ac:dyDescent="0.25">
      <c r="A26" s="1" t="s">
        <v>8</v>
      </c>
      <c r="B26" s="1">
        <v>50</v>
      </c>
      <c r="C26">
        <f t="shared" si="1"/>
        <v>0.75187969924812026</v>
      </c>
      <c r="D26">
        <f t="shared" si="2"/>
        <v>99.999999999999986</v>
      </c>
      <c r="E26" s="5"/>
      <c r="S26" s="2" t="s">
        <v>8</v>
      </c>
      <c r="T26" s="2">
        <v>100</v>
      </c>
      <c r="U26">
        <f>T26/$T$28*100</f>
        <v>1.3157894736842104</v>
      </c>
      <c r="V26">
        <f t="shared" si="3"/>
        <v>99.999999999999986</v>
      </c>
      <c r="W26" s="5"/>
    </row>
    <row r="28" spans="1:23" x14ac:dyDescent="0.25">
      <c r="A28" s="1" t="s">
        <v>13</v>
      </c>
      <c r="B28">
        <f>SUM(B18:B26)</f>
        <v>6650</v>
      </c>
      <c r="S28" s="2" t="s">
        <v>13</v>
      </c>
      <c r="T28">
        <f>SUM(T18:T26)</f>
        <v>7600</v>
      </c>
    </row>
    <row r="37" spans="3:15" x14ac:dyDescent="0.25">
      <c r="C37" s="3" t="s">
        <v>17</v>
      </c>
      <c r="D37" s="3"/>
      <c r="E37" s="3"/>
      <c r="F37" s="3"/>
      <c r="H37" s="1"/>
      <c r="I37" s="1">
        <v>2</v>
      </c>
      <c r="J37" s="1">
        <v>4</v>
      </c>
      <c r="L37" s="3" t="s">
        <v>17</v>
      </c>
      <c r="M37" s="3"/>
      <c r="N37" s="3"/>
      <c r="O37" s="3"/>
    </row>
    <row r="38" spans="3:15" x14ac:dyDescent="0.25">
      <c r="C38" s="3" t="s">
        <v>31</v>
      </c>
      <c r="D38" s="3"/>
      <c r="E38" s="3"/>
      <c r="F38" s="3"/>
      <c r="H38" s="1" t="s">
        <v>17</v>
      </c>
      <c r="I38" s="2">
        <v>0.87</v>
      </c>
      <c r="J38" s="2">
        <v>0.92</v>
      </c>
      <c r="L38" s="3" t="s">
        <v>33</v>
      </c>
      <c r="M38" s="3"/>
      <c r="N38" s="3"/>
      <c r="O38" s="3"/>
    </row>
    <row r="39" spans="3:15" x14ac:dyDescent="0.25">
      <c r="C39" s="3" t="s">
        <v>19</v>
      </c>
      <c r="D39" s="3"/>
      <c r="E39" s="3" t="s">
        <v>20</v>
      </c>
      <c r="F39" s="3"/>
      <c r="H39" s="1" t="s">
        <v>18</v>
      </c>
      <c r="I39" s="2">
        <v>0.13</v>
      </c>
      <c r="J39" s="2">
        <v>0.08</v>
      </c>
      <c r="L39" s="3" t="s">
        <v>19</v>
      </c>
      <c r="M39" s="3"/>
      <c r="N39" s="3" t="s">
        <v>20</v>
      </c>
      <c r="O39" s="3"/>
    </row>
    <row r="40" spans="3:15" x14ac:dyDescent="0.25">
      <c r="C40" s="3" t="str">
        <f>I40 &amp; "/" &amp; ROUND(I38*I40, 2)</f>
        <v>0.45/0.39</v>
      </c>
      <c r="D40" s="3"/>
      <c r="E40" s="3" t="str">
        <f>I41 &amp; "/" &amp; ROUND($I$38*I41, 2)</f>
        <v>0.55/0.48</v>
      </c>
      <c r="F40" s="3"/>
      <c r="H40" s="1" t="s">
        <v>19</v>
      </c>
      <c r="I40" s="2">
        <v>0.45</v>
      </c>
      <c r="J40" s="2">
        <v>0.5</v>
      </c>
      <c r="L40" s="3" t="str">
        <f>J40 &amp; "/" &amp; ROUND(J38*J40, 2)</f>
        <v>0.5/0.46</v>
      </c>
      <c r="M40" s="3"/>
      <c r="N40" s="3" t="str">
        <f>J41 &amp; "/" &amp; ROUND($J$38*J41, 2)</f>
        <v>0.5/0.46</v>
      </c>
      <c r="O40" s="3"/>
    </row>
    <row r="41" spans="3:15" x14ac:dyDescent="0.25">
      <c r="C41" t="s">
        <v>23</v>
      </c>
      <c r="D41" t="s">
        <v>24</v>
      </c>
      <c r="E41" t="s">
        <v>25</v>
      </c>
      <c r="F41" t="s">
        <v>26</v>
      </c>
      <c r="H41" s="1" t="s">
        <v>20</v>
      </c>
      <c r="I41" s="2">
        <v>0.55000000000000004</v>
      </c>
      <c r="J41" s="2">
        <v>0.5</v>
      </c>
      <c r="L41" t="s">
        <v>23</v>
      </c>
      <c r="M41" t="s">
        <v>24</v>
      </c>
      <c r="N41" t="s">
        <v>25</v>
      </c>
      <c r="O41" t="s">
        <v>26</v>
      </c>
    </row>
    <row r="42" spans="3:15" x14ac:dyDescent="0.25">
      <c r="C42" t="str">
        <f>I44 &amp; "/" &amp; ROUND(I40*I44, 2)</f>
        <v>0.35/0.16</v>
      </c>
      <c r="D42" t="str">
        <f>I45 &amp; "/" &amp; ROUND(I40*I45, 2)</f>
        <v>0.65/0.29</v>
      </c>
      <c r="E42" t="str">
        <f>I46 &amp; "/" &amp; ROUND(I41*I46, 2)</f>
        <v>0.4/0.22</v>
      </c>
      <c r="F42" t="str">
        <f>I47 &amp; "/" &amp; ROUND(I41*I47, 2)</f>
        <v>0.6/0.33</v>
      </c>
      <c r="H42" s="1" t="s">
        <v>21</v>
      </c>
      <c r="I42" s="2">
        <v>0.4</v>
      </c>
      <c r="J42" s="2">
        <v>0.45</v>
      </c>
      <c r="L42" t="str">
        <f>J44 &amp; "/" &amp; ROUND(J40*J44, 2)</f>
        <v>0.4/0.2</v>
      </c>
      <c r="M42" t="str">
        <f>J45 &amp; "/" &amp; ROUND(J40*J45, 2)</f>
        <v>0.6/0.3</v>
      </c>
      <c r="N42" t="str">
        <f>J46 &amp; "/" &amp; ROUND(J41*J46, 2)</f>
        <v>0.45/0.23</v>
      </c>
      <c r="O42" t="str">
        <f>J47 &amp; "/" &amp; ROUND(J41*J47, 2)</f>
        <v>0.55/0.28</v>
      </c>
    </row>
    <row r="43" spans="3:15" x14ac:dyDescent="0.25">
      <c r="E43" t="s">
        <v>32</v>
      </c>
      <c r="H43" s="1" t="s">
        <v>22</v>
      </c>
      <c r="I43" s="2">
        <v>0.6</v>
      </c>
      <c r="J43" s="2">
        <v>0.55000000000000004</v>
      </c>
      <c r="N43" t="s">
        <v>32</v>
      </c>
    </row>
    <row r="44" spans="3:15" x14ac:dyDescent="0.25">
      <c r="C44" s="3" t="s">
        <v>18</v>
      </c>
      <c r="D44" s="3"/>
      <c r="E44" s="3"/>
      <c r="F44" s="3"/>
      <c r="H44" s="1" t="s">
        <v>23</v>
      </c>
      <c r="I44" s="2">
        <v>0.35</v>
      </c>
      <c r="J44" s="2">
        <v>0.4</v>
      </c>
      <c r="L44" s="3" t="s">
        <v>18</v>
      </c>
      <c r="M44" s="3"/>
      <c r="N44" s="3"/>
      <c r="O44" s="3"/>
    </row>
    <row r="45" spans="3:15" x14ac:dyDescent="0.25">
      <c r="C45" s="3" t="s">
        <v>35</v>
      </c>
      <c r="D45" s="3"/>
      <c r="E45" s="3"/>
      <c r="F45" s="3"/>
      <c r="H45" s="1" t="s">
        <v>24</v>
      </c>
      <c r="I45" s="2">
        <v>0.65</v>
      </c>
      <c r="J45" s="2">
        <v>0.6</v>
      </c>
      <c r="L45" s="3" t="s">
        <v>34</v>
      </c>
      <c r="M45" s="3"/>
      <c r="N45" s="3"/>
      <c r="O45" s="3"/>
    </row>
    <row r="46" spans="3:15" x14ac:dyDescent="0.25">
      <c r="C46" s="3" t="s">
        <v>21</v>
      </c>
      <c r="D46" s="3"/>
      <c r="E46" s="3" t="s">
        <v>22</v>
      </c>
      <c r="F46" s="3"/>
      <c r="H46" s="1" t="s">
        <v>25</v>
      </c>
      <c r="I46" s="2">
        <v>0.4</v>
      </c>
      <c r="J46" s="2">
        <v>0.45</v>
      </c>
      <c r="L46" s="3" t="s">
        <v>21</v>
      </c>
      <c r="M46" s="3"/>
      <c r="N46" s="3" t="s">
        <v>22</v>
      </c>
      <c r="O46" s="3"/>
    </row>
    <row r="47" spans="3:15" x14ac:dyDescent="0.25">
      <c r="C47" s="3" t="str">
        <f>I42 &amp; "/" &amp; ROUND(I39*I42, 2)</f>
        <v>0.4/0.05</v>
      </c>
      <c r="D47" s="3"/>
      <c r="E47" s="3" t="str">
        <f>I43 &amp; "/" &amp; ROUND($I$39*I43, 2)</f>
        <v>0.6/0.08</v>
      </c>
      <c r="F47" s="3"/>
      <c r="H47" s="1" t="s">
        <v>26</v>
      </c>
      <c r="I47" s="2">
        <v>0.6</v>
      </c>
      <c r="J47" s="2">
        <v>0.55000000000000004</v>
      </c>
      <c r="L47" s="3" t="str">
        <f>J42 &amp; "/" &amp; ROUND(J39*J42, 2)</f>
        <v>0.45/0.04</v>
      </c>
      <c r="M47" s="3"/>
      <c r="N47" s="3" t="str">
        <f>J43 &amp; "/" &amp; ROUND($I$39*J43, 2)</f>
        <v>0.55/0.07</v>
      </c>
      <c r="O47" s="3"/>
    </row>
    <row r="48" spans="3:15" x14ac:dyDescent="0.25">
      <c r="C48" t="s">
        <v>27</v>
      </c>
      <c r="D48" t="s">
        <v>28</v>
      </c>
      <c r="E48" t="s">
        <v>29</v>
      </c>
      <c r="F48" t="s">
        <v>30</v>
      </c>
      <c r="H48" s="1" t="s">
        <v>27</v>
      </c>
      <c r="I48" s="2">
        <v>0.5</v>
      </c>
      <c r="J48" s="2">
        <v>0.5</v>
      </c>
      <c r="L48" t="s">
        <v>27</v>
      </c>
      <c r="M48" t="s">
        <v>28</v>
      </c>
      <c r="N48" t="s">
        <v>29</v>
      </c>
      <c r="O48" t="s">
        <v>30</v>
      </c>
    </row>
    <row r="49" spans="1:15" x14ac:dyDescent="0.25">
      <c r="C49" t="str">
        <f>I48 &amp; "/" &amp; ROUND(I42*I48, 2)</f>
        <v>0.5/0.2</v>
      </c>
      <c r="D49" t="str">
        <f>I49 &amp; "/" &amp; ROUND(I42*I49, 2)</f>
        <v>0.5/0.2</v>
      </c>
      <c r="E49" t="str">
        <f>I50 &amp; "/" &amp; ROUND(I43*I50, 2)</f>
        <v>0.4/0.24</v>
      </c>
      <c r="F49" t="str">
        <f>I51 &amp; "/" &amp; ROUND(I43*I51, 2)</f>
        <v>0.6/0.36</v>
      </c>
      <c r="H49" s="1" t="s">
        <v>28</v>
      </c>
      <c r="I49" s="2">
        <v>0.5</v>
      </c>
      <c r="J49" s="2">
        <v>0.5</v>
      </c>
      <c r="L49" t="str">
        <f>J48 &amp; "/" &amp; ROUND(J42*J48, 2)</f>
        <v>0.5/0.23</v>
      </c>
      <c r="M49" t="str">
        <f>J49 &amp; "/" &amp; ROUND(J42*J49, 2)</f>
        <v>0.5/0.23</v>
      </c>
      <c r="N49" t="str">
        <f>J50 &amp; "/" &amp; ROUND(J43*J50, 2)</f>
        <v>0.4/0.22</v>
      </c>
      <c r="O49" t="str">
        <f>J51 &amp; "/" &amp; ROUND(J43*J51, 2)</f>
        <v>0.6/0.33</v>
      </c>
    </row>
    <row r="50" spans="1:15" x14ac:dyDescent="0.25">
      <c r="H50" s="1" t="s">
        <v>29</v>
      </c>
      <c r="I50" s="2">
        <v>0.4</v>
      </c>
      <c r="J50" s="2">
        <v>0.4</v>
      </c>
    </row>
    <row r="51" spans="1:15" x14ac:dyDescent="0.25">
      <c r="H51" s="1" t="s">
        <v>30</v>
      </c>
      <c r="I51" s="2">
        <v>0.6</v>
      </c>
      <c r="J51" s="2">
        <v>0.6</v>
      </c>
    </row>
    <row r="54" spans="1:15" x14ac:dyDescent="0.25">
      <c r="A54" s="2" t="s">
        <v>0</v>
      </c>
      <c r="B54" s="2">
        <v>6650</v>
      </c>
      <c r="C54" t="s">
        <v>17</v>
      </c>
      <c r="D54" s="2">
        <v>0.87</v>
      </c>
      <c r="E54">
        <f>B54*D54</f>
        <v>5785.5</v>
      </c>
      <c r="G54" s="2" t="s">
        <v>0</v>
      </c>
      <c r="H54" s="2">
        <v>7600</v>
      </c>
      <c r="I54" t="s">
        <v>17</v>
      </c>
      <c r="J54" s="2">
        <v>0.92</v>
      </c>
      <c r="K54">
        <f>H54*J54</f>
        <v>6992</v>
      </c>
    </row>
    <row r="55" spans="1:15" x14ac:dyDescent="0.25">
      <c r="B55" s="2">
        <v>6650</v>
      </c>
      <c r="C55" t="s">
        <v>18</v>
      </c>
      <c r="D55" s="2">
        <v>0.13</v>
      </c>
      <c r="E55">
        <f>B55*D55</f>
        <v>864.5</v>
      </c>
      <c r="H55" s="2">
        <v>7600</v>
      </c>
      <c r="I55" t="s">
        <v>18</v>
      </c>
      <c r="J55" s="2">
        <v>0.08</v>
      </c>
      <c r="K55">
        <f t="shared" ref="K55:K71" si="4">H55*J55</f>
        <v>608</v>
      </c>
    </row>
    <row r="56" spans="1:15" x14ac:dyDescent="0.25">
      <c r="A56" s="2" t="s">
        <v>1</v>
      </c>
      <c r="B56" s="2">
        <v>3350</v>
      </c>
      <c r="C56" t="s">
        <v>19</v>
      </c>
      <c r="D56" s="2">
        <v>0.45</v>
      </c>
      <c r="E56">
        <f t="shared" ref="E56:E71" si="5">B56*D56</f>
        <v>1507.5</v>
      </c>
      <c r="G56" s="2" t="s">
        <v>1</v>
      </c>
      <c r="H56" s="2">
        <v>4050</v>
      </c>
      <c r="I56" t="s">
        <v>19</v>
      </c>
      <c r="J56" s="2">
        <v>0.5</v>
      </c>
      <c r="K56">
        <f t="shared" si="4"/>
        <v>2025</v>
      </c>
    </row>
    <row r="57" spans="1:15" x14ac:dyDescent="0.25">
      <c r="B57" s="2">
        <v>3350</v>
      </c>
      <c r="C57" t="s">
        <v>20</v>
      </c>
      <c r="D57" s="2">
        <v>0.55000000000000004</v>
      </c>
      <c r="E57">
        <f t="shared" si="5"/>
        <v>1842.5000000000002</v>
      </c>
      <c r="H57" s="2">
        <v>4050</v>
      </c>
      <c r="I57" t="s">
        <v>20</v>
      </c>
      <c r="J57" s="2">
        <v>0.5</v>
      </c>
      <c r="K57">
        <f t="shared" si="4"/>
        <v>2025</v>
      </c>
    </row>
    <row r="58" spans="1:15" ht="13.5" customHeight="1" x14ac:dyDescent="0.25">
      <c r="A58" s="2" t="s">
        <v>2</v>
      </c>
      <c r="B58" s="2">
        <v>650</v>
      </c>
      <c r="C58" t="s">
        <v>21</v>
      </c>
      <c r="D58" s="2">
        <v>0.4</v>
      </c>
      <c r="E58">
        <f t="shared" si="5"/>
        <v>260</v>
      </c>
      <c r="G58" s="2" t="s">
        <v>2</v>
      </c>
      <c r="H58" s="2">
        <v>650</v>
      </c>
      <c r="I58" t="s">
        <v>21</v>
      </c>
      <c r="J58" s="2">
        <v>0.45</v>
      </c>
      <c r="K58">
        <f t="shared" si="4"/>
        <v>292.5</v>
      </c>
    </row>
    <row r="59" spans="1:15" ht="15" customHeight="1" x14ac:dyDescent="0.25">
      <c r="A59" s="2" t="s">
        <v>3</v>
      </c>
      <c r="B59" s="2">
        <v>700</v>
      </c>
      <c r="C59" t="s">
        <v>22</v>
      </c>
      <c r="D59" s="2">
        <v>0.6</v>
      </c>
      <c r="E59">
        <f t="shared" si="5"/>
        <v>420</v>
      </c>
      <c r="G59" s="2" t="s">
        <v>3</v>
      </c>
      <c r="H59" s="2">
        <v>800</v>
      </c>
      <c r="I59" t="s">
        <v>22</v>
      </c>
      <c r="J59" s="2">
        <v>0.55000000000000004</v>
      </c>
      <c r="K59">
        <f t="shared" si="4"/>
        <v>440.00000000000006</v>
      </c>
    </row>
    <row r="60" spans="1:15" x14ac:dyDescent="0.25">
      <c r="A60" s="2" t="s">
        <v>4</v>
      </c>
      <c r="B60" s="2">
        <v>1950</v>
      </c>
      <c r="C60" t="s">
        <v>23</v>
      </c>
      <c r="D60" s="2">
        <v>0.35</v>
      </c>
      <c r="E60">
        <f t="shared" si="5"/>
        <v>682.5</v>
      </c>
      <c r="G60" s="2" t="s">
        <v>4</v>
      </c>
      <c r="H60" s="2">
        <v>2100</v>
      </c>
      <c r="I60" t="s">
        <v>23</v>
      </c>
      <c r="J60" s="2">
        <v>0.4</v>
      </c>
      <c r="K60">
        <f t="shared" si="4"/>
        <v>840</v>
      </c>
    </row>
    <row r="61" spans="1:15" x14ac:dyDescent="0.25">
      <c r="B61" s="2">
        <v>1950</v>
      </c>
      <c r="C61" t="s">
        <v>24</v>
      </c>
      <c r="D61" s="2">
        <v>0.65</v>
      </c>
      <c r="E61">
        <f t="shared" si="5"/>
        <v>1267.5</v>
      </c>
      <c r="H61" s="2">
        <v>2100</v>
      </c>
      <c r="I61" t="s">
        <v>24</v>
      </c>
      <c r="J61" s="2">
        <v>0.6</v>
      </c>
      <c r="K61">
        <f t="shared" si="4"/>
        <v>1260</v>
      </c>
    </row>
    <row r="62" spans="1:15" x14ac:dyDescent="0.25">
      <c r="A62" s="2" t="s">
        <v>5</v>
      </c>
      <c r="B62" s="2">
        <v>1700</v>
      </c>
      <c r="C62" t="s">
        <v>24</v>
      </c>
      <c r="D62" s="2">
        <v>0.65</v>
      </c>
      <c r="E62">
        <f t="shared" si="5"/>
        <v>1105</v>
      </c>
      <c r="G62" s="2" t="s">
        <v>5</v>
      </c>
      <c r="H62" s="2">
        <v>2000</v>
      </c>
      <c r="I62" t="s">
        <v>24</v>
      </c>
      <c r="J62" s="2">
        <v>0.6</v>
      </c>
      <c r="K62">
        <f t="shared" si="4"/>
        <v>1200</v>
      </c>
    </row>
    <row r="63" spans="1:15" x14ac:dyDescent="0.25">
      <c r="B63" s="2">
        <v>1700</v>
      </c>
      <c r="C63" t="s">
        <v>25</v>
      </c>
      <c r="D63" s="2">
        <v>0.4</v>
      </c>
      <c r="E63">
        <f t="shared" si="5"/>
        <v>680</v>
      </c>
      <c r="H63" s="2">
        <v>2000</v>
      </c>
      <c r="I63" t="s">
        <v>25</v>
      </c>
      <c r="J63" s="2">
        <v>0.45</v>
      </c>
      <c r="K63">
        <f t="shared" si="4"/>
        <v>900</v>
      </c>
    </row>
    <row r="64" spans="1:15" x14ac:dyDescent="0.25">
      <c r="A64" s="2" t="s">
        <v>6</v>
      </c>
      <c r="B64" s="2">
        <v>1200</v>
      </c>
      <c r="C64" t="s">
        <v>24</v>
      </c>
      <c r="D64" s="2">
        <v>0.65</v>
      </c>
      <c r="E64">
        <f t="shared" si="5"/>
        <v>780</v>
      </c>
      <c r="G64" s="2" t="s">
        <v>6</v>
      </c>
      <c r="H64" s="2">
        <v>1500</v>
      </c>
      <c r="I64" t="s">
        <v>24</v>
      </c>
      <c r="J64" s="2">
        <v>0.6</v>
      </c>
      <c r="K64">
        <f t="shared" si="4"/>
        <v>900</v>
      </c>
    </row>
    <row r="65" spans="1:13" x14ac:dyDescent="0.25">
      <c r="B65" s="2">
        <v>1200</v>
      </c>
      <c r="C65" t="s">
        <v>26</v>
      </c>
      <c r="D65" s="2">
        <v>0.6</v>
      </c>
      <c r="E65">
        <f t="shared" si="5"/>
        <v>720</v>
      </c>
      <c r="H65" s="2">
        <v>1500</v>
      </c>
      <c r="I65" t="s">
        <v>26</v>
      </c>
      <c r="J65" s="2">
        <v>0.55000000000000004</v>
      </c>
      <c r="K65">
        <f t="shared" si="4"/>
        <v>825.00000000000011</v>
      </c>
    </row>
    <row r="66" spans="1:13" x14ac:dyDescent="0.25">
      <c r="A66" s="2" t="s">
        <v>7</v>
      </c>
      <c r="B66" s="2">
        <v>400</v>
      </c>
      <c r="C66" t="s">
        <v>30</v>
      </c>
      <c r="D66" s="2">
        <v>0.6</v>
      </c>
      <c r="E66">
        <f t="shared" si="5"/>
        <v>240</v>
      </c>
      <c r="G66" s="2" t="s">
        <v>7</v>
      </c>
      <c r="H66" s="2">
        <v>450</v>
      </c>
      <c r="I66" t="s">
        <v>30</v>
      </c>
      <c r="J66" s="2">
        <v>0.6</v>
      </c>
      <c r="K66">
        <f t="shared" si="4"/>
        <v>270</v>
      </c>
    </row>
    <row r="67" spans="1:13" x14ac:dyDescent="0.25">
      <c r="A67" s="2" t="s">
        <v>8</v>
      </c>
      <c r="B67" s="2">
        <v>50</v>
      </c>
      <c r="C67" t="s">
        <v>28</v>
      </c>
      <c r="D67" s="2">
        <v>0.4</v>
      </c>
      <c r="E67">
        <f t="shared" si="5"/>
        <v>20</v>
      </c>
      <c r="G67" s="2" t="s">
        <v>8</v>
      </c>
      <c r="H67" s="2">
        <v>100</v>
      </c>
      <c r="I67" t="s">
        <v>28</v>
      </c>
      <c r="J67" s="2">
        <v>0.45</v>
      </c>
      <c r="K67">
        <f t="shared" si="4"/>
        <v>45</v>
      </c>
    </row>
    <row r="68" spans="1:13" x14ac:dyDescent="0.25">
      <c r="A68" s="2" t="s">
        <v>9</v>
      </c>
      <c r="B68" s="2">
        <v>500</v>
      </c>
      <c r="C68" t="s">
        <v>27</v>
      </c>
      <c r="D68" s="2">
        <v>0.5</v>
      </c>
      <c r="E68">
        <f t="shared" si="5"/>
        <v>250</v>
      </c>
      <c r="G68" s="2" t="s">
        <v>9</v>
      </c>
      <c r="H68" s="2">
        <v>450</v>
      </c>
      <c r="I68" t="s">
        <v>27</v>
      </c>
      <c r="J68" s="2">
        <v>0.5</v>
      </c>
      <c r="K68">
        <f t="shared" si="4"/>
        <v>225</v>
      </c>
    </row>
    <row r="69" spans="1:13" ht="15.75" customHeight="1" x14ac:dyDescent="0.25">
      <c r="A69" s="2" t="s">
        <v>10</v>
      </c>
      <c r="B69" s="2">
        <v>150</v>
      </c>
      <c r="C69" t="s">
        <v>27</v>
      </c>
      <c r="D69" s="2">
        <v>0.5</v>
      </c>
      <c r="E69">
        <f t="shared" si="5"/>
        <v>75</v>
      </c>
      <c r="G69" s="2" t="s">
        <v>10</v>
      </c>
      <c r="H69" s="2">
        <v>200</v>
      </c>
      <c r="I69" t="s">
        <v>27</v>
      </c>
      <c r="J69" s="2">
        <v>0.5</v>
      </c>
      <c r="K69">
        <f t="shared" si="4"/>
        <v>100</v>
      </c>
    </row>
    <row r="70" spans="1:13" x14ac:dyDescent="0.25">
      <c r="A70" s="2" t="s">
        <v>11</v>
      </c>
      <c r="B70" s="2">
        <v>200</v>
      </c>
      <c r="C70" t="s">
        <v>29</v>
      </c>
      <c r="D70" s="2">
        <v>0.4</v>
      </c>
      <c r="E70">
        <f t="shared" si="5"/>
        <v>80</v>
      </c>
      <c r="G70" s="2" t="s">
        <v>11</v>
      </c>
      <c r="H70" s="2">
        <v>200</v>
      </c>
      <c r="I70" t="s">
        <v>29</v>
      </c>
      <c r="J70" s="2">
        <v>0.4</v>
      </c>
      <c r="K70">
        <f t="shared" si="4"/>
        <v>80</v>
      </c>
    </row>
    <row r="71" spans="1:13" x14ac:dyDescent="0.25">
      <c r="A71" s="2" t="s">
        <v>12</v>
      </c>
      <c r="B71" s="2">
        <v>500</v>
      </c>
      <c r="C71" t="s">
        <v>29</v>
      </c>
      <c r="D71" s="2">
        <v>0.4</v>
      </c>
      <c r="E71">
        <f t="shared" si="5"/>
        <v>200</v>
      </c>
      <c r="G71" s="2" t="s">
        <v>12</v>
      </c>
      <c r="H71" s="2">
        <v>600</v>
      </c>
      <c r="I71" t="s">
        <v>29</v>
      </c>
      <c r="J71" s="2">
        <v>0.4</v>
      </c>
      <c r="K71">
        <f t="shared" si="4"/>
        <v>240</v>
      </c>
    </row>
    <row r="74" spans="1:13" x14ac:dyDescent="0.25">
      <c r="C74" s="2" t="s">
        <v>23</v>
      </c>
      <c r="D74">
        <f>E60/E54</f>
        <v>0.11796733212341198</v>
      </c>
      <c r="E74">
        <v>0.16</v>
      </c>
      <c r="I74" s="2" t="s">
        <v>23</v>
      </c>
      <c r="J74">
        <f>K60/K54</f>
        <v>0.12013729977116705</v>
      </c>
      <c r="K74">
        <v>0.2</v>
      </c>
    </row>
    <row r="75" spans="1:13" x14ac:dyDescent="0.25">
      <c r="C75" s="2" t="s">
        <v>24</v>
      </c>
      <c r="D75">
        <f>SUM(E61,E62,E64)/E54</f>
        <v>0.54489672457004579</v>
      </c>
      <c r="E75">
        <v>0.28999999999999998</v>
      </c>
      <c r="I75" s="2" t="s">
        <v>24</v>
      </c>
      <c r="J75">
        <f>SUM(K61,K62,K64)/K54</f>
        <v>0.4805491990846682</v>
      </c>
      <c r="K75">
        <v>0.3</v>
      </c>
      <c r="M75" t="s">
        <v>36</v>
      </c>
    </row>
    <row r="76" spans="1:13" x14ac:dyDescent="0.25">
      <c r="C76" s="2" t="s">
        <v>25</v>
      </c>
      <c r="D76">
        <f>SUM(E63)/E54</f>
        <v>0.11753521735372915</v>
      </c>
      <c r="E76">
        <v>0.22</v>
      </c>
      <c r="I76" s="2" t="s">
        <v>25</v>
      </c>
      <c r="J76">
        <f>SUM(K63)/K54</f>
        <v>0.12871853546910755</v>
      </c>
      <c r="K76">
        <v>0.23</v>
      </c>
    </row>
    <row r="77" spans="1:13" x14ac:dyDescent="0.25">
      <c r="C77" s="2" t="s">
        <v>26</v>
      </c>
      <c r="D77">
        <f>SUM(E65)/E54</f>
        <v>0.1244490536686544</v>
      </c>
      <c r="E77">
        <v>0.33</v>
      </c>
      <c r="I77" s="2" t="s">
        <v>26</v>
      </c>
      <c r="J77">
        <f>SUM(K65)/K54</f>
        <v>0.11799199084668194</v>
      </c>
      <c r="K77">
        <v>0.28000000000000003</v>
      </c>
    </row>
    <row r="78" spans="1:13" x14ac:dyDescent="0.25">
      <c r="C78" s="2" t="s">
        <v>27</v>
      </c>
      <c r="D78">
        <f>SUM(E68,E69)/E54</f>
        <v>5.6174920058767612E-2</v>
      </c>
      <c r="E78">
        <v>0.2</v>
      </c>
      <c r="I78" s="2" t="s">
        <v>27</v>
      </c>
      <c r="J78">
        <f>SUM(K68,K69)/K54</f>
        <v>4.6481693363844397E-2</v>
      </c>
      <c r="K78">
        <v>0.23</v>
      </c>
    </row>
    <row r="79" spans="1:13" x14ac:dyDescent="0.25">
      <c r="C79" s="2" t="s">
        <v>28</v>
      </c>
      <c r="D79">
        <f>SUM(E67)/E54</f>
        <v>3.4569181574626222E-3</v>
      </c>
      <c r="E79">
        <v>0.2</v>
      </c>
      <c r="I79" s="2" t="s">
        <v>28</v>
      </c>
      <c r="J79">
        <f>SUM(K67)/K54</f>
        <v>6.4359267734553777E-3</v>
      </c>
      <c r="K79">
        <v>0.23</v>
      </c>
    </row>
    <row r="80" spans="1:13" x14ac:dyDescent="0.25">
      <c r="C80" s="2" t="s">
        <v>29</v>
      </c>
      <c r="D80">
        <f>SUM(E70,E71)/E54</f>
        <v>4.8396854204476709E-2</v>
      </c>
      <c r="E80">
        <v>0.24</v>
      </c>
      <c r="I80" s="2" t="s">
        <v>29</v>
      </c>
      <c r="J80">
        <f>SUM(K70,K71)/K54</f>
        <v>4.5766590389016017E-2</v>
      </c>
      <c r="K80">
        <v>0.22</v>
      </c>
    </row>
    <row r="81" spans="3:11" x14ac:dyDescent="0.25">
      <c r="C81" s="2" t="s">
        <v>30</v>
      </c>
      <c r="D81">
        <f>SUM(E66)/E54</f>
        <v>4.1483017889551464E-2</v>
      </c>
      <c r="E81">
        <v>0.36</v>
      </c>
      <c r="I81" s="2" t="s">
        <v>30</v>
      </c>
      <c r="J81">
        <f>SUM(K66)/K54</f>
        <v>3.8615560640732266E-2</v>
      </c>
      <c r="K81">
        <v>0.33</v>
      </c>
    </row>
    <row r="102" spans="2:2" x14ac:dyDescent="0.25">
      <c r="B102" t="s">
        <v>37</v>
      </c>
    </row>
  </sheetData>
  <sortState xmlns:xlrd2="http://schemas.microsoft.com/office/spreadsheetml/2017/richdata2" ref="S18:V26">
    <sortCondition descending="1" ref="T18:T26"/>
  </sortState>
  <mergeCells count="30">
    <mergeCell ref="W18:W20"/>
    <mergeCell ref="W21:W23"/>
    <mergeCell ref="W24:W26"/>
    <mergeCell ref="L44:O44"/>
    <mergeCell ref="L45:O45"/>
    <mergeCell ref="L46:M46"/>
    <mergeCell ref="N46:O46"/>
    <mergeCell ref="L47:M47"/>
    <mergeCell ref="N47:O47"/>
    <mergeCell ref="L37:O37"/>
    <mergeCell ref="L38:O38"/>
    <mergeCell ref="L39:M39"/>
    <mergeCell ref="N39:O39"/>
    <mergeCell ref="L40:M40"/>
    <mergeCell ref="N40:O40"/>
    <mergeCell ref="C44:F44"/>
    <mergeCell ref="C45:F45"/>
    <mergeCell ref="C46:D46"/>
    <mergeCell ref="E46:F46"/>
    <mergeCell ref="C47:D47"/>
    <mergeCell ref="E47:F47"/>
    <mergeCell ref="C40:D40"/>
    <mergeCell ref="C39:D39"/>
    <mergeCell ref="C37:F37"/>
    <mergeCell ref="C38:F38"/>
    <mergeCell ref="E18:E20"/>
    <mergeCell ref="E21:E23"/>
    <mergeCell ref="E24:E26"/>
    <mergeCell ref="E40:F40"/>
    <mergeCell ref="E39:F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Samuseu</dc:creator>
  <cp:lastModifiedBy>Aliaksandr Astapenka1</cp:lastModifiedBy>
  <dcterms:created xsi:type="dcterms:W3CDTF">2022-01-26T08:10:45Z</dcterms:created>
  <dcterms:modified xsi:type="dcterms:W3CDTF">2022-03-01T07:10:24Z</dcterms:modified>
</cp:coreProperties>
</file>