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97c7e2377ca28f/Estudos Ações/Trabalho Final - PUC/Novembro/Algoritimo Genético - Excel/"/>
    </mc:Choice>
  </mc:AlternateContent>
  <xr:revisionPtr revIDLastSave="21410" documentId="14_{0A7D6932-B145-440C-A795-5ECAA4A3DC6F}" xr6:coauthVersionLast="46" xr6:coauthVersionMax="46" xr10:uidLastSave="{A2A82253-838F-4E00-A49B-FCC246A7FCCE}"/>
  <bookViews>
    <workbookView xWindow="-108" yWindow="-108" windowWidth="23256" windowHeight="12576" tabRatio="863" firstSheet="3" activeTab="10" xr2:uid="{2F23A14C-986F-4CEA-8366-2B9DC8E95C5C}"/>
  </bookViews>
  <sheets>
    <sheet name="Beta" sheetId="12" r:id="rId1"/>
    <sheet name="Desempenho Ações" sheetId="11" r:id="rId2"/>
    <sheet name="Previsões" sheetId="9" r:id="rId3"/>
    <sheet name="2019-Semana 01 OK" sheetId="8" r:id="rId4"/>
    <sheet name="2019-Semana 02 OK" sheetId="13" r:id="rId5"/>
    <sheet name="2019-Semana 03 OK" sheetId="14" r:id="rId6"/>
    <sheet name="2019-Semana 04 OK" sheetId="15" r:id="rId7"/>
    <sheet name="2019-Semana 05 OK" sheetId="16" r:id="rId8"/>
    <sheet name="2019-Semana 06 OK" sheetId="17" r:id="rId9"/>
    <sheet name="2019-Semana 07 OK" sheetId="18" r:id="rId10"/>
    <sheet name="Resultados" sheetId="19" r:id="rId11"/>
  </sheets>
  <definedNames>
    <definedName name="DadosExternos_1" localSheetId="2" hidden="1">Previsões!$A$1:$T$91</definedName>
    <definedName name="DadosExternos_2" localSheetId="1" hidden="1">'Desempenho Ações'!$A$1:$CC$14</definedName>
    <definedName name="DadosExternos_3" localSheetId="0" hidden="1">Beta!$A$1:$C$81</definedName>
    <definedName name="solver_adj" localSheetId="3" hidden="1">'2019-Semana 01 OK'!$W$4:$W$82</definedName>
    <definedName name="solver_adj" localSheetId="4" hidden="1">'2019-Semana 02 OK'!$W$4:$W$82</definedName>
    <definedName name="solver_adj" localSheetId="5" hidden="1">'2019-Semana 03 OK'!$W$4:$W$82</definedName>
    <definedName name="solver_adj" localSheetId="6" hidden="1">'2019-Semana 04 OK'!$W$4:$W$82</definedName>
    <definedName name="solver_adj" localSheetId="7" hidden="1">'2019-Semana 05 OK'!$W$4:$W$82</definedName>
    <definedName name="solver_adj" localSheetId="8" hidden="1">'2019-Semana 06 OK'!$W$4:$W$82</definedName>
    <definedName name="solver_adj" localSheetId="9" hidden="1">'2019-Semana 07 OK'!$W$4:$W$82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drv" localSheetId="9" hidden="1">2</definedName>
    <definedName name="solver_eng" localSheetId="3" hidden="1">3</definedName>
    <definedName name="solver_eng" localSheetId="4" hidden="1">3</definedName>
    <definedName name="solver_eng" localSheetId="5" hidden="1">3</definedName>
    <definedName name="solver_eng" localSheetId="6" hidden="1">3</definedName>
    <definedName name="solver_eng" localSheetId="7" hidden="1">3</definedName>
    <definedName name="solver_eng" localSheetId="8" hidden="1">3</definedName>
    <definedName name="solver_eng" localSheetId="9" hidden="1">3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3" hidden="1">'2019-Semana 01 OK'!$AC$5</definedName>
    <definedName name="solver_lhs1" localSheetId="4" hidden="1">'2019-Semana 02 OK'!$AD$5</definedName>
    <definedName name="solver_lhs1" localSheetId="5" hidden="1">'2019-Semana 03 OK'!$AD$5</definedName>
    <definedName name="solver_lhs1" localSheetId="6" hidden="1">'2019-Semana 04 OK'!$AD$5</definedName>
    <definedName name="solver_lhs1" localSheetId="7" hidden="1">'2019-Semana 05 OK'!$AD$5</definedName>
    <definedName name="solver_lhs1" localSheetId="8" hidden="1">'2019-Semana 06 OK'!$AD$5</definedName>
    <definedName name="solver_lhs1" localSheetId="9" hidden="1">'2019-Semana 07 OK'!$AD$5</definedName>
    <definedName name="solver_lhs2" localSheetId="3" hidden="1">'2019-Semana 01 OK'!$W$4:$W$82</definedName>
    <definedName name="solver_lhs2" localSheetId="4" hidden="1">'2019-Semana 02 OK'!$W$4:$W$82</definedName>
    <definedName name="solver_lhs2" localSheetId="5" hidden="1">'2019-Semana 03 OK'!$W$4:$W$82</definedName>
    <definedName name="solver_lhs2" localSheetId="6" hidden="1">'2019-Semana 04 OK'!$W$4:$W$82</definedName>
    <definedName name="solver_lhs2" localSheetId="7" hidden="1">'2019-Semana 05 OK'!$W$4:$W$82</definedName>
    <definedName name="solver_lhs2" localSheetId="8" hidden="1">'2019-Semana 06 OK'!$W$4:$W$82</definedName>
    <definedName name="solver_lhs2" localSheetId="9" hidden="1">'2019-Semana 07 OK'!$W$4:$W$82</definedName>
    <definedName name="solver_lhs3" localSheetId="3" hidden="1">'2019-Semana 01 OK'!$W$4:$W$82</definedName>
    <definedName name="solver_lhs3" localSheetId="4" hidden="1">'2019-Semana 02 OK'!$W$4:$W$82</definedName>
    <definedName name="solver_lhs3" localSheetId="5" hidden="1">'2019-Semana 03 OK'!$W$4:$W$82</definedName>
    <definedName name="solver_lhs3" localSheetId="6" hidden="1">'2019-Semana 04 OK'!$W$4:$W$82</definedName>
    <definedName name="solver_lhs3" localSheetId="7" hidden="1">'2019-Semana 05 OK'!$W$4:$W$82</definedName>
    <definedName name="solver_lhs3" localSheetId="8" hidden="1">'2019-Semana 06 OK'!$W$4:$W$82</definedName>
    <definedName name="solver_lhs3" localSheetId="9" hidden="1">'2019-Semana 07 OK'!$W$4:$W$82</definedName>
    <definedName name="solver_lhs4" localSheetId="3" hidden="1">'2019-Semana 01 OK'!$W$83</definedName>
    <definedName name="solver_lhs4" localSheetId="4" hidden="1">'2019-Semana 02 OK'!$W$83</definedName>
    <definedName name="solver_lhs4" localSheetId="5" hidden="1">'2019-Semana 03 OK'!$W$83</definedName>
    <definedName name="solver_lhs4" localSheetId="6" hidden="1">'2019-Semana 04 OK'!$W$83</definedName>
    <definedName name="solver_lhs4" localSheetId="7" hidden="1">'2019-Semana 05 OK'!$W$83</definedName>
    <definedName name="solver_lhs4" localSheetId="8" hidden="1">'2019-Semana 06 OK'!$W$83</definedName>
    <definedName name="solver_lhs4" localSheetId="9" hidden="1">'2019-Semana 07 OK'!$W$83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3" hidden="1">60</definedName>
    <definedName name="solver_mni" localSheetId="4" hidden="1">60</definedName>
    <definedName name="solver_mni" localSheetId="5" hidden="1">60</definedName>
    <definedName name="solver_mni" localSheetId="6" hidden="1">60</definedName>
    <definedName name="solver_mni" localSheetId="7" hidden="1">60</definedName>
    <definedName name="solver_mni" localSheetId="8" hidden="1">60</definedName>
    <definedName name="solver_mni" localSheetId="9" hidden="1">60</definedName>
    <definedName name="solver_mrt" localSheetId="3" hidden="1">0.1</definedName>
    <definedName name="solver_mrt" localSheetId="4" hidden="1">0.01</definedName>
    <definedName name="solver_mrt" localSheetId="5" hidden="1">0.01</definedName>
    <definedName name="solver_mrt" localSheetId="6" hidden="1">0.01</definedName>
    <definedName name="solver_mrt" localSheetId="7" hidden="1">0.01</definedName>
    <definedName name="solver_mrt" localSheetId="8" hidden="1">0.01</definedName>
    <definedName name="solver_mrt" localSheetId="9" hidden="1">0.01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3" hidden="1">4</definedName>
    <definedName name="solver_num" localSheetId="4" hidden="1">4</definedName>
    <definedName name="solver_num" localSheetId="5" hidden="1">4</definedName>
    <definedName name="solver_num" localSheetId="6" hidden="1">4</definedName>
    <definedName name="solver_num" localSheetId="7" hidden="1">4</definedName>
    <definedName name="solver_num" localSheetId="8" hidden="1">4</definedName>
    <definedName name="solver_num" localSheetId="9" hidden="1">4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3" hidden="1">'2019-Semana 01 OK'!$AC$4</definedName>
    <definedName name="solver_opt" localSheetId="4" hidden="1">'2019-Semana 02 OK'!$AD$4</definedName>
    <definedName name="solver_opt" localSheetId="5" hidden="1">'2019-Semana 03 OK'!$AD$4</definedName>
    <definedName name="solver_opt" localSheetId="6" hidden="1">'2019-Semana 04 OK'!$AD$4</definedName>
    <definedName name="solver_opt" localSheetId="7" hidden="1">'2019-Semana 05 OK'!$AD$4</definedName>
    <definedName name="solver_opt" localSheetId="8" hidden="1">'2019-Semana 06 OK'!$AD$4</definedName>
    <definedName name="solver_opt" localSheetId="9" hidden="1">'2019-Semana 07 OK'!$AD$4</definedName>
    <definedName name="solver_pre" localSheetId="3" hidden="1">0.000001</definedName>
    <definedName name="solver_pre" localSheetId="4" hidden="1">0.0001</definedName>
    <definedName name="solver_pre" localSheetId="5" hidden="1">0.0001</definedName>
    <definedName name="solver_pre" localSheetId="6" hidden="1">0.0001</definedName>
    <definedName name="solver_pre" localSheetId="7" hidden="1">0.0001</definedName>
    <definedName name="solver_pre" localSheetId="8" hidden="1">0.0001</definedName>
    <definedName name="solver_pre" localSheetId="9" hidden="1">0.0001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bv" localSheetId="9" hidden="1">2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2" localSheetId="9" hidden="1">1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el3" localSheetId="8" hidden="1">3</definedName>
    <definedName name="solver_rel3" localSheetId="9" hidden="1">3</definedName>
    <definedName name="solver_rel4" localSheetId="3" hidden="1">2</definedName>
    <definedName name="solver_rel4" localSheetId="4" hidden="1">2</definedName>
    <definedName name="solver_rel4" localSheetId="5" hidden="1">2</definedName>
    <definedName name="solver_rel4" localSheetId="6" hidden="1">2</definedName>
    <definedName name="solver_rel4" localSheetId="7" hidden="1">2</definedName>
    <definedName name="solver_rel4" localSheetId="8" hidden="1">2</definedName>
    <definedName name="solver_rel4" localSheetId="9" hidden="1">2</definedName>
    <definedName name="solver_rhs1" localSheetId="3" hidden="1">'2019-Semana 01 OK'!$V$1</definedName>
    <definedName name="solver_rhs1" localSheetId="4" hidden="1">'2019-Semana 02 OK'!$V$1</definedName>
    <definedName name="solver_rhs1" localSheetId="5" hidden="1">'2019-Semana 03 OK'!$V$1</definedName>
    <definedName name="solver_rhs1" localSheetId="6" hidden="1">'2019-Semana 04 OK'!$V$1</definedName>
    <definedName name="solver_rhs1" localSheetId="7" hidden="1">'2019-Semana 05 OK'!$V$1</definedName>
    <definedName name="solver_rhs1" localSheetId="8" hidden="1">'2019-Semana 06 OK'!$V$1</definedName>
    <definedName name="solver_rhs1" localSheetId="9" hidden="1">'2019-Semana 07 OK'!$V$1</definedName>
    <definedName name="solver_rhs2" localSheetId="3" hidden="1">0.1</definedName>
    <definedName name="solver_rhs2" localSheetId="4" hidden="1">0.1</definedName>
    <definedName name="solver_rhs2" localSheetId="5" hidden="1">0.1</definedName>
    <definedName name="solver_rhs2" localSheetId="6" hidden="1">0.1</definedName>
    <definedName name="solver_rhs2" localSheetId="7" hidden="1">0.1</definedName>
    <definedName name="solver_rhs2" localSheetId="8" hidden="1">0.1</definedName>
    <definedName name="solver_rhs2" localSheetId="9" hidden="1">0.1</definedName>
    <definedName name="solver_rhs3" localSheetId="3" hidden="1">0.007</definedName>
    <definedName name="solver_rhs3" localSheetId="4" hidden="1">0.007</definedName>
    <definedName name="solver_rhs3" localSheetId="5" hidden="1">0.007</definedName>
    <definedName name="solver_rhs3" localSheetId="6" hidden="1">0.007</definedName>
    <definedName name="solver_rhs3" localSheetId="7" hidden="1">0.007</definedName>
    <definedName name="solver_rhs3" localSheetId="8" hidden="1">0.007</definedName>
    <definedName name="solver_rhs3" localSheetId="9" hidden="1">0.007</definedName>
    <definedName name="solver_rhs4" localSheetId="3" hidden="1">1</definedName>
    <definedName name="solver_rhs4" localSheetId="4" hidden="1">1</definedName>
    <definedName name="solver_rhs4" localSheetId="5" hidden="1">1</definedName>
    <definedName name="solver_rhs4" localSheetId="6" hidden="1">1</definedName>
    <definedName name="solver_rhs4" localSheetId="7" hidden="1">1</definedName>
    <definedName name="solver_rhs4" localSheetId="8" hidden="1">1</definedName>
    <definedName name="solver_rhs4" localSheetId="9" hidden="1">1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3" hidden="1">0</definedName>
    <definedName name="solver_rsd" localSheetId="4" hidden="1">10</definedName>
    <definedName name="solver_rsd" localSheetId="5" hidden="1">10</definedName>
    <definedName name="solver_rsd" localSheetId="6" hidden="1">10</definedName>
    <definedName name="solver_rsd" localSheetId="7" hidden="1">10</definedName>
    <definedName name="solver_rsd" localSheetId="8" hidden="1">10</definedName>
    <definedName name="solver_rsd" localSheetId="9" hidden="1">10</definedName>
    <definedName name="solver_scl" localSheetId="3" hidden="1">2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3" hidden="1">1000</definedName>
    <definedName name="solver_ssz" localSheetId="4" hidden="1">1000</definedName>
    <definedName name="solver_ssz" localSheetId="5" hidden="1">1000</definedName>
    <definedName name="solver_ssz" localSheetId="6" hidden="1">1000</definedName>
    <definedName name="solver_ssz" localSheetId="7" hidden="1">1000</definedName>
    <definedName name="solver_ssz" localSheetId="8" hidden="1">1000</definedName>
    <definedName name="solver_ssz" localSheetId="9" hidden="1">1000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9" l="1"/>
  <c r="P8" i="19"/>
  <c r="AD7" i="18"/>
  <c r="AD6" i="18"/>
  <c r="AD21" i="18" s="1"/>
  <c r="W83" i="18"/>
  <c r="Z82" i="18"/>
  <c r="Y82" i="18"/>
  <c r="X82" i="18"/>
  <c r="Z81" i="18"/>
  <c r="Y81" i="18"/>
  <c r="X81" i="18"/>
  <c r="Z80" i="18"/>
  <c r="Y80" i="18"/>
  <c r="X80" i="18"/>
  <c r="Z79" i="18"/>
  <c r="Y79" i="18"/>
  <c r="X79" i="18"/>
  <c r="Z78" i="18"/>
  <c r="Y78" i="18"/>
  <c r="X78" i="18"/>
  <c r="Z77" i="18"/>
  <c r="Y77" i="18"/>
  <c r="X77" i="18"/>
  <c r="Z76" i="18"/>
  <c r="Y76" i="18"/>
  <c r="X76" i="18"/>
  <c r="Z75" i="18"/>
  <c r="Y75" i="18"/>
  <c r="X75" i="18"/>
  <c r="Z74" i="18"/>
  <c r="Y74" i="18"/>
  <c r="X74" i="18"/>
  <c r="Z73" i="18"/>
  <c r="Y73" i="18"/>
  <c r="X73" i="18"/>
  <c r="Z72" i="18"/>
  <c r="Y72" i="18"/>
  <c r="X72" i="18"/>
  <c r="Z71" i="18"/>
  <c r="Y71" i="18"/>
  <c r="X71" i="18"/>
  <c r="Z70" i="18"/>
  <c r="Y70" i="18"/>
  <c r="X70" i="18"/>
  <c r="Z69" i="18"/>
  <c r="Y69" i="18"/>
  <c r="X69" i="18"/>
  <c r="Z68" i="18"/>
  <c r="Y68" i="18"/>
  <c r="X68" i="18"/>
  <c r="Z67" i="18"/>
  <c r="Y67" i="18"/>
  <c r="X67" i="18"/>
  <c r="Z66" i="18"/>
  <c r="Y66" i="18"/>
  <c r="X66" i="18"/>
  <c r="Z65" i="18"/>
  <c r="Y65" i="18"/>
  <c r="X65" i="18"/>
  <c r="Z64" i="18"/>
  <c r="Y64" i="18"/>
  <c r="X64" i="18"/>
  <c r="Z63" i="18"/>
  <c r="Y63" i="18"/>
  <c r="X63" i="18"/>
  <c r="Z62" i="18"/>
  <c r="Y62" i="18"/>
  <c r="X62" i="18"/>
  <c r="Z61" i="18"/>
  <c r="Y61" i="18"/>
  <c r="X61" i="18"/>
  <c r="Z60" i="18"/>
  <c r="Y60" i="18"/>
  <c r="X60" i="18"/>
  <c r="Z59" i="18"/>
  <c r="Y59" i="18"/>
  <c r="X59" i="18"/>
  <c r="Z58" i="18"/>
  <c r="Y58" i="18"/>
  <c r="X58" i="18"/>
  <c r="Z57" i="18"/>
  <c r="Y57" i="18"/>
  <c r="X57" i="18"/>
  <c r="Z56" i="18"/>
  <c r="Y56" i="18"/>
  <c r="X56" i="18"/>
  <c r="Z55" i="18"/>
  <c r="Y55" i="18"/>
  <c r="X55" i="18"/>
  <c r="Z54" i="18"/>
  <c r="Y54" i="18"/>
  <c r="X54" i="18"/>
  <c r="Z53" i="18"/>
  <c r="Y53" i="18"/>
  <c r="X53" i="18"/>
  <c r="Z52" i="18"/>
  <c r="Y52" i="18"/>
  <c r="X52" i="18"/>
  <c r="Z51" i="18"/>
  <c r="Y51" i="18"/>
  <c r="X51" i="18"/>
  <c r="Z50" i="18"/>
  <c r="Y50" i="18"/>
  <c r="X50" i="18"/>
  <c r="Z49" i="18"/>
  <c r="Y49" i="18"/>
  <c r="X49" i="18"/>
  <c r="Z48" i="18"/>
  <c r="Y48" i="18"/>
  <c r="X48" i="18"/>
  <c r="Z47" i="18"/>
  <c r="Y47" i="18"/>
  <c r="X47" i="18"/>
  <c r="Z46" i="18"/>
  <c r="Y46" i="18"/>
  <c r="X46" i="18"/>
  <c r="Z45" i="18"/>
  <c r="Y45" i="18"/>
  <c r="X45" i="18"/>
  <c r="Z44" i="18"/>
  <c r="Y44" i="18"/>
  <c r="X44" i="18"/>
  <c r="Z43" i="18"/>
  <c r="Y43" i="18"/>
  <c r="X43" i="18"/>
  <c r="Z42" i="18"/>
  <c r="Y42" i="18"/>
  <c r="X42" i="18"/>
  <c r="Z41" i="18"/>
  <c r="Y41" i="18"/>
  <c r="X41" i="18"/>
  <c r="Z40" i="18"/>
  <c r="Y40" i="18"/>
  <c r="X40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AC23" i="18"/>
  <c r="Z23" i="18"/>
  <c r="Y23" i="18"/>
  <c r="X23" i="18"/>
  <c r="AC22" i="18"/>
  <c r="Z22" i="18"/>
  <c r="Y22" i="18"/>
  <c r="X22" i="18"/>
  <c r="AC21" i="18"/>
  <c r="Z21" i="18"/>
  <c r="Y21" i="18"/>
  <c r="X21" i="18"/>
  <c r="Z20" i="18"/>
  <c r="Y20" i="18"/>
  <c r="X20" i="18"/>
  <c r="AC19" i="18"/>
  <c r="Z19" i="18"/>
  <c r="Y19" i="18"/>
  <c r="X19" i="18"/>
  <c r="Z18" i="18"/>
  <c r="Y18" i="18"/>
  <c r="X18" i="18"/>
  <c r="Z17" i="18"/>
  <c r="Y17" i="18"/>
  <c r="X17" i="18"/>
  <c r="Z16" i="18"/>
  <c r="Y16" i="18"/>
  <c r="X16" i="18"/>
  <c r="Z15" i="18"/>
  <c r="Y15" i="18"/>
  <c r="X15" i="18"/>
  <c r="Z14" i="18"/>
  <c r="Y14" i="18"/>
  <c r="X14" i="18"/>
  <c r="Z13" i="18"/>
  <c r="Y13" i="18"/>
  <c r="X13" i="18"/>
  <c r="Z12" i="18"/>
  <c r="Y12" i="18"/>
  <c r="X12" i="18"/>
  <c r="Z11" i="18"/>
  <c r="Y11" i="18"/>
  <c r="X11" i="18"/>
  <c r="Z10" i="18"/>
  <c r="Y10" i="18"/>
  <c r="X10" i="18"/>
  <c r="Z9" i="18"/>
  <c r="Y9" i="18"/>
  <c r="X9" i="18"/>
  <c r="AC8" i="18"/>
  <c r="Z8" i="18"/>
  <c r="Y8" i="18"/>
  <c r="X8" i="18"/>
  <c r="AD22" i="18"/>
  <c r="AC7" i="18"/>
  <c r="Z7" i="18"/>
  <c r="Y7" i="18"/>
  <c r="X7" i="18"/>
  <c r="AC6" i="18"/>
  <c r="Z6" i="18"/>
  <c r="Y6" i="18"/>
  <c r="X6" i="18"/>
  <c r="Z5" i="18"/>
  <c r="Y5" i="18"/>
  <c r="X5" i="18"/>
  <c r="AC4" i="18"/>
  <c r="Z4" i="18"/>
  <c r="Y4" i="18"/>
  <c r="X4" i="18"/>
  <c r="Y3" i="18"/>
  <c r="X3" i="18"/>
  <c r="V1" i="18"/>
  <c r="AD16" i="18" s="1"/>
  <c r="AD7" i="17"/>
  <c r="AD6" i="17"/>
  <c r="W83" i="17"/>
  <c r="Z82" i="17"/>
  <c r="Y82" i="17"/>
  <c r="X82" i="17"/>
  <c r="Z81" i="17"/>
  <c r="Y81" i="17"/>
  <c r="X81" i="17"/>
  <c r="Z80" i="17"/>
  <c r="Y80" i="17"/>
  <c r="X80" i="17"/>
  <c r="Z79" i="17"/>
  <c r="Y79" i="17"/>
  <c r="X79" i="17"/>
  <c r="Z78" i="17"/>
  <c r="Y78" i="17"/>
  <c r="X78" i="17"/>
  <c r="Z77" i="17"/>
  <c r="Y77" i="17"/>
  <c r="X77" i="17"/>
  <c r="Z76" i="17"/>
  <c r="Y76" i="17"/>
  <c r="X76" i="17"/>
  <c r="Z75" i="17"/>
  <c r="Y75" i="17"/>
  <c r="X75" i="17"/>
  <c r="Z74" i="17"/>
  <c r="Y74" i="17"/>
  <c r="X74" i="17"/>
  <c r="Z73" i="17"/>
  <c r="Y73" i="17"/>
  <c r="X73" i="17"/>
  <c r="Z72" i="17"/>
  <c r="Y72" i="17"/>
  <c r="X72" i="17"/>
  <c r="Z71" i="17"/>
  <c r="Y71" i="17"/>
  <c r="X71" i="17"/>
  <c r="Z70" i="17"/>
  <c r="Y70" i="17"/>
  <c r="X70" i="17"/>
  <c r="Z69" i="17"/>
  <c r="Y69" i="17"/>
  <c r="X69" i="17"/>
  <c r="Z68" i="17"/>
  <c r="Y68" i="17"/>
  <c r="X68" i="17"/>
  <c r="Z67" i="17"/>
  <c r="Y67" i="17"/>
  <c r="X67" i="17"/>
  <c r="Z66" i="17"/>
  <c r="Y66" i="17"/>
  <c r="X66" i="17"/>
  <c r="Z65" i="17"/>
  <c r="Y65" i="17"/>
  <c r="X65" i="17"/>
  <c r="Z64" i="17"/>
  <c r="Y64" i="17"/>
  <c r="X64" i="17"/>
  <c r="Z63" i="17"/>
  <c r="Y63" i="17"/>
  <c r="X63" i="17"/>
  <c r="Z62" i="17"/>
  <c r="Y62" i="17"/>
  <c r="X62" i="17"/>
  <c r="Z61" i="17"/>
  <c r="Y61" i="17"/>
  <c r="X61" i="17"/>
  <c r="Z60" i="17"/>
  <c r="Y60" i="17"/>
  <c r="X60" i="17"/>
  <c r="Z59" i="17"/>
  <c r="Y59" i="17"/>
  <c r="X59" i="17"/>
  <c r="Z58" i="17"/>
  <c r="Y58" i="17"/>
  <c r="X58" i="17"/>
  <c r="Z57" i="17"/>
  <c r="Y57" i="17"/>
  <c r="X57" i="17"/>
  <c r="Z56" i="17"/>
  <c r="Y56" i="17"/>
  <c r="X56" i="17"/>
  <c r="Z55" i="17"/>
  <c r="Y55" i="17"/>
  <c r="X55" i="17"/>
  <c r="Z54" i="17"/>
  <c r="Y54" i="17"/>
  <c r="X54" i="17"/>
  <c r="Z53" i="17"/>
  <c r="Y53" i="17"/>
  <c r="X53" i="17"/>
  <c r="Z52" i="17"/>
  <c r="Y52" i="17"/>
  <c r="X52" i="17"/>
  <c r="Z51" i="17"/>
  <c r="Y51" i="17"/>
  <c r="X51" i="17"/>
  <c r="Z50" i="17"/>
  <c r="Y50" i="17"/>
  <c r="X50" i="17"/>
  <c r="Z49" i="17"/>
  <c r="Y49" i="17"/>
  <c r="X49" i="17"/>
  <c r="Z48" i="17"/>
  <c r="Y48" i="17"/>
  <c r="X48" i="17"/>
  <c r="Z47" i="17"/>
  <c r="Y47" i="17"/>
  <c r="X47" i="17"/>
  <c r="Z46" i="17"/>
  <c r="Y46" i="17"/>
  <c r="X46" i="17"/>
  <c r="Z45" i="17"/>
  <c r="Y45" i="17"/>
  <c r="X45" i="17"/>
  <c r="Z44" i="17"/>
  <c r="Y44" i="17"/>
  <c r="X44" i="17"/>
  <c r="Z43" i="17"/>
  <c r="Y43" i="17"/>
  <c r="X43" i="17"/>
  <c r="Z42" i="17"/>
  <c r="Y42" i="17"/>
  <c r="X42" i="17"/>
  <c r="Z41" i="17"/>
  <c r="Y41" i="17"/>
  <c r="X41" i="17"/>
  <c r="Z40" i="17"/>
  <c r="Y40" i="17"/>
  <c r="X40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AC23" i="17"/>
  <c r="Z23" i="17"/>
  <c r="Y23" i="17"/>
  <c r="X23" i="17"/>
  <c r="AC22" i="17"/>
  <c r="Z22" i="17"/>
  <c r="Y22" i="17"/>
  <c r="X22" i="17"/>
  <c r="AC21" i="17"/>
  <c r="Z21" i="17"/>
  <c r="Y21" i="17"/>
  <c r="X21" i="17"/>
  <c r="Z20" i="17"/>
  <c r="Y20" i="17"/>
  <c r="X20" i="17"/>
  <c r="AC19" i="17"/>
  <c r="Z19" i="17"/>
  <c r="Y19" i="17"/>
  <c r="X19" i="17"/>
  <c r="Z18" i="17"/>
  <c r="Y18" i="17"/>
  <c r="X18" i="17"/>
  <c r="Z17" i="17"/>
  <c r="Y17" i="17"/>
  <c r="X17" i="17"/>
  <c r="Z16" i="17"/>
  <c r="Y16" i="17"/>
  <c r="X16" i="17"/>
  <c r="Z15" i="17"/>
  <c r="Y15" i="17"/>
  <c r="X15" i="17"/>
  <c r="Z14" i="17"/>
  <c r="Y14" i="17"/>
  <c r="X14" i="17"/>
  <c r="Z13" i="17"/>
  <c r="Y13" i="17"/>
  <c r="X13" i="17"/>
  <c r="Z12" i="17"/>
  <c r="Y12" i="17"/>
  <c r="X12" i="17"/>
  <c r="Z11" i="17"/>
  <c r="Y11" i="17"/>
  <c r="X11" i="17"/>
  <c r="Z10" i="17"/>
  <c r="Y10" i="17"/>
  <c r="X10" i="17"/>
  <c r="Z9" i="17"/>
  <c r="Y9" i="17"/>
  <c r="X9" i="17"/>
  <c r="AC8" i="17"/>
  <c r="Z8" i="17"/>
  <c r="Y8" i="17"/>
  <c r="X8" i="17"/>
  <c r="AD22" i="17"/>
  <c r="AC7" i="17"/>
  <c r="Z7" i="17"/>
  <c r="Y7" i="17"/>
  <c r="X7" i="17"/>
  <c r="AD21" i="17"/>
  <c r="AC6" i="17"/>
  <c r="Z6" i="17"/>
  <c r="Y6" i="17"/>
  <c r="X6" i="17"/>
  <c r="Z5" i="17"/>
  <c r="Y5" i="17"/>
  <c r="X5" i="17"/>
  <c r="AC4" i="17"/>
  <c r="Z4" i="17"/>
  <c r="Y4" i="17"/>
  <c r="X4" i="17"/>
  <c r="Y3" i="17"/>
  <c r="X3" i="17"/>
  <c r="V1" i="17"/>
  <c r="AD16" i="17" s="1"/>
  <c r="AD7" i="16"/>
  <c r="AD6" i="16"/>
  <c r="W83" i="16"/>
  <c r="Z82" i="16"/>
  <c r="Y82" i="16"/>
  <c r="X82" i="16"/>
  <c r="Z81" i="16"/>
  <c r="Y81" i="16"/>
  <c r="X81" i="16"/>
  <c r="Z80" i="16"/>
  <c r="Y80" i="16"/>
  <c r="X80" i="16"/>
  <c r="Z79" i="16"/>
  <c r="Y79" i="16"/>
  <c r="X79" i="16"/>
  <c r="Z78" i="16"/>
  <c r="Y78" i="16"/>
  <c r="X78" i="16"/>
  <c r="Z77" i="16"/>
  <c r="Y77" i="16"/>
  <c r="X77" i="16"/>
  <c r="Z76" i="16"/>
  <c r="Y76" i="16"/>
  <c r="X76" i="16"/>
  <c r="Z75" i="16"/>
  <c r="Y75" i="16"/>
  <c r="X75" i="16"/>
  <c r="Z74" i="16"/>
  <c r="Y74" i="16"/>
  <c r="X74" i="16"/>
  <c r="Z73" i="16"/>
  <c r="Y73" i="16"/>
  <c r="X73" i="16"/>
  <c r="Z72" i="16"/>
  <c r="Y72" i="16"/>
  <c r="X72" i="16"/>
  <c r="Z71" i="16"/>
  <c r="Y71" i="16"/>
  <c r="X71" i="16"/>
  <c r="Z70" i="16"/>
  <c r="Y70" i="16"/>
  <c r="X70" i="16"/>
  <c r="Z69" i="16"/>
  <c r="Y69" i="16"/>
  <c r="X69" i="16"/>
  <c r="Z68" i="16"/>
  <c r="Y68" i="16"/>
  <c r="X68" i="16"/>
  <c r="Z67" i="16"/>
  <c r="Y67" i="16"/>
  <c r="X67" i="16"/>
  <c r="Z66" i="16"/>
  <c r="Y66" i="16"/>
  <c r="X66" i="16"/>
  <c r="Z65" i="16"/>
  <c r="Y65" i="16"/>
  <c r="X65" i="16"/>
  <c r="Z64" i="16"/>
  <c r="Y64" i="16"/>
  <c r="X64" i="16"/>
  <c r="Z63" i="16"/>
  <c r="Y63" i="16"/>
  <c r="X63" i="16"/>
  <c r="Z62" i="16"/>
  <c r="Y62" i="16"/>
  <c r="X62" i="16"/>
  <c r="Z61" i="16"/>
  <c r="Y61" i="16"/>
  <c r="X61" i="16"/>
  <c r="Z60" i="16"/>
  <c r="Y60" i="16"/>
  <c r="X60" i="16"/>
  <c r="Z59" i="16"/>
  <c r="Y59" i="16"/>
  <c r="X59" i="16"/>
  <c r="Z58" i="16"/>
  <c r="Y58" i="16"/>
  <c r="X58" i="16"/>
  <c r="Z57" i="16"/>
  <c r="Y57" i="16"/>
  <c r="X57" i="16"/>
  <c r="Z56" i="16"/>
  <c r="Y56" i="16"/>
  <c r="X56" i="16"/>
  <c r="Z55" i="16"/>
  <c r="Y55" i="16"/>
  <c r="X55" i="16"/>
  <c r="Z54" i="16"/>
  <c r="Y54" i="16"/>
  <c r="X54" i="16"/>
  <c r="Z53" i="16"/>
  <c r="Y53" i="16"/>
  <c r="X53" i="16"/>
  <c r="Z52" i="16"/>
  <c r="Y52" i="16"/>
  <c r="X52" i="16"/>
  <c r="Z51" i="16"/>
  <c r="Y51" i="16"/>
  <c r="X51" i="16"/>
  <c r="Z50" i="16"/>
  <c r="Y50" i="16"/>
  <c r="X50" i="16"/>
  <c r="Z49" i="16"/>
  <c r="Y49" i="16"/>
  <c r="X49" i="16"/>
  <c r="Z48" i="16"/>
  <c r="Y48" i="16"/>
  <c r="X48" i="16"/>
  <c r="Z47" i="16"/>
  <c r="Y47" i="16"/>
  <c r="X47" i="16"/>
  <c r="Z46" i="16"/>
  <c r="Y46" i="16"/>
  <c r="X46" i="16"/>
  <c r="Z45" i="16"/>
  <c r="Y45" i="16"/>
  <c r="X45" i="16"/>
  <c r="Z44" i="16"/>
  <c r="Y44" i="16"/>
  <c r="X44" i="16"/>
  <c r="Z43" i="16"/>
  <c r="Y43" i="16"/>
  <c r="X43" i="16"/>
  <c r="Z42" i="16"/>
  <c r="Y42" i="16"/>
  <c r="X42" i="16"/>
  <c r="Z41" i="16"/>
  <c r="Y41" i="16"/>
  <c r="X41" i="16"/>
  <c r="Z40" i="16"/>
  <c r="Y40" i="16"/>
  <c r="X40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AC23" i="16"/>
  <c r="Z23" i="16"/>
  <c r="Y23" i="16"/>
  <c r="X23" i="16"/>
  <c r="AC22" i="16"/>
  <c r="Z22" i="16"/>
  <c r="Y22" i="16"/>
  <c r="X22" i="16"/>
  <c r="AC21" i="16"/>
  <c r="Z21" i="16"/>
  <c r="Y21" i="16"/>
  <c r="X21" i="16"/>
  <c r="Z20" i="16"/>
  <c r="Y20" i="16"/>
  <c r="X20" i="16"/>
  <c r="AC19" i="16"/>
  <c r="Z19" i="16"/>
  <c r="Y19" i="16"/>
  <c r="X19" i="16"/>
  <c r="Z18" i="16"/>
  <c r="Y18" i="16"/>
  <c r="X18" i="16"/>
  <c r="Z17" i="16"/>
  <c r="Y17" i="16"/>
  <c r="X17" i="16"/>
  <c r="Z16" i="16"/>
  <c r="Y16" i="16"/>
  <c r="X16" i="16"/>
  <c r="Z15" i="16"/>
  <c r="Y15" i="16"/>
  <c r="X15" i="16"/>
  <c r="Z14" i="16"/>
  <c r="Y14" i="16"/>
  <c r="X14" i="16"/>
  <c r="Z13" i="16"/>
  <c r="Y13" i="16"/>
  <c r="X13" i="16"/>
  <c r="Z12" i="16"/>
  <c r="Y12" i="16"/>
  <c r="X12" i="16"/>
  <c r="Z11" i="16"/>
  <c r="Y11" i="16"/>
  <c r="X11" i="16"/>
  <c r="Z10" i="16"/>
  <c r="Y10" i="16"/>
  <c r="X10" i="16"/>
  <c r="Z9" i="16"/>
  <c r="Y9" i="16"/>
  <c r="X9" i="16"/>
  <c r="AC8" i="16"/>
  <c r="Z8" i="16"/>
  <c r="Y8" i="16"/>
  <c r="X8" i="16"/>
  <c r="AD22" i="16"/>
  <c r="AC7" i="16"/>
  <c r="Z7" i="16"/>
  <c r="Y7" i="16"/>
  <c r="X7" i="16"/>
  <c r="AD21" i="16"/>
  <c r="AC6" i="16"/>
  <c r="Z6" i="16"/>
  <c r="Y6" i="16"/>
  <c r="X6" i="16"/>
  <c r="Z5" i="16"/>
  <c r="Y5" i="16"/>
  <c r="X5" i="16"/>
  <c r="AC4" i="16"/>
  <c r="Z4" i="16"/>
  <c r="Y4" i="16"/>
  <c r="X4" i="16"/>
  <c r="Y3" i="16"/>
  <c r="X3" i="16"/>
  <c r="V1" i="16"/>
  <c r="AD16" i="16" s="1"/>
  <c r="AD7" i="15"/>
  <c r="AD6" i="15"/>
  <c r="Y3" i="15"/>
  <c r="X3" i="15"/>
  <c r="W83" i="15"/>
  <c r="Z82" i="15"/>
  <c r="Y82" i="15"/>
  <c r="X82" i="15"/>
  <c r="Z81" i="15"/>
  <c r="Y81" i="15"/>
  <c r="X81" i="15"/>
  <c r="Z80" i="15"/>
  <c r="Y80" i="15"/>
  <c r="X80" i="15"/>
  <c r="Z79" i="15"/>
  <c r="Y79" i="15"/>
  <c r="X79" i="15"/>
  <c r="Z78" i="15"/>
  <c r="Y78" i="15"/>
  <c r="X78" i="15"/>
  <c r="Z77" i="15"/>
  <c r="Y77" i="15"/>
  <c r="X77" i="15"/>
  <c r="Z76" i="15"/>
  <c r="Y76" i="15"/>
  <c r="X76" i="15"/>
  <c r="Z75" i="15"/>
  <c r="Y75" i="15"/>
  <c r="X75" i="15"/>
  <c r="Z74" i="15"/>
  <c r="Y74" i="15"/>
  <c r="X74" i="15"/>
  <c r="Z73" i="15"/>
  <c r="Y73" i="15"/>
  <c r="X73" i="15"/>
  <c r="Z72" i="15"/>
  <c r="Y72" i="15"/>
  <c r="X72" i="15"/>
  <c r="Z71" i="15"/>
  <c r="Y71" i="15"/>
  <c r="X71" i="15"/>
  <c r="Z70" i="15"/>
  <c r="Y70" i="15"/>
  <c r="X70" i="15"/>
  <c r="Z69" i="15"/>
  <c r="Y69" i="15"/>
  <c r="X69" i="15"/>
  <c r="Z68" i="15"/>
  <c r="Y68" i="15"/>
  <c r="X68" i="15"/>
  <c r="Z67" i="15"/>
  <c r="Y67" i="15"/>
  <c r="X67" i="15"/>
  <c r="Z66" i="15"/>
  <c r="Y66" i="15"/>
  <c r="X66" i="15"/>
  <c r="Z65" i="15"/>
  <c r="Y65" i="15"/>
  <c r="X65" i="15"/>
  <c r="Z64" i="15"/>
  <c r="Y64" i="15"/>
  <c r="X64" i="15"/>
  <c r="Z63" i="15"/>
  <c r="Y63" i="15"/>
  <c r="X63" i="15"/>
  <c r="Z62" i="15"/>
  <c r="Y62" i="15"/>
  <c r="X62" i="15"/>
  <c r="Z61" i="15"/>
  <c r="Y61" i="15"/>
  <c r="X61" i="15"/>
  <c r="Z60" i="15"/>
  <c r="Y60" i="15"/>
  <c r="X60" i="15"/>
  <c r="Z59" i="15"/>
  <c r="Y59" i="15"/>
  <c r="X59" i="15"/>
  <c r="Z58" i="15"/>
  <c r="Y58" i="15"/>
  <c r="X58" i="15"/>
  <c r="Z57" i="15"/>
  <c r="Y57" i="15"/>
  <c r="X57" i="15"/>
  <c r="Z56" i="15"/>
  <c r="Y56" i="15"/>
  <c r="X56" i="15"/>
  <c r="Z55" i="15"/>
  <c r="Y55" i="15"/>
  <c r="X55" i="15"/>
  <c r="Z54" i="15"/>
  <c r="Y54" i="15"/>
  <c r="X54" i="15"/>
  <c r="Z53" i="15"/>
  <c r="Y53" i="15"/>
  <c r="X53" i="15"/>
  <c r="Z52" i="15"/>
  <c r="Y52" i="15"/>
  <c r="X52" i="15"/>
  <c r="Z51" i="15"/>
  <c r="Y51" i="15"/>
  <c r="X51" i="15"/>
  <c r="Z50" i="15"/>
  <c r="Y50" i="15"/>
  <c r="X50" i="15"/>
  <c r="Z49" i="15"/>
  <c r="Y49" i="15"/>
  <c r="X49" i="15"/>
  <c r="Z48" i="15"/>
  <c r="Y48" i="15"/>
  <c r="X48" i="15"/>
  <c r="Z47" i="15"/>
  <c r="Y47" i="15"/>
  <c r="X47" i="15"/>
  <c r="Z46" i="15"/>
  <c r="Y46" i="15"/>
  <c r="X46" i="15"/>
  <c r="Z45" i="15"/>
  <c r="Y45" i="15"/>
  <c r="X45" i="15"/>
  <c r="Z44" i="15"/>
  <c r="Y44" i="15"/>
  <c r="X44" i="15"/>
  <c r="Z43" i="15"/>
  <c r="Y43" i="15"/>
  <c r="X43" i="15"/>
  <c r="Z42" i="15"/>
  <c r="Y42" i="15"/>
  <c r="X42" i="15"/>
  <c r="Z41" i="15"/>
  <c r="Y41" i="15"/>
  <c r="X41" i="15"/>
  <c r="Z40" i="15"/>
  <c r="Y40" i="15"/>
  <c r="X40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AC23" i="15"/>
  <c r="Z23" i="15"/>
  <c r="Y23" i="15"/>
  <c r="X23" i="15"/>
  <c r="AC22" i="15"/>
  <c r="Z22" i="15"/>
  <c r="Y22" i="15"/>
  <c r="X22" i="15"/>
  <c r="AC21" i="15"/>
  <c r="Z21" i="15"/>
  <c r="Y21" i="15"/>
  <c r="X21" i="15"/>
  <c r="Z20" i="15"/>
  <c r="Y20" i="15"/>
  <c r="X20" i="15"/>
  <c r="AC19" i="15"/>
  <c r="Z19" i="15"/>
  <c r="Y19" i="15"/>
  <c r="X19" i="15"/>
  <c r="Z18" i="15"/>
  <c r="Y18" i="15"/>
  <c r="X18" i="15"/>
  <c r="Z17" i="15"/>
  <c r="Y17" i="15"/>
  <c r="X17" i="15"/>
  <c r="AD16" i="15"/>
  <c r="Z16" i="15"/>
  <c r="Y16" i="15"/>
  <c r="X16" i="15"/>
  <c r="Z15" i="15"/>
  <c r="Y15" i="15"/>
  <c r="X15" i="15"/>
  <c r="Z14" i="15"/>
  <c r="Y14" i="15"/>
  <c r="X14" i="15"/>
  <c r="Z13" i="15"/>
  <c r="Y13" i="15"/>
  <c r="X13" i="15"/>
  <c r="Z12" i="15"/>
  <c r="Y12" i="15"/>
  <c r="X12" i="15"/>
  <c r="Z11" i="15"/>
  <c r="Y11" i="15"/>
  <c r="X11" i="15"/>
  <c r="Z10" i="15"/>
  <c r="Y10" i="15"/>
  <c r="X10" i="15"/>
  <c r="Z9" i="15"/>
  <c r="Y9" i="15"/>
  <c r="X9" i="15"/>
  <c r="AC8" i="15"/>
  <c r="Z8" i="15"/>
  <c r="Y8" i="15"/>
  <c r="X8" i="15"/>
  <c r="AD22" i="15"/>
  <c r="AC7" i="15"/>
  <c r="Z7" i="15"/>
  <c r="Y7" i="15"/>
  <c r="X7" i="15"/>
  <c r="AD21" i="15"/>
  <c r="AC6" i="15"/>
  <c r="Z6" i="15"/>
  <c r="Y6" i="15"/>
  <c r="X6" i="15"/>
  <c r="Z5" i="15"/>
  <c r="Y5" i="15"/>
  <c r="X5" i="15"/>
  <c r="AC4" i="15"/>
  <c r="Z4" i="15"/>
  <c r="Y4" i="15"/>
  <c r="X4" i="15"/>
  <c r="V1" i="15"/>
  <c r="AD7" i="14"/>
  <c r="AD22" i="14" s="1"/>
  <c r="AD6" i="14"/>
  <c r="W83" i="14"/>
  <c r="Z82" i="14"/>
  <c r="Y82" i="14"/>
  <c r="X82" i="14"/>
  <c r="Z81" i="14"/>
  <c r="Y81" i="14"/>
  <c r="X81" i="14"/>
  <c r="Z80" i="14"/>
  <c r="Y80" i="14"/>
  <c r="X80" i="14"/>
  <c r="Z79" i="14"/>
  <c r="Y79" i="14"/>
  <c r="X79" i="14"/>
  <c r="Z78" i="14"/>
  <c r="Y78" i="14"/>
  <c r="X78" i="14"/>
  <c r="Z77" i="14"/>
  <c r="Y77" i="14"/>
  <c r="X77" i="14"/>
  <c r="Z76" i="14"/>
  <c r="Y76" i="14"/>
  <c r="X76" i="14"/>
  <c r="Z75" i="14"/>
  <c r="Y75" i="14"/>
  <c r="X75" i="14"/>
  <c r="Z74" i="14"/>
  <c r="Y74" i="14"/>
  <c r="X74" i="14"/>
  <c r="Z73" i="14"/>
  <c r="Y73" i="14"/>
  <c r="X73" i="14"/>
  <c r="Z72" i="14"/>
  <c r="Y72" i="14"/>
  <c r="X72" i="14"/>
  <c r="Z71" i="14"/>
  <c r="Y71" i="14"/>
  <c r="X71" i="14"/>
  <c r="Z70" i="14"/>
  <c r="Y70" i="14"/>
  <c r="X70" i="14"/>
  <c r="Z69" i="14"/>
  <c r="Y69" i="14"/>
  <c r="X69" i="14"/>
  <c r="Z68" i="14"/>
  <c r="Y68" i="14"/>
  <c r="X68" i="14"/>
  <c r="Z67" i="14"/>
  <c r="Y67" i="14"/>
  <c r="X67" i="14"/>
  <c r="Z66" i="14"/>
  <c r="Y66" i="14"/>
  <c r="X66" i="14"/>
  <c r="Z65" i="14"/>
  <c r="Y65" i="14"/>
  <c r="X65" i="14"/>
  <c r="Z64" i="14"/>
  <c r="Y64" i="14"/>
  <c r="X64" i="14"/>
  <c r="Z63" i="14"/>
  <c r="Y63" i="14"/>
  <c r="X63" i="14"/>
  <c r="Z62" i="14"/>
  <c r="Y62" i="14"/>
  <c r="X62" i="14"/>
  <c r="Z61" i="14"/>
  <c r="Y61" i="14"/>
  <c r="X61" i="14"/>
  <c r="Z60" i="14"/>
  <c r="Y60" i="14"/>
  <c r="X60" i="14"/>
  <c r="Z59" i="14"/>
  <c r="Y59" i="14"/>
  <c r="X59" i="14"/>
  <c r="Z58" i="14"/>
  <c r="Y58" i="14"/>
  <c r="X58" i="14"/>
  <c r="Z57" i="14"/>
  <c r="Y57" i="14"/>
  <c r="X57" i="14"/>
  <c r="Z56" i="14"/>
  <c r="Y56" i="14"/>
  <c r="X56" i="14"/>
  <c r="Z55" i="14"/>
  <c r="Y55" i="14"/>
  <c r="X55" i="14"/>
  <c r="Z54" i="14"/>
  <c r="Y54" i="14"/>
  <c r="X54" i="14"/>
  <c r="Z53" i="14"/>
  <c r="Y53" i="14"/>
  <c r="X53" i="14"/>
  <c r="Z52" i="14"/>
  <c r="Y52" i="14"/>
  <c r="X52" i="14"/>
  <c r="Z51" i="14"/>
  <c r="Y51" i="14"/>
  <c r="X51" i="14"/>
  <c r="Z50" i="14"/>
  <c r="Y50" i="14"/>
  <c r="X50" i="14"/>
  <c r="Z49" i="14"/>
  <c r="Y49" i="14"/>
  <c r="X49" i="14"/>
  <c r="Z48" i="14"/>
  <c r="Y48" i="14"/>
  <c r="X48" i="14"/>
  <c r="Z47" i="14"/>
  <c r="Y47" i="14"/>
  <c r="X47" i="14"/>
  <c r="Z46" i="14"/>
  <c r="Y46" i="14"/>
  <c r="X46" i="14"/>
  <c r="Z45" i="14"/>
  <c r="Y45" i="14"/>
  <c r="X45" i="14"/>
  <c r="Z44" i="14"/>
  <c r="Y44" i="14"/>
  <c r="X44" i="14"/>
  <c r="Z43" i="14"/>
  <c r="Y43" i="14"/>
  <c r="X43" i="14"/>
  <c r="Z42" i="14"/>
  <c r="Y42" i="14"/>
  <c r="X42" i="14"/>
  <c r="Z41" i="14"/>
  <c r="Y41" i="14"/>
  <c r="X41" i="14"/>
  <c r="Z40" i="14"/>
  <c r="Y40" i="14"/>
  <c r="X40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AC23" i="14"/>
  <c r="Z23" i="14"/>
  <c r="Y23" i="14"/>
  <c r="X23" i="14"/>
  <c r="AC22" i="14"/>
  <c r="Z22" i="14"/>
  <c r="Y22" i="14"/>
  <c r="X22" i="14"/>
  <c r="AC21" i="14"/>
  <c r="Z21" i="14"/>
  <c r="Y21" i="14"/>
  <c r="X21" i="14"/>
  <c r="Z20" i="14"/>
  <c r="Y20" i="14"/>
  <c r="X20" i="14"/>
  <c r="AC19" i="14"/>
  <c r="Z19" i="14"/>
  <c r="Y19" i="14"/>
  <c r="X19" i="14"/>
  <c r="Z18" i="14"/>
  <c r="Y18" i="14"/>
  <c r="X18" i="14"/>
  <c r="Z17" i="14"/>
  <c r="Y17" i="14"/>
  <c r="X17" i="14"/>
  <c r="Z16" i="14"/>
  <c r="Y16" i="14"/>
  <c r="X16" i="14"/>
  <c r="Z15" i="14"/>
  <c r="Y15" i="14"/>
  <c r="X15" i="14"/>
  <c r="Z14" i="14"/>
  <c r="Y14" i="14"/>
  <c r="X14" i="14"/>
  <c r="Z13" i="14"/>
  <c r="Y13" i="14"/>
  <c r="X13" i="14"/>
  <c r="Z12" i="14"/>
  <c r="Y12" i="14"/>
  <c r="X12" i="14"/>
  <c r="Z11" i="14"/>
  <c r="Y11" i="14"/>
  <c r="X11" i="14"/>
  <c r="Z10" i="14"/>
  <c r="Y10" i="14"/>
  <c r="X10" i="14"/>
  <c r="Z9" i="14"/>
  <c r="Y9" i="14"/>
  <c r="X9" i="14"/>
  <c r="AC8" i="14"/>
  <c r="Z8" i="14"/>
  <c r="Y8" i="14"/>
  <c r="X8" i="14"/>
  <c r="AC7" i="14"/>
  <c r="Z7" i="14"/>
  <c r="Y7" i="14"/>
  <c r="X7" i="14"/>
  <c r="AD21" i="14"/>
  <c r="AC6" i="14"/>
  <c r="Z6" i="14"/>
  <c r="Y6" i="14"/>
  <c r="X6" i="14"/>
  <c r="Z5" i="14"/>
  <c r="Y5" i="14"/>
  <c r="X5" i="14"/>
  <c r="AC4" i="14"/>
  <c r="Z4" i="14"/>
  <c r="Y4" i="14"/>
  <c r="X4" i="14"/>
  <c r="V1" i="14"/>
  <c r="AD16" i="14" s="1"/>
  <c r="AD7" i="13"/>
  <c r="AD22" i="13" s="1"/>
  <c r="AD6" i="13"/>
  <c r="AC23" i="13"/>
  <c r="AC22" i="13"/>
  <c r="AC21" i="13"/>
  <c r="AC19" i="13"/>
  <c r="AC8" i="13"/>
  <c r="AC7" i="13"/>
  <c r="AC6" i="13"/>
  <c r="AC4" i="13"/>
  <c r="W83" i="13"/>
  <c r="Z82" i="13"/>
  <c r="Y82" i="13"/>
  <c r="X82" i="13"/>
  <c r="Z81" i="13"/>
  <c r="Y81" i="13"/>
  <c r="X81" i="13"/>
  <c r="Z80" i="13"/>
  <c r="Y80" i="13"/>
  <c r="X80" i="13"/>
  <c r="Z79" i="13"/>
  <c r="Y79" i="13"/>
  <c r="X79" i="13"/>
  <c r="Z78" i="13"/>
  <c r="Y78" i="13"/>
  <c r="X78" i="13"/>
  <c r="Z77" i="13"/>
  <c r="Y77" i="13"/>
  <c r="X77" i="13"/>
  <c r="Z76" i="13"/>
  <c r="Y76" i="13"/>
  <c r="X76" i="13"/>
  <c r="Z75" i="13"/>
  <c r="Y75" i="13"/>
  <c r="X75" i="13"/>
  <c r="Z74" i="13"/>
  <c r="Y74" i="13"/>
  <c r="X74" i="13"/>
  <c r="Z73" i="13"/>
  <c r="Y73" i="13"/>
  <c r="X73" i="13"/>
  <c r="Z72" i="13"/>
  <c r="Y72" i="13"/>
  <c r="X72" i="13"/>
  <c r="Z71" i="13"/>
  <c r="Y71" i="13"/>
  <c r="X71" i="13"/>
  <c r="Z70" i="13"/>
  <c r="Y70" i="13"/>
  <c r="X70" i="13"/>
  <c r="Z69" i="13"/>
  <c r="Y69" i="13"/>
  <c r="X69" i="13"/>
  <c r="Z68" i="13"/>
  <c r="Y68" i="13"/>
  <c r="X68" i="13"/>
  <c r="Z67" i="13"/>
  <c r="Y67" i="13"/>
  <c r="X67" i="13"/>
  <c r="Z66" i="13"/>
  <c r="Y66" i="13"/>
  <c r="X66" i="13"/>
  <c r="Z65" i="13"/>
  <c r="Y65" i="13"/>
  <c r="X65" i="13"/>
  <c r="Z64" i="13"/>
  <c r="Y64" i="13"/>
  <c r="X64" i="13"/>
  <c r="Z63" i="13"/>
  <c r="Y63" i="13"/>
  <c r="X63" i="13"/>
  <c r="Z62" i="13"/>
  <c r="Y62" i="13"/>
  <c r="X62" i="13"/>
  <c r="Z61" i="13"/>
  <c r="Y61" i="13"/>
  <c r="X61" i="13"/>
  <c r="Z60" i="13"/>
  <c r="Y60" i="13"/>
  <c r="X60" i="13"/>
  <c r="Z59" i="13"/>
  <c r="Y59" i="13"/>
  <c r="X59" i="13"/>
  <c r="Z58" i="13"/>
  <c r="Y58" i="13"/>
  <c r="X58" i="13"/>
  <c r="Z57" i="13"/>
  <c r="Y57" i="13"/>
  <c r="X57" i="13"/>
  <c r="Z56" i="13"/>
  <c r="Y56" i="13"/>
  <c r="X56" i="13"/>
  <c r="Z55" i="13"/>
  <c r="Y55" i="13"/>
  <c r="X55" i="13"/>
  <c r="Z54" i="13"/>
  <c r="Y54" i="13"/>
  <c r="X54" i="13"/>
  <c r="Z53" i="13"/>
  <c r="Y53" i="13"/>
  <c r="X53" i="13"/>
  <c r="Z52" i="13"/>
  <c r="Y52" i="13"/>
  <c r="X52" i="13"/>
  <c r="Z51" i="13"/>
  <c r="Y51" i="13"/>
  <c r="X51" i="13"/>
  <c r="Z50" i="13"/>
  <c r="Y50" i="13"/>
  <c r="X50" i="13"/>
  <c r="Z49" i="13"/>
  <c r="Y49" i="13"/>
  <c r="X49" i="13"/>
  <c r="Z48" i="13"/>
  <c r="Y48" i="13"/>
  <c r="X48" i="13"/>
  <c r="Z47" i="13"/>
  <c r="Y47" i="13"/>
  <c r="X47" i="13"/>
  <c r="Z46" i="13"/>
  <c r="Y46" i="13"/>
  <c r="X46" i="13"/>
  <c r="Z45" i="13"/>
  <c r="Y45" i="13"/>
  <c r="X45" i="13"/>
  <c r="Z44" i="13"/>
  <c r="Y44" i="13"/>
  <c r="X44" i="13"/>
  <c r="Z43" i="13"/>
  <c r="Y43" i="13"/>
  <c r="X43" i="13"/>
  <c r="Z42" i="13"/>
  <c r="Y42" i="13"/>
  <c r="X42" i="13"/>
  <c r="Z41" i="13"/>
  <c r="Y41" i="13"/>
  <c r="X41" i="13"/>
  <c r="Z40" i="13"/>
  <c r="Y40" i="13"/>
  <c r="X40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Z18" i="13"/>
  <c r="Y18" i="13"/>
  <c r="X18" i="13"/>
  <c r="Z17" i="13"/>
  <c r="Y17" i="13"/>
  <c r="X17" i="13"/>
  <c r="Z16" i="13"/>
  <c r="Y16" i="13"/>
  <c r="X16" i="13"/>
  <c r="Z15" i="13"/>
  <c r="Y15" i="13"/>
  <c r="X15" i="13"/>
  <c r="Z14" i="13"/>
  <c r="Y14" i="13"/>
  <c r="X14" i="13"/>
  <c r="Z13" i="13"/>
  <c r="Y13" i="13"/>
  <c r="X13" i="13"/>
  <c r="Z12" i="13"/>
  <c r="Y12" i="13"/>
  <c r="X12" i="13"/>
  <c r="Z11" i="13"/>
  <c r="Y11" i="13"/>
  <c r="X11" i="13"/>
  <c r="Z10" i="13"/>
  <c r="Y10" i="13"/>
  <c r="X10" i="13"/>
  <c r="Z9" i="13"/>
  <c r="Y9" i="13"/>
  <c r="X9" i="13"/>
  <c r="Z8" i="13"/>
  <c r="Y8" i="13"/>
  <c r="X8" i="13"/>
  <c r="Z7" i="13"/>
  <c r="Y7" i="13"/>
  <c r="X7" i="13"/>
  <c r="AD21" i="13"/>
  <c r="Z6" i="13"/>
  <c r="Y6" i="13"/>
  <c r="X6" i="13"/>
  <c r="Z5" i="13"/>
  <c r="Y5" i="13"/>
  <c r="X5" i="13"/>
  <c r="Z4" i="13"/>
  <c r="Y4" i="13"/>
  <c r="X4" i="13"/>
  <c r="V1" i="13"/>
  <c r="AD16" i="13" s="1"/>
  <c r="AC7" i="8"/>
  <c r="AC22" i="8" s="1"/>
  <c r="AC6" i="8"/>
  <c r="AC21" i="8" s="1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W83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Z4" i="8"/>
  <c r="X4" i="8"/>
  <c r="V1" i="8"/>
  <c r="AC16" i="8" s="1"/>
  <c r="Y4" i="8"/>
  <c r="X5" i="8"/>
  <c r="P9" i="19" l="1"/>
  <c r="P10" i="19" s="1"/>
  <c r="P11" i="19" s="1"/>
  <c r="P12" i="19" s="1"/>
  <c r="P13" i="19" s="1"/>
  <c r="P14" i="19" s="1"/>
  <c r="Q9" i="19"/>
  <c r="Q10" i="19" s="1"/>
  <c r="Q11" i="19" s="1"/>
  <c r="Q12" i="19" s="1"/>
  <c r="Q13" i="19" s="1"/>
  <c r="Q14" i="19" s="1"/>
  <c r="AD5" i="18"/>
  <c r="AD20" i="18" s="1"/>
  <c r="AD4" i="18"/>
  <c r="AD19" i="18" s="1"/>
  <c r="AD8" i="18"/>
  <c r="AD23" i="18" s="1"/>
  <c r="AD8" i="17"/>
  <c r="AD23" i="17" s="1"/>
  <c r="AD5" i="17"/>
  <c r="AD20" i="17" s="1"/>
  <c r="AD4" i="17"/>
  <c r="AD19" i="17" s="1"/>
  <c r="AD5" i="16"/>
  <c r="AD20" i="16" s="1"/>
  <c r="AD4" i="16"/>
  <c r="AD19" i="16" s="1"/>
  <c r="AD8" i="16"/>
  <c r="AD23" i="16" s="1"/>
  <c r="AD5" i="15"/>
  <c r="AD20" i="15" s="1"/>
  <c r="AD4" i="15"/>
  <c r="AD19" i="15" s="1"/>
  <c r="AD8" i="15"/>
  <c r="AD23" i="15" s="1"/>
  <c r="AD5" i="14"/>
  <c r="AD20" i="14" s="1"/>
  <c r="AD8" i="14"/>
  <c r="AD23" i="14" s="1"/>
  <c r="AD4" i="14"/>
  <c r="AD19" i="14" s="1"/>
  <c r="AD5" i="13"/>
  <c r="AD20" i="13" s="1"/>
  <c r="AD8" i="13"/>
  <c r="AD23" i="13" s="1"/>
  <c r="AD4" i="13"/>
  <c r="AD19" i="13" s="1"/>
  <c r="AC5" i="8"/>
  <c r="AC20" i="8" s="1"/>
  <c r="AC4" i="8"/>
  <c r="AC19" i="8" s="1"/>
  <c r="AC8" i="8"/>
  <c r="AC23" i="8" s="1"/>
  <c r="P15" i="19" l="1"/>
  <c r="Q15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98A262-5218-497D-8DC9-341C62C1C053}" keepAlive="1" name="Consulta - Sheet1" description="Conexão com a consulta 'Sheet1' na pasta de trabalho." type="5" refreshedVersion="6" background="1" saveData="1">
    <dbPr connection="Provider=Microsoft.Mashup.OleDb.1;Data Source=$Workbook$;Location=Sheet1;Extended Properties=&quot;&quot;" command="SELECT * FROM [Sheet1]"/>
  </connection>
  <connection id="2" xr16:uid="{4B38FC16-D986-4439-82FD-19292AEFAEEF}" keepAlive="1" name="Consulta - Sheet1 (2)" description="Conexão com a consulta 'Sheet1 (2)' na pasta de trabalho." type="5" refreshedVersion="6" background="1" saveData="1">
    <dbPr connection="Provider=Microsoft.Mashup.OleDb.1;Data Source=$Workbook$;Location=&quot;Sheet1 (2)&quot;;Extended Properties=&quot;&quot;" command="SELECT * FROM [Sheet1 (2)]"/>
  </connection>
  <connection id="3" xr16:uid="{4151DA2C-9B66-49D2-A5DE-A0BBDE8C567F}" keepAlive="1" name="Consulta - Sheet1 (3)" description="Conexão com a consulta 'Sheet1 (3)' na pasta de trabalho." type="5" refreshedVersion="6" background="1" saveData="1">
    <dbPr connection="Provider=Microsoft.Mashup.OleDb.1;Data Source=$Workbook$;Location=&quot;Sheet1 (3)&quot;;Extended Properties=&quot;&quot;" command="SELECT * FROM [Sheet1 (3)]"/>
  </connection>
  <connection id="4" xr16:uid="{E6257047-C336-4F66-8942-14285E09D4E5}" keepAlive="1" name="Consulta - Sheet1 (4)" description="Conexão com a consulta 'Sheet1 (4)' na pasta de trabalho." type="5" refreshedVersion="6" background="1" saveData="1">
    <dbPr connection="Provider=Microsoft.Mashup.OleDb.1;Data Source=$Workbook$;Location=&quot;Sheet1 (4)&quot;;Extended Properties=&quot;&quot;" command="SELECT * FROM [Sheet1 (4)]"/>
  </connection>
</connections>
</file>

<file path=xl/sharedStrings.xml><?xml version="1.0" encoding="utf-8"?>
<sst xmlns="http://schemas.openxmlformats.org/spreadsheetml/2006/main" count="1519" uniqueCount="139">
  <si>
    <t>Beta</t>
  </si>
  <si>
    <t>Alocação</t>
  </si>
  <si>
    <t>variaveis</t>
  </si>
  <si>
    <t>Restrições</t>
  </si>
  <si>
    <t>Somátorio das alocações tem que ser 100%</t>
  </si>
  <si>
    <t>Participação do Beta na Carteira</t>
  </si>
  <si>
    <t>Beta da carteira</t>
  </si>
  <si>
    <t>Resultado final</t>
  </si>
  <si>
    <t>Ativo</t>
  </si>
  <si>
    <t>fç Objetivo</t>
  </si>
  <si>
    <t>Legendas:</t>
  </si>
  <si>
    <t>Date</t>
  </si>
  <si>
    <t>GOAU4.SA</t>
  </si>
  <si>
    <t>PRIO3.SA</t>
  </si>
  <si>
    <t>SULA11.SA</t>
  </si>
  <si>
    <t>VALE3.SA</t>
  </si>
  <si>
    <t>^BVSP</t>
  </si>
  <si>
    <t>Previsão Bovespa</t>
  </si>
  <si>
    <t>Open</t>
  </si>
  <si>
    <t>High</t>
  </si>
  <si>
    <t>Low</t>
  </si>
  <si>
    <t>Close</t>
  </si>
  <si>
    <t>Adj Close</t>
  </si>
  <si>
    <t>Volume</t>
  </si>
  <si>
    <t>change_in_price</t>
  </si>
  <si>
    <t>down_days</t>
  </si>
  <si>
    <t>up_days</t>
  </si>
  <si>
    <t>RSI</t>
  </si>
  <si>
    <t>low_14</t>
  </si>
  <si>
    <t>high_14</t>
  </si>
  <si>
    <t>k_percent</t>
  </si>
  <si>
    <t>r_percent</t>
  </si>
  <si>
    <t>MACD</t>
  </si>
  <si>
    <t>MACD_EMA</t>
  </si>
  <si>
    <t>Price_Rate_Of_Change</t>
  </si>
  <si>
    <t>On Balance Volume</t>
  </si>
  <si>
    <t>Prediction</t>
  </si>
  <si>
    <t xml:space="preserve">Beta deve ser menor ou igual a </t>
  </si>
  <si>
    <t>ABEV3.SA</t>
  </si>
  <si>
    <t>AZUL4.SA</t>
  </si>
  <si>
    <t>B3SA3.SA</t>
  </si>
  <si>
    <t>BBAS3.SA</t>
  </si>
  <si>
    <t>BBDC3.SA</t>
  </si>
  <si>
    <t>BBDC4.SA</t>
  </si>
  <si>
    <t>BBSE3.SA</t>
  </si>
  <si>
    <t>BEEF3.SA</t>
  </si>
  <si>
    <t>BPAC11.SA</t>
  </si>
  <si>
    <t>BRAP4.SA</t>
  </si>
  <si>
    <t>BRDT3.SA</t>
  </si>
  <si>
    <t>BRFS3.SA</t>
  </si>
  <si>
    <t>BRKM5.SA</t>
  </si>
  <si>
    <t>BRML3.SA</t>
  </si>
  <si>
    <t>BTOW3.SA</t>
  </si>
  <si>
    <t>CCRO3.SA</t>
  </si>
  <si>
    <t>CIEL3.SA</t>
  </si>
  <si>
    <t>CMIG4.SA</t>
  </si>
  <si>
    <t>COGN3.SA</t>
  </si>
  <si>
    <t>CPFE3.SA</t>
  </si>
  <si>
    <t>CPLE6.SA</t>
  </si>
  <si>
    <t>CRFB3.SA</t>
  </si>
  <si>
    <t>CSAN3.SA</t>
  </si>
  <si>
    <t>CSNA3.SA</t>
  </si>
  <si>
    <t>CVCB3.SA</t>
  </si>
  <si>
    <t>CYRE3.SA</t>
  </si>
  <si>
    <t>ECOR3.SA</t>
  </si>
  <si>
    <t>EGIE3.SA</t>
  </si>
  <si>
    <t>ELET3.SA</t>
  </si>
  <si>
    <t>ELET6.SA</t>
  </si>
  <si>
    <t>EMBR3.SA</t>
  </si>
  <si>
    <t>ENBR3.SA</t>
  </si>
  <si>
    <t>ENEV3.SA</t>
  </si>
  <si>
    <t>ENGI11.SA</t>
  </si>
  <si>
    <t>EQTL3.SA</t>
  </si>
  <si>
    <t>EZTC3.SA</t>
  </si>
  <si>
    <t>FLRY3.SA</t>
  </si>
  <si>
    <t>GGBR4.SA</t>
  </si>
  <si>
    <t>GNDI3.SA</t>
  </si>
  <si>
    <t>GOLL4.SA</t>
  </si>
  <si>
    <t>HAPV3.SA</t>
  </si>
  <si>
    <t>HGTX3.SA</t>
  </si>
  <si>
    <t>HYPE3.SA</t>
  </si>
  <si>
    <t>IGTA3.SA</t>
  </si>
  <si>
    <t>IRBR3.SA</t>
  </si>
  <si>
    <t>ITSA4.SA</t>
  </si>
  <si>
    <t>ITUB4.SA</t>
  </si>
  <si>
    <t>JBSS3.SA</t>
  </si>
  <si>
    <t>JHSF3.SA</t>
  </si>
  <si>
    <t>KLBN11.SA</t>
  </si>
  <si>
    <t>LAME4.SA</t>
  </si>
  <si>
    <t>LCAM3.SA</t>
  </si>
  <si>
    <t>LREN3.SA</t>
  </si>
  <si>
    <t>MGLU3.SA</t>
  </si>
  <si>
    <t>MRFG3.SA</t>
  </si>
  <si>
    <t>MRVE3.SA</t>
  </si>
  <si>
    <t>MULT3.SA</t>
  </si>
  <si>
    <t>PCAR3.SA</t>
  </si>
  <si>
    <t>PETR3.SA</t>
  </si>
  <si>
    <t>PETR4.SA</t>
  </si>
  <si>
    <t>QUAL3.SA</t>
  </si>
  <si>
    <t>RADL3.SA</t>
  </si>
  <si>
    <t>RAIL3.SA</t>
  </si>
  <si>
    <t>RENT3.SA</t>
  </si>
  <si>
    <t>SANB11.SA</t>
  </si>
  <si>
    <t>SBSP3.SA</t>
  </si>
  <si>
    <t>SUZB3.SA</t>
  </si>
  <si>
    <t>TAEE11.SA</t>
  </si>
  <si>
    <t>TOTS3.SA</t>
  </si>
  <si>
    <t>UGPA3.SA</t>
  </si>
  <si>
    <t>USIM5.SA</t>
  </si>
  <si>
    <t>VIVT3.SA</t>
  </si>
  <si>
    <t>VVAR3.SA</t>
  </si>
  <si>
    <t>WEGE3.SA</t>
  </si>
  <si>
    <t>YDUQ3.SA</t>
  </si>
  <si>
    <t>Column1</t>
  </si>
  <si>
    <t>Ticker</t>
  </si>
  <si>
    <t>Previsões</t>
  </si>
  <si>
    <t>Alocação Total</t>
  </si>
  <si>
    <t>Retorno da Carteira em 28/01/2019</t>
  </si>
  <si>
    <t>Retorno Bovespa 28/01/2019</t>
  </si>
  <si>
    <t>Retorno Bovespa 04/02/2019</t>
  </si>
  <si>
    <t>Retorno da Carteira em 04/02/2019</t>
  </si>
  <si>
    <t>Alocação de cada ação tem que ser no mínimo 0,7% e no máximo 10%</t>
  </si>
  <si>
    <t>Retorno em</t>
  </si>
  <si>
    <t>Participação do Retorno na carteira de</t>
  </si>
  <si>
    <t xml:space="preserve">Retorno da Carteira em </t>
  </si>
  <si>
    <t xml:space="preserve">Retorno Bovespa </t>
  </si>
  <si>
    <t>Retorno da Carteira em</t>
  </si>
  <si>
    <t>Semana 1</t>
  </si>
  <si>
    <t>Semana 2</t>
  </si>
  <si>
    <t>Semana 3</t>
  </si>
  <si>
    <t>Semana 4</t>
  </si>
  <si>
    <t>Semana 5</t>
  </si>
  <si>
    <t>Semana 6</t>
  </si>
  <si>
    <t>Semana 7</t>
  </si>
  <si>
    <t>iBovespa</t>
  </si>
  <si>
    <t>Carteira Rebalanceada</t>
  </si>
  <si>
    <t>Capital inicial</t>
  </si>
  <si>
    <t>Desvio Padrão</t>
  </si>
  <si>
    <t>Resultados finais após análise de 7 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</si>
</sst>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theme="9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12" borderId="6" applyNumberFormat="0" applyAlignment="0" applyProtection="0"/>
  </cellStyleXfs>
  <cellXfs count="48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Fill="1"/>
    <xf numFmtId="0" fontId="0" fillId="3" borderId="0" xfId="0" applyFill="1"/>
    <xf numFmtId="2" fontId="0" fillId="0" borderId="0" xfId="0" applyNumberFormat="1"/>
    <xf numFmtId="0" fontId="0" fillId="0" borderId="1" xfId="0" applyBorder="1"/>
    <xf numFmtId="0" fontId="0" fillId="0" borderId="1" xfId="0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2" fillId="6" borderId="3" xfId="0" applyFont="1" applyFill="1" applyBorder="1"/>
    <xf numFmtId="0" fontId="0" fillId="7" borderId="3" xfId="0" applyFont="1" applyFill="1" applyBorder="1"/>
    <xf numFmtId="0" fontId="0" fillId="0" borderId="3" xfId="0" applyFont="1" applyBorder="1"/>
    <xf numFmtId="0" fontId="2" fillId="6" borderId="4" xfId="0" applyFont="1" applyFill="1" applyBorder="1"/>
    <xf numFmtId="0" fontId="0" fillId="7" borderId="4" xfId="0" applyFont="1" applyFill="1" applyBorder="1"/>
    <xf numFmtId="0" fontId="0" fillId="0" borderId="4" xfId="0" applyFont="1" applyBorder="1"/>
    <xf numFmtId="10" fontId="0" fillId="0" borderId="1" xfId="1" applyNumberFormat="1" applyFont="1" applyBorder="1"/>
    <xf numFmtId="10" fontId="0" fillId="0" borderId="0" xfId="0" applyNumberFormat="1"/>
    <xf numFmtId="164" fontId="0" fillId="0" borderId="1" xfId="1" applyNumberFormat="1" applyFont="1" applyBorder="1"/>
    <xf numFmtId="10" fontId="0" fillId="2" borderId="0" xfId="0" applyNumberFormat="1" applyFill="1"/>
    <xf numFmtId="10" fontId="0" fillId="0" borderId="0" xfId="1" applyNumberFormat="1" applyFont="1"/>
    <xf numFmtId="10" fontId="0" fillId="5" borderId="0" xfId="1" applyNumberFormat="1" applyFont="1" applyFill="1"/>
    <xf numFmtId="0" fontId="0" fillId="0" borderId="0" xfId="0" applyNumberFormat="1"/>
    <xf numFmtId="0" fontId="0" fillId="8" borderId="4" xfId="0" applyFont="1" applyFill="1" applyBorder="1"/>
    <xf numFmtId="0" fontId="0" fillId="9" borderId="4" xfId="0" applyFont="1" applyFill="1" applyBorder="1"/>
    <xf numFmtId="0" fontId="2" fillId="6" borderId="0" xfId="0" applyFont="1" applyFill="1" applyBorder="1"/>
    <xf numFmtId="14" fontId="2" fillId="4" borderId="1" xfId="0" applyNumberFormat="1" applyFont="1" applyFill="1" applyBorder="1"/>
    <xf numFmtId="0" fontId="0" fillId="8" borderId="5" xfId="0" applyFont="1" applyFill="1" applyBorder="1"/>
    <xf numFmtId="9" fontId="0" fillId="0" borderId="1" xfId="0" applyNumberFormat="1" applyBorder="1"/>
    <xf numFmtId="0" fontId="3" fillId="4" borderId="1" xfId="0" applyFont="1" applyFill="1" applyBorder="1" applyAlignment="1">
      <alignment wrapText="1"/>
    </xf>
    <xf numFmtId="10" fontId="0" fillId="3" borderId="1" xfId="1" applyNumberFormat="1" applyFont="1" applyFill="1" applyBorder="1"/>
    <xf numFmtId="14" fontId="3" fillId="10" borderId="2" xfId="0" applyNumberFormat="1" applyFont="1" applyFill="1" applyBorder="1"/>
    <xf numFmtId="14" fontId="3" fillId="11" borderId="2" xfId="0" applyNumberFormat="1" applyFont="1" applyFill="1" applyBorder="1"/>
    <xf numFmtId="14" fontId="3" fillId="10" borderId="0" xfId="0" applyNumberFormat="1" applyFont="1" applyFill="1" applyBorder="1"/>
    <xf numFmtId="14" fontId="2" fillId="4" borderId="1" xfId="0" applyNumberFormat="1" applyFont="1" applyFill="1" applyBorder="1" applyAlignment="1">
      <alignment wrapText="1"/>
    </xf>
    <xf numFmtId="14" fontId="3" fillId="8" borderId="2" xfId="0" applyNumberFormat="1" applyFont="1" applyFill="1" applyBorder="1"/>
    <xf numFmtId="0" fontId="3" fillId="8" borderId="3" xfId="0" applyFont="1" applyFill="1" applyBorder="1"/>
    <xf numFmtId="0" fontId="3" fillId="8" borderId="4" xfId="0" applyFont="1" applyFill="1" applyBorder="1"/>
    <xf numFmtId="0" fontId="3" fillId="9" borderId="0" xfId="0" applyFont="1" applyFill="1"/>
    <xf numFmtId="0" fontId="0" fillId="8" borderId="3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4" fillId="12" borderId="6" xfId="3"/>
    <xf numFmtId="44" fontId="4" fillId="12" borderId="6" xfId="2" applyFont="1" applyFill="1" applyBorder="1"/>
    <xf numFmtId="0" fontId="6" fillId="9" borderId="0" xfId="0" applyFont="1" applyFill="1" applyAlignment="1">
      <alignment horizontal="center" vertical="center"/>
    </xf>
  </cellXfs>
  <cellStyles count="4">
    <cellStyle name="Moeda" xfId="2" builtinId="4"/>
    <cellStyle name="Normal" xfId="0" builtinId="0"/>
    <cellStyle name="Porcentagem" xfId="1" builtinId="5"/>
    <cellStyle name="Saída" xfId="3" builtinId="21"/>
  </cellStyles>
  <dxfs count="3"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Evolução das carteiras ao longo das 7 semanas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Resultados!$P$6</c:f>
              <c:strCache>
                <c:ptCount val="1"/>
                <c:pt idx="0">
                  <c:v>iBovespa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Resultados!$O$7:$O$14</c:f>
              <c:strCache>
                <c:ptCount val="8"/>
                <c:pt idx="0">
                  <c:v>Capital inicial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  <c:pt idx="5">
                  <c:v>Semana 5</c:v>
                </c:pt>
                <c:pt idx="6">
                  <c:v>Semana 6</c:v>
                </c:pt>
                <c:pt idx="7">
                  <c:v>Semana 7</c:v>
                </c:pt>
              </c:strCache>
            </c:strRef>
          </c:cat>
          <c:val>
            <c:numRef>
              <c:f>Resultados!$P$7:$P$14</c:f>
              <c:numCache>
                <c:formatCode>_("R$"* #,##0.00_);_("R$"* \(#,##0.00\);_("R$"* "-"??_);_(@_)</c:formatCode>
                <c:ptCount val="8"/>
                <c:pt idx="0">
                  <c:v>100</c:v>
                </c:pt>
                <c:pt idx="1">
                  <c:v>97.43</c:v>
                </c:pt>
                <c:pt idx="2">
                  <c:v>99.661147</c:v>
                </c:pt>
                <c:pt idx="3">
                  <c:v>100.02989324390001</c:v>
                </c:pt>
                <c:pt idx="4">
                  <c:v>99.849839436060989</c:v>
                </c:pt>
                <c:pt idx="5">
                  <c:v>99.410500142542318</c:v>
                </c:pt>
                <c:pt idx="6">
                  <c:v>95.404256986797861</c:v>
                </c:pt>
                <c:pt idx="7">
                  <c:v>94.192622923065528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E-442A-824C-6142BE830770}"/>
            </c:ext>
          </c:extLst>
        </c:ser>
        <c:ser>
          <c:idx val="1"/>
          <c:order val="1"/>
          <c:tx>
            <c:strRef>
              <c:f>Resultados!$Q$6</c:f>
              <c:strCache>
                <c:ptCount val="1"/>
                <c:pt idx="0">
                  <c:v>Carteira Rebalanceada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Resultados!$O$7:$O$14</c:f>
              <c:strCache>
                <c:ptCount val="8"/>
                <c:pt idx="0">
                  <c:v>Capital inicial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  <c:pt idx="5">
                  <c:v>Semana 5</c:v>
                </c:pt>
                <c:pt idx="6">
                  <c:v>Semana 6</c:v>
                </c:pt>
                <c:pt idx="7">
                  <c:v>Semana 7</c:v>
                </c:pt>
              </c:strCache>
            </c:strRef>
          </c:cat>
          <c:val>
            <c:numRef>
              <c:f>Resultados!$Q$7:$Q$14</c:f>
              <c:numCache>
                <c:formatCode>_("R$"* #,##0.00_);_("R$"* \(#,##0.00\);_("R$"* "-"??_);_(@_)</c:formatCode>
                <c:ptCount val="8"/>
                <c:pt idx="0">
                  <c:v>100</c:v>
                </c:pt>
                <c:pt idx="1">
                  <c:v>99.89</c:v>
                </c:pt>
                <c:pt idx="2">
                  <c:v>100.709098</c:v>
                </c:pt>
                <c:pt idx="3">
                  <c:v>100.3264034276</c:v>
                </c:pt>
                <c:pt idx="4">
                  <c:v>100.45682775205589</c:v>
                </c:pt>
                <c:pt idx="5">
                  <c:v>100.37646228985425</c:v>
                </c:pt>
                <c:pt idx="6">
                  <c:v>99.9950317331528</c:v>
                </c:pt>
                <c:pt idx="7">
                  <c:v>99.585052103046877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E-442A-824C-6142BE830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28639"/>
        <c:axId val="139028223"/>
        <c:axId val="758994527"/>
      </c:line3DChart>
      <c:catAx>
        <c:axId val="139028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28223"/>
        <c:crosses val="autoZero"/>
        <c:auto val="1"/>
        <c:lblAlgn val="ctr"/>
        <c:lblOffset val="100"/>
        <c:noMultiLvlLbl val="0"/>
      </c:catAx>
      <c:valAx>
        <c:axId val="1390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28639"/>
        <c:crosses val="autoZero"/>
        <c:crossBetween val="between"/>
      </c:valAx>
      <c:serAx>
        <c:axId val="758994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2822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259080</xdr:colOff>
      <xdr:row>16</xdr:row>
      <xdr:rowOff>110490</xdr:rowOff>
    </xdr:from>
    <xdr:to>
      <xdr:col>20</xdr:col>
      <xdr:colOff>563880</xdr:colOff>
      <xdr:row>31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FD5F69-DC7E-4D11-8F40-84AE2D3DA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243840</xdr:colOff>
      <xdr:row>3</xdr:row>
      <xdr:rowOff>129540</xdr:rowOff>
    </xdr:from>
    <xdr:to>
      <xdr:col>13</xdr:col>
      <xdr:colOff>22860</xdr:colOff>
      <xdr:row>57</xdr:row>
      <xdr:rowOff>152400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CC4ABE34-98BA-4FB6-B74F-C70F6714D3F5}"/>
            </a:ext>
          </a:extLst>
        </xdr:cNvPr>
        <xdr:cNvSpPr txBox="1"/>
      </xdr:nvSpPr>
      <xdr:spPr>
        <a:xfrm>
          <a:off x="243840" y="678180"/>
          <a:ext cx="8785860" cy="9898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Algoritmo Genético</a:t>
          </a:r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Etapa final do projeto que rcebeu como insumos os resultados das etapas anteriores sendo aplicados algoritmos genéticos no intuito de se chegar a uma alocação que aposta em ativos que vêm apresentando bom desempenho em períodos anteriores balanceando-os na intenção de se manter o Beta dentro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uma faixa definida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 intenção de chegar a uma carteira que promete bom desempenho, sem que o risco supere um limite previamente definido.</a:t>
          </a:r>
        </a:p>
        <a:p>
          <a:endParaRPr lang="pt-BR" sz="1100"/>
        </a:p>
        <a:p>
          <a:r>
            <a:rPr lang="pt-BR" sz="1100"/>
            <a:t>- Apesar de termos</a:t>
          </a:r>
          <a:r>
            <a:rPr lang="pt-BR" sz="1100" baseline="0"/>
            <a:t> rodado o algoritmo python que calcula a rentabilidade dos ativos para um período grande, devido ao grande número de ativos que compõem o índice bovespa, a cada Nan recebido do servidor da yahoo correspondia a eliminação daqula semana específica, pois para podermos comparar o índice com a carteira rebalanceada, era necessário que todos as semanas estudadas contivessem dados de todos os ativos. Por esse motivo só conseguimos aproveitar 7 semanas para a avaliação do projeto.</a:t>
          </a:r>
        </a:p>
        <a:p>
          <a:r>
            <a:rPr lang="pt-BR" sz="1100" baseline="0"/>
            <a:t>- A ampliação desses períodos é possível, mas a intenção foi de aproveitar os dados gerados e testar a teoria pra entender se o caminho era correto.</a:t>
          </a:r>
        </a:p>
        <a:p>
          <a:r>
            <a:rPr lang="pt-BR" sz="1100" baseline="0"/>
            <a:t>-Como insumos tivemos os seguintes dados:</a:t>
          </a:r>
        </a:p>
        <a:p>
          <a:r>
            <a:rPr lang="pt-BR" sz="1100" baseline="0"/>
            <a:t>       -Previsão: Script Python que utilizou Ramdom Forest para a previsão da direção do índice bovespa na semana em que a carteira rebalanceada era 	testada.   Foramam estudadas diversas técnicas de machine Learning, dentre elas LSTM, MPLS e KNN, sendo a Random Forest a que 	obteve os melhores resutados, trazendo uma precisão de quase 80% nos testes realizados. Esse algoritimo tem como produto a 	previsão de alta (1) ou baixa (-1) da semana T+1 com base nos indicadores calculados com os dados da semana T. O Algoritimo 	genético utiliza essa previsão da seguinte maneira: Se a previsão do ibovespa é de alta, o Beta da carteira rebalanceada pode variar até 	1.1, mas se a previsão for de baixa, o limite para o beta da carteira é de 0.9. A intenção é que quando prevemos um alta, podemos 	aumentar nosso nivel de risco trazendo melhores resultados para a carteira, assim como reduzir o nivel de risco quando a previsão for 	de baixa. Pelos resultados encontrados, parece comprovada a teoria, pois a volatilidade da carteira balanceada foi muito menor do que 	a do indice.</a:t>
          </a:r>
        </a:p>
        <a:p>
          <a:r>
            <a:rPr lang="pt-BR" sz="1100" baseline="0"/>
            <a:t>        -Beta: Script Python que utilizou dados dos últimos 5 anos de cada um dos ativos que compõem o índice bovespa para calcular o beta de cada um 	deles. Como o Beta é baseado em dados de um longo período, não foi necessário reclacular o Beta para cada semana, pois a variação 	seria muito pequena, por esse motivo, o mesmo beta para cada ativo pode ser utilizado no cálculo do algoritimo genético de todas 	semanas.</a:t>
          </a:r>
        </a:p>
        <a:p>
          <a:r>
            <a:rPr lang="pt-BR" sz="1100" baseline="0"/>
            <a:t>          -Performance dos ativos: Script Python que gerou um .CSV contendo a variação período a período de cada um dos ativos que compões o Índice 	Bovespa. Essa informação foi utilizada para calcular o desempenho de cada variável no algoritimo genético, na medida que ativos que 	performaram melhor na semana T, eram valorizados frente aos ativos que performaram mal. Aqui a intenção é aplicar a teoria muito 	utilizada na análise gráfica de que um ativo mantem a tendencia do seu movimento, ou seja, ativos que vinham subindo tendem 	a 	manter-se subindo. Desa forma o algoritimo aumentava a alocação da carteira em ativos de alto retorno, balanceando ativos com 	diferentes Betas, para que o limite do Beta da carteira, imposto pela previsão para a semana seguinte, não fosse ultrapassado. Mais 	uma vez a teoria se mostrou acertada, pois nos resultados, a carteira teve um desempenho superior ao índice.</a:t>
          </a:r>
        </a:p>
        <a:p>
          <a:r>
            <a:rPr lang="pt-BR" sz="1100" baseline="0"/>
            <a:t>Algumas restrições foram necessárias, as quais seguem abaixo:</a:t>
          </a:r>
        </a:p>
        <a:p>
          <a:r>
            <a:rPr lang="pt-BR" sz="1100" baseline="0"/>
            <a:t>                             -Mínimo e Máximo de alocação para cada ativo: Foi definido que cada ativo deveria ter uma participação mínima 0,7% e máxima de 	10%. Essa restrição foi necessária para manter a diversificação da carteira, evitando que o algoritimo montasse carteiras com poucos 	ativos, aumentando o risco total.</a:t>
          </a:r>
        </a:p>
        <a:p>
          <a:r>
            <a:rPr lang="pt-BR" sz="1100" baseline="0"/>
            <a:t>                              -Beta: Como explicado anteriormente, o algoritimo respeitava a restrição de limite de valor do Beta da Carteira que variava entre 0,9 	para cenários previstos de queda e de 1,1 para cenários de alta.</a:t>
          </a:r>
        </a:p>
        <a:p>
          <a:r>
            <a:rPr lang="pt-BR" sz="1100" baseline="0"/>
            <a:t>Função objetivo: A função objetivo utilizada foi o máximo retorno da carteira na semana anterior (T). Ou seja, o algoritimo deveria aumentar o retorno da carteira da semana T variando as alocações de cada ativo e repeitando as restrições. Dessa forma, esperáva-se encontrar a alocação de melhor retorno na semana T que, de acordo com a teoria das tendências, aumentaria o retorno da carteira em T+1.</a:t>
          </a:r>
        </a:p>
        <a:p>
          <a:endParaRPr lang="pt-BR" sz="1100" baseline="0"/>
        </a:p>
        <a:p>
          <a:r>
            <a:rPr lang="pt-BR" sz="1100" baseline="0"/>
            <a:t>Variáveis: As variáveis eram as porcentagens de alocação de cada ativo da carteira.</a:t>
          </a:r>
        </a:p>
        <a:p>
          <a:endParaRPr lang="pt-BR" sz="1100" baseline="0"/>
        </a:p>
        <a:p>
          <a:r>
            <a:rPr lang="pt-BR" sz="1100" baseline="0"/>
            <a:t>Resultados: Os resultados obtidos foram excelentes. Apesar de o retorno final ter sido negativo, a queda foi bem menor que a queda sofrida pelo índice nos mesmos períodos. Além disso o desvio padrão dos resultados da carteira balanceada é muito menor que o do índice bovespa, reduzindo em muito o risco da carteira.</a:t>
          </a:r>
        </a:p>
        <a:p>
          <a:endParaRPr lang="pt-BR" sz="1100" baseline="0"/>
        </a:p>
        <a:p>
          <a:r>
            <a:rPr lang="pt-BR" sz="1100" baseline="0"/>
            <a:t>Melhorias Possíveis: Quanto ao algoritimo de previsão, entendo que para a presente aplicação, já está satisfatório o resultado de quase 80% de acurácia. Quanto ao algoritimo genético, podemos fazer algumas mudanças relativas às restrições, quais sejam: alterações nas alocações mínimas e máximas e alteração nas faixas de beta.</a:t>
          </a:r>
        </a:p>
        <a:p>
          <a:endParaRPr lang="pt-BR" sz="1100" baseline="0"/>
        </a:p>
        <a:p>
          <a:endParaRPr lang="pt-BR" sz="1100" baseline="0"/>
        </a:p>
        <a:p>
          <a:r>
            <a:rPr lang="pt-BR" sz="1100" baseline="0"/>
            <a:t> </a:t>
          </a:r>
        </a:p>
        <a:p>
          <a:endParaRPr lang="pt-BR" sz="1100" baseline="0"/>
        </a:p>
        <a:p>
          <a:endParaRPr lang="pt-BR" sz="1100" baseline="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4" xr16:uid="{A91ED3E5-95D3-45C0-83C6-F1718405E68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Ticker" tableColumnId="2"/>
      <queryTableField id="3" name="Beta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3707F51E-2C6E-469A-B7C6-24343B12F534}" autoFormatId="16" applyNumberFormats="0" applyBorderFormats="0" applyFontFormats="0" applyPatternFormats="0" applyAlignmentFormats="0" applyWidthHeightFormats="0">
  <queryTableRefresh nextId="82">
    <queryTableFields count="81">
      <queryTableField id="1" name="Date" tableColumnId="1"/>
      <queryTableField id="2" name="ABEV3.SA" tableColumnId="2"/>
      <queryTableField id="3" name="AZUL4.SA" tableColumnId="3"/>
      <queryTableField id="4" name="B3SA3.SA" tableColumnId="4"/>
      <queryTableField id="5" name="BBAS3.SA" tableColumnId="5"/>
      <queryTableField id="6" name="BBDC3.SA" tableColumnId="6"/>
      <queryTableField id="7" name="BBDC4.SA" tableColumnId="7"/>
      <queryTableField id="8" name="BBSE3.SA" tableColumnId="8"/>
      <queryTableField id="9" name="BEEF3.SA" tableColumnId="9"/>
      <queryTableField id="10" name="BPAC11.SA" tableColumnId="10"/>
      <queryTableField id="11" name="BRAP4.SA" tableColumnId="11"/>
      <queryTableField id="12" name="BRDT3.SA" tableColumnId="12"/>
      <queryTableField id="13" name="BRFS3.SA" tableColumnId="13"/>
      <queryTableField id="14" name="BRKM5.SA" tableColumnId="14"/>
      <queryTableField id="15" name="BRML3.SA" tableColumnId="15"/>
      <queryTableField id="16" name="BTOW3.SA" tableColumnId="16"/>
      <queryTableField id="17" name="CCRO3.SA" tableColumnId="17"/>
      <queryTableField id="18" name="CIEL3.SA" tableColumnId="18"/>
      <queryTableField id="19" name="CMIG4.SA" tableColumnId="19"/>
      <queryTableField id="20" name="COGN3.SA" tableColumnId="20"/>
      <queryTableField id="21" name="CPFE3.SA" tableColumnId="21"/>
      <queryTableField id="22" name="CPLE6.SA" tableColumnId="22"/>
      <queryTableField id="23" name="CRFB3.SA" tableColumnId="23"/>
      <queryTableField id="24" name="CSAN3.SA" tableColumnId="24"/>
      <queryTableField id="25" name="CSNA3.SA" tableColumnId="25"/>
      <queryTableField id="26" name="CVCB3.SA" tableColumnId="26"/>
      <queryTableField id="27" name="CYRE3.SA" tableColumnId="27"/>
      <queryTableField id="28" name="ECOR3.SA" tableColumnId="28"/>
      <queryTableField id="29" name="EGIE3.SA" tableColumnId="29"/>
      <queryTableField id="30" name="ELET3.SA" tableColumnId="30"/>
      <queryTableField id="31" name="ELET6.SA" tableColumnId="31"/>
      <queryTableField id="32" name="EMBR3.SA" tableColumnId="32"/>
      <queryTableField id="33" name="ENBR3.SA" tableColumnId="33"/>
      <queryTableField id="34" name="ENEV3.SA" tableColumnId="34"/>
      <queryTableField id="35" name="ENGI11.SA" tableColumnId="35"/>
      <queryTableField id="36" name="EQTL3.SA" tableColumnId="36"/>
      <queryTableField id="37" name="EZTC3.SA" tableColumnId="37"/>
      <queryTableField id="38" name="FLRY3.SA" tableColumnId="38"/>
      <queryTableField id="39" name="GGBR4.SA" tableColumnId="39"/>
      <queryTableField id="40" name="GNDI3.SA" tableColumnId="40"/>
      <queryTableField id="41" name="GOAU4.SA" tableColumnId="41"/>
      <queryTableField id="42" name="GOLL4.SA" tableColumnId="42"/>
      <queryTableField id="43" name="HAPV3.SA" tableColumnId="43"/>
      <queryTableField id="44" name="HGTX3.SA" tableColumnId="44"/>
      <queryTableField id="45" name="HYPE3.SA" tableColumnId="45"/>
      <queryTableField id="46" name="IGTA3.SA" tableColumnId="46"/>
      <queryTableField id="47" name="IRBR3.SA" tableColumnId="47"/>
      <queryTableField id="48" name="ITSA4.SA" tableColumnId="48"/>
      <queryTableField id="49" name="ITUB4.SA" tableColumnId="49"/>
      <queryTableField id="50" name="JBSS3.SA" tableColumnId="50"/>
      <queryTableField id="51" name="JHSF3.SA" tableColumnId="51"/>
      <queryTableField id="52" name="KLBN11.SA" tableColumnId="52"/>
      <queryTableField id="53" name="LAME4.SA" tableColumnId="53"/>
      <queryTableField id="54" name="LCAM3.SA" tableColumnId="54"/>
      <queryTableField id="55" name="LREN3.SA" tableColumnId="55"/>
      <queryTableField id="56" name="MGLU3.SA" tableColumnId="56"/>
      <queryTableField id="57" name="MRFG3.SA" tableColumnId="57"/>
      <queryTableField id="58" name="MRVE3.SA" tableColumnId="58"/>
      <queryTableField id="59" name="MULT3.SA" tableColumnId="59"/>
      <queryTableField id="60" name="PCAR3.SA" tableColumnId="60"/>
      <queryTableField id="61" name="PETR3.SA" tableColumnId="61"/>
      <queryTableField id="62" name="PETR4.SA" tableColumnId="62"/>
      <queryTableField id="63" name="PRIO3.SA" tableColumnId="63"/>
      <queryTableField id="64" name="QUAL3.SA" tableColumnId="64"/>
      <queryTableField id="65" name="RADL3.SA" tableColumnId="65"/>
      <queryTableField id="66" name="RAIL3.SA" tableColumnId="66"/>
      <queryTableField id="67" name="RENT3.SA" tableColumnId="67"/>
      <queryTableField id="68" name="SANB11.SA" tableColumnId="68"/>
      <queryTableField id="69" name="SBSP3.SA" tableColumnId="69"/>
      <queryTableField id="70" name="SULA11.SA" tableColumnId="70"/>
      <queryTableField id="71" name="SUZB3.SA" tableColumnId="71"/>
      <queryTableField id="72" name="TAEE11.SA" tableColumnId="72"/>
      <queryTableField id="73" name="TOTS3.SA" tableColumnId="73"/>
      <queryTableField id="74" name="UGPA3.SA" tableColumnId="74"/>
      <queryTableField id="75" name="USIM5.SA" tableColumnId="75"/>
      <queryTableField id="76" name="VALE3.SA" tableColumnId="76"/>
      <queryTableField id="77" name="VIVT3.SA" tableColumnId="77"/>
      <queryTableField id="78" name="VVAR3.SA" tableColumnId="78"/>
      <queryTableField id="79" name="WEGE3.SA" tableColumnId="79"/>
      <queryTableField id="80" name="YDUQ3.SA" tableColumnId="80"/>
      <queryTableField id="81" name="^BVSP" tableColumnId="8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04BC5D9-1EA2-4EDA-8F6D-DEBF11564E87}" autoFormatId="16" applyNumberFormats="0" applyBorderFormats="0" applyFontFormats="0" applyPatternFormats="0" applyAlignmentFormats="0" applyWidthHeightFormats="0">
  <queryTableRefresh nextId="21">
    <queryTableFields count="20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  <queryTableField id="8" name="change_in_price" tableColumnId="8"/>
      <queryTableField id="9" name="down_days" tableColumnId="9"/>
      <queryTableField id="10" name="up_days" tableColumnId="10"/>
      <queryTableField id="11" name="RSI" tableColumnId="11"/>
      <queryTableField id="12" name="low_14" tableColumnId="12"/>
      <queryTableField id="13" name="high_14" tableColumnId="13"/>
      <queryTableField id="14" name="k_percent" tableColumnId="14"/>
      <queryTableField id="15" name="r_percent" tableColumnId="15"/>
      <queryTableField id="16" name="MACD" tableColumnId="16"/>
      <queryTableField id="17" name="MACD_EMA" tableColumnId="17"/>
      <queryTableField id="18" name="Price_Rate_Of_Change" tableColumnId="18"/>
      <queryTableField id="19" name="On Balance Volume" tableColumnId="19"/>
      <queryTableField id="20" name="Prediction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080FA5-3075-4C34-93E1-C7550722776A}" name="Sheet1__4" displayName="Sheet1__4" ref="A1:C81" tableType="queryTable" totalsRowShown="0">
  <autoFilter ref="A1:C81" xr:uid="{0F0A47AB-9A44-4D4D-A34B-73FEEC3A15A7}"/>
  <tableColumns count="3">
    <tableColumn id="1" xr3:uid="{B1882680-5970-4815-BAC1-A783DD1E197B}" uniqueName="1" name="Column1" queryTableFieldId="1"/>
    <tableColumn id="2" xr3:uid="{C7294151-5565-49B3-BE9E-23A0B4E7133D}" uniqueName="2" name="Ticker" queryTableFieldId="2" dataDxfId="2"/>
    <tableColumn id="3" xr3:uid="{523914FB-91D8-4A7D-8320-2BDC0AAD55FB}" uniqueName="3" name="Beta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69B6AA-A807-48D7-9C1B-213C8E738559}" name="Sheet1__3" displayName="Sheet1__3" ref="A1:CC14" tableType="queryTable" totalsRowShown="0">
  <autoFilter ref="A1:CC14" xr:uid="{312076BB-92DA-4C9D-BCD8-B96BE3F6362D}"/>
  <tableColumns count="81">
    <tableColumn id="1" xr3:uid="{EBB25705-7FE2-4031-AA9F-28122CCE46DE}" uniqueName="1" name="Date" queryTableFieldId="1" dataDxfId="1"/>
    <tableColumn id="2" xr3:uid="{D08163E9-5590-42A6-BBFC-E423202CEC64}" uniqueName="2" name="ABEV3.SA" queryTableFieldId="2"/>
    <tableColumn id="3" xr3:uid="{48CCEB1D-C6E7-4743-A800-6FCE60607FA0}" uniqueName="3" name="AZUL4.SA" queryTableFieldId="3"/>
    <tableColumn id="4" xr3:uid="{58885CAB-8BF8-4AC7-96C6-1CA5EEFEDDA4}" uniqueName="4" name="B3SA3.SA" queryTableFieldId="4"/>
    <tableColumn id="5" xr3:uid="{A12D66DC-4171-4B0C-B972-44565223DB79}" uniqueName="5" name="BBAS3.SA" queryTableFieldId="5"/>
    <tableColumn id="6" xr3:uid="{E1C3847C-2548-4827-8DB6-AC604FDA078E}" uniqueName="6" name="BBDC3.SA" queryTableFieldId="6"/>
    <tableColumn id="7" xr3:uid="{9FF117AC-F41E-4361-BA98-A3F7B7780CE8}" uniqueName="7" name="BBDC4.SA" queryTableFieldId="7"/>
    <tableColumn id="8" xr3:uid="{A7CFE225-892C-41BC-89E4-DB3A350420B6}" uniqueName="8" name="BBSE3.SA" queryTableFieldId="8"/>
    <tableColumn id="9" xr3:uid="{BCD8C58F-700A-49BB-AE40-FF922A108586}" uniqueName="9" name="BEEF3.SA" queryTableFieldId="9"/>
    <tableColumn id="10" xr3:uid="{320FF218-8A79-4874-B6A8-34F496ACD26A}" uniqueName="10" name="BPAC11.SA" queryTableFieldId="10"/>
    <tableColumn id="11" xr3:uid="{A5DFDAD3-5DDE-41D9-9914-5569B1D01C4C}" uniqueName="11" name="BRAP4.SA" queryTableFieldId="11"/>
    <tableColumn id="12" xr3:uid="{65D2C19F-76F9-451C-8D7E-B85B52F2F407}" uniqueName="12" name="BRDT3.SA" queryTableFieldId="12"/>
    <tableColumn id="13" xr3:uid="{84337650-5355-4BE8-AC18-887872B01A86}" uniqueName="13" name="BRFS3.SA" queryTableFieldId="13"/>
    <tableColumn id="14" xr3:uid="{90E158DE-94C4-43FD-964D-D93BF5F130C4}" uniqueName="14" name="BRKM5.SA" queryTableFieldId="14"/>
    <tableColumn id="15" xr3:uid="{71D9E0B6-9B09-4FD4-9790-4564B85FD90B}" uniqueName="15" name="BRML3.SA" queryTableFieldId="15"/>
    <tableColumn id="16" xr3:uid="{95884C15-A8FC-433F-B083-4A26F08017B5}" uniqueName="16" name="BTOW3.SA" queryTableFieldId="16"/>
    <tableColumn id="17" xr3:uid="{B75B462F-85B6-4782-B25C-1C3B66931DA0}" uniqueName="17" name="CCRO3.SA" queryTableFieldId="17"/>
    <tableColumn id="18" xr3:uid="{77215CDB-2788-4FD6-83CD-A3A4451FCF48}" uniqueName="18" name="CIEL3.SA" queryTableFieldId="18"/>
    <tableColumn id="19" xr3:uid="{693538D0-8243-4087-9EBE-24B94DEF4B13}" uniqueName="19" name="CMIG4.SA" queryTableFieldId="19"/>
    <tableColumn id="20" xr3:uid="{A2DE57B1-5F9A-4B5C-BC3F-B61B0ADDF032}" uniqueName="20" name="COGN3.SA" queryTableFieldId="20"/>
    <tableColumn id="21" xr3:uid="{2FF37B07-2928-4EC2-81EF-7782A2C8CB29}" uniqueName="21" name="CPFE3.SA" queryTableFieldId="21"/>
    <tableColumn id="22" xr3:uid="{5F411DB7-FF1D-4859-9838-5BBF3AB686A1}" uniqueName="22" name="CPLE6.SA" queryTableFieldId="22"/>
    <tableColumn id="23" xr3:uid="{54824707-DD7D-4128-9349-8B463A5F08C3}" uniqueName="23" name="CRFB3.SA" queryTableFieldId="23"/>
    <tableColumn id="24" xr3:uid="{B9F5F8F7-0FC0-4B19-ADDE-444DA0E096D7}" uniqueName="24" name="CSAN3.SA" queryTableFieldId="24"/>
    <tableColumn id="25" xr3:uid="{FEB168E1-624A-49D8-9B21-CCDBE5F8A108}" uniqueName="25" name="CSNA3.SA" queryTableFieldId="25"/>
    <tableColumn id="26" xr3:uid="{8060596B-51CD-45FD-8CFD-1D948A36F595}" uniqueName="26" name="CVCB3.SA" queryTableFieldId="26"/>
    <tableColumn id="27" xr3:uid="{6B8FA2EA-0C0C-45E5-BBD7-4982164235F6}" uniqueName="27" name="CYRE3.SA" queryTableFieldId="27"/>
    <tableColumn id="28" xr3:uid="{DF35F3A2-0A59-488E-9656-7EA5E07D613A}" uniqueName="28" name="ECOR3.SA" queryTableFieldId="28"/>
    <tableColumn id="29" xr3:uid="{37D577D0-8D4C-4A1F-8BF4-EB5BE7318EAE}" uniqueName="29" name="EGIE3.SA" queryTableFieldId="29"/>
    <tableColumn id="30" xr3:uid="{4AAAFC9D-E934-496A-9A77-90DC44608283}" uniqueName="30" name="ELET3.SA" queryTableFieldId="30"/>
    <tableColumn id="31" xr3:uid="{92F42959-72A2-4D78-AC0E-FE3A12FA28E7}" uniqueName="31" name="ELET6.SA" queryTableFieldId="31"/>
    <tableColumn id="32" xr3:uid="{2DA21950-318E-4B78-94B1-657B85FD2EB1}" uniqueName="32" name="EMBR3.SA" queryTableFieldId="32"/>
    <tableColumn id="33" xr3:uid="{1E68806F-E4CE-4BC6-A628-D24CB2498B60}" uniqueName="33" name="ENBR3.SA" queryTableFieldId="33"/>
    <tableColumn id="34" xr3:uid="{B99E4872-C5C6-40E5-BA9F-97CE33316C6C}" uniqueName="34" name="ENEV3.SA" queryTableFieldId="34"/>
    <tableColumn id="35" xr3:uid="{3AC25771-B78A-49B7-A5C4-11684933702D}" uniqueName="35" name="ENGI11.SA" queryTableFieldId="35"/>
    <tableColumn id="36" xr3:uid="{0CB8BB44-A4B2-4E94-8022-3679B9D04A58}" uniqueName="36" name="EQTL3.SA" queryTableFieldId="36"/>
    <tableColumn id="37" xr3:uid="{C5BDEE3C-5E98-4D7B-B2E3-8E91D5827417}" uniqueName="37" name="EZTC3.SA" queryTableFieldId="37"/>
    <tableColumn id="38" xr3:uid="{F927089E-FB06-42FE-88AB-1C8342AD1711}" uniqueName="38" name="FLRY3.SA" queryTableFieldId="38"/>
    <tableColumn id="39" xr3:uid="{249B5F25-D926-4945-8671-CCFF58120545}" uniqueName="39" name="GGBR4.SA" queryTableFieldId="39"/>
    <tableColumn id="40" xr3:uid="{77F61554-68BB-4589-AFE5-8444A5D138AD}" uniqueName="40" name="GNDI3.SA" queryTableFieldId="40"/>
    <tableColumn id="41" xr3:uid="{B0F3DA79-B96A-4495-9605-4A785F630142}" uniqueName="41" name="GOAU4.SA" queryTableFieldId="41"/>
    <tableColumn id="42" xr3:uid="{020CD540-6071-4B56-88E1-6F9A96DB9525}" uniqueName="42" name="GOLL4.SA" queryTableFieldId="42"/>
    <tableColumn id="43" xr3:uid="{E1A0E7BE-7A85-426C-912F-BFD9C53FFC81}" uniqueName="43" name="HAPV3.SA" queryTableFieldId="43"/>
    <tableColumn id="44" xr3:uid="{D4491EFC-CDA7-4F70-8E6F-A318AC335565}" uniqueName="44" name="HGTX3.SA" queryTableFieldId="44"/>
    <tableColumn id="45" xr3:uid="{ECB7A89B-30B0-451E-A533-E5EC2E66C0FE}" uniqueName="45" name="HYPE3.SA" queryTableFieldId="45"/>
    <tableColumn id="46" xr3:uid="{F84E0FAF-9F03-462C-BD40-51A1DB48E525}" uniqueName="46" name="IGTA3.SA" queryTableFieldId="46"/>
    <tableColumn id="47" xr3:uid="{46F2E592-314C-4223-A662-63E80908D9B5}" uniqueName="47" name="IRBR3.SA" queryTableFieldId="47"/>
    <tableColumn id="48" xr3:uid="{AA6DB1D9-E9A4-4EE5-A80D-56BC6F6DB636}" uniqueName="48" name="ITSA4.SA" queryTableFieldId="48"/>
    <tableColumn id="49" xr3:uid="{62CDF072-3A01-48DC-9B79-DDDC9DDDBEA5}" uniqueName="49" name="ITUB4.SA" queryTableFieldId="49"/>
    <tableColumn id="50" xr3:uid="{58945E49-A408-49E6-9B22-3A1B6D5800F6}" uniqueName="50" name="JBSS3.SA" queryTableFieldId="50"/>
    <tableColumn id="51" xr3:uid="{6373EFFE-7FE3-46E1-9D02-4E6D77CD651C}" uniqueName="51" name="JHSF3.SA" queryTableFieldId="51"/>
    <tableColumn id="52" xr3:uid="{1370D5E3-4039-4367-93F2-30CA1D81D324}" uniqueName="52" name="KLBN11.SA" queryTableFieldId="52"/>
    <tableColumn id="53" xr3:uid="{699276B3-7C46-40F3-BCE9-321816089CAD}" uniqueName="53" name="LAME4.SA" queryTableFieldId="53"/>
    <tableColumn id="54" xr3:uid="{3DDE4EC2-992E-4249-BEA4-2DF7EED854EC}" uniqueName="54" name="LCAM3.SA" queryTableFieldId="54"/>
    <tableColumn id="55" xr3:uid="{34DE19F9-3699-44BF-B446-A495997D6AFF}" uniqueName="55" name="LREN3.SA" queryTableFieldId="55"/>
    <tableColumn id="56" xr3:uid="{9ECD20DB-7809-4A15-B573-E0E100569E39}" uniqueName="56" name="MGLU3.SA" queryTableFieldId="56"/>
    <tableColumn id="57" xr3:uid="{C54B2532-0F8B-4BEF-AE6E-A2095F37C909}" uniqueName="57" name="MRFG3.SA" queryTableFieldId="57"/>
    <tableColumn id="58" xr3:uid="{8A4FE191-DB7B-4DA1-B2CA-D9065789589C}" uniqueName="58" name="MRVE3.SA" queryTableFieldId="58"/>
    <tableColumn id="59" xr3:uid="{223AEC13-BA57-4599-BFA4-9DF276D6A770}" uniqueName="59" name="MULT3.SA" queryTableFieldId="59"/>
    <tableColumn id="60" xr3:uid="{59A01C98-4F8A-402F-A346-77961B9AB404}" uniqueName="60" name="PCAR3.SA" queryTableFieldId="60"/>
    <tableColumn id="61" xr3:uid="{9F441B79-11AC-417D-BAE6-FC93CF11407C}" uniqueName="61" name="PETR3.SA" queryTableFieldId="61"/>
    <tableColumn id="62" xr3:uid="{66373D56-8F04-4D70-B95F-7BC033AFB9DD}" uniqueName="62" name="PETR4.SA" queryTableFieldId="62"/>
    <tableColumn id="63" xr3:uid="{473B85B8-5E9E-4820-AF1D-8E4D80B60FDD}" uniqueName="63" name="PRIO3.SA" queryTableFieldId="63"/>
    <tableColumn id="64" xr3:uid="{6549EA9E-66AD-41F4-BBD4-B8A9E7F7EC4B}" uniqueName="64" name="QUAL3.SA" queryTableFieldId="64"/>
    <tableColumn id="65" xr3:uid="{470AE4E6-1CB7-4D6C-9A6E-60385F9B82D0}" uniqueName="65" name="RADL3.SA" queryTableFieldId="65"/>
    <tableColumn id="66" xr3:uid="{3953B5AB-AFDF-4BF0-AF69-317917F6A6ED}" uniqueName="66" name="RAIL3.SA" queryTableFieldId="66"/>
    <tableColumn id="67" xr3:uid="{C2F2829A-8514-4224-8227-7CE02A12FA95}" uniqueName="67" name="RENT3.SA" queryTableFieldId="67"/>
    <tableColumn id="68" xr3:uid="{6209E304-3552-47EE-B637-2EAC8E89ED4D}" uniqueName="68" name="SANB11.SA" queryTableFieldId="68"/>
    <tableColumn id="69" xr3:uid="{BC901D61-DF31-4FDB-B0A3-10B88028B656}" uniqueName="69" name="SBSP3.SA" queryTableFieldId="69"/>
    <tableColumn id="70" xr3:uid="{C92D8B2A-9652-4172-8EE5-45F35CA88456}" uniqueName="70" name="SULA11.SA" queryTableFieldId="70"/>
    <tableColumn id="71" xr3:uid="{AB83F4FF-931D-4F83-99F0-C17ADDC8F346}" uniqueName="71" name="SUZB3.SA" queryTableFieldId="71"/>
    <tableColumn id="72" xr3:uid="{CD2EA298-3F0E-4E44-A361-237ABA7B18AD}" uniqueName="72" name="TAEE11.SA" queryTableFieldId="72"/>
    <tableColumn id="73" xr3:uid="{CD66A3F0-F164-4F09-959E-D3D9890D6467}" uniqueName="73" name="TOTS3.SA" queryTableFieldId="73"/>
    <tableColumn id="74" xr3:uid="{23326556-FB31-49FD-B496-03BD4CCC67FC}" uniqueName="74" name="UGPA3.SA" queryTableFieldId="74"/>
    <tableColumn id="75" xr3:uid="{EB941BE9-3DBF-45CC-A054-AE911477D631}" uniqueName="75" name="USIM5.SA" queryTableFieldId="75"/>
    <tableColumn id="76" xr3:uid="{8849444D-0D70-4F11-86AA-1D4BC95EC6D5}" uniqueName="76" name="VALE3.SA" queryTableFieldId="76"/>
    <tableColumn id="77" xr3:uid="{D68F3C3F-3B5C-4952-AF2B-995FD61CBC94}" uniqueName="77" name="VIVT3.SA" queryTableFieldId="77"/>
    <tableColumn id="78" xr3:uid="{915C0029-D650-46A8-B09D-2324D09B16C5}" uniqueName="78" name="VVAR3.SA" queryTableFieldId="78"/>
    <tableColumn id="79" xr3:uid="{9FD2D9D1-8529-4B30-9621-B040E358D29C}" uniqueName="79" name="WEGE3.SA" queryTableFieldId="79"/>
    <tableColumn id="80" xr3:uid="{553B6D44-AAA3-444C-8F80-327E2AE21B6D}" uniqueName="80" name="YDUQ3.SA" queryTableFieldId="80"/>
    <tableColumn id="81" xr3:uid="{470793A7-C969-46C9-866F-0E7045F653AA}" uniqueName="81" name="^BVSP" queryTableFieldId="8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FC045C-DCFB-48D3-AE26-4E8AB0C6B6ED}" name="Sheet1__2" displayName="Sheet1__2" ref="A1:T91" tableType="queryTable" totalsRowShown="0">
  <autoFilter ref="A1:T91" xr:uid="{30FB8E55-54E3-4A67-A3AF-753229FC1F08}"/>
  <tableColumns count="20">
    <tableColumn id="1" xr3:uid="{80722BFB-5951-474A-ADBD-19FD4DB62794}" uniqueName="1" name="Date" queryTableFieldId="1" dataDxfId="0"/>
    <tableColumn id="2" xr3:uid="{C77AEF67-97F5-418F-B3EC-A974AB1867A7}" uniqueName="2" name="Open" queryTableFieldId="2"/>
    <tableColumn id="3" xr3:uid="{99F45CBE-4D83-4CB7-8487-06F1BF70B50B}" uniqueName="3" name="High" queryTableFieldId="3"/>
    <tableColumn id="4" xr3:uid="{1AD39B26-C5EB-4A46-B70A-298F85DC44CE}" uniqueName="4" name="Low" queryTableFieldId="4"/>
    <tableColumn id="5" xr3:uid="{8FCE5FFF-700E-4810-BC66-B3ABC2A94460}" uniqueName="5" name="Close" queryTableFieldId="5"/>
    <tableColumn id="6" xr3:uid="{7DF33B03-CA6A-437A-837F-76A65BD3AA57}" uniqueName="6" name="Adj Close" queryTableFieldId="6"/>
    <tableColumn id="7" xr3:uid="{ADFFC40E-9560-41FA-945C-A231CBC2B35F}" uniqueName="7" name="Volume" queryTableFieldId="7"/>
    <tableColumn id="8" xr3:uid="{B81FDF59-420D-46CE-9AC7-1B746B017416}" uniqueName="8" name="change_in_price" queryTableFieldId="8"/>
    <tableColumn id="9" xr3:uid="{29EED6ED-6458-4171-968F-04928F6DF356}" uniqueName="9" name="down_days" queryTableFieldId="9"/>
    <tableColumn id="10" xr3:uid="{E6BB42E4-4FAB-4C53-9C16-1BDF87C40617}" uniqueName="10" name="up_days" queryTableFieldId="10"/>
    <tableColumn id="11" xr3:uid="{D2AA4A59-2112-490A-A880-3BD919BDE42B}" uniqueName="11" name="RSI" queryTableFieldId="11"/>
    <tableColumn id="12" xr3:uid="{40A850D5-F9FA-45EB-A511-53993D3C7B2C}" uniqueName="12" name="low_14" queryTableFieldId="12"/>
    <tableColumn id="13" xr3:uid="{F1D44C08-009F-4A3F-A038-8917743D4137}" uniqueName="13" name="high_14" queryTableFieldId="13"/>
    <tableColumn id="14" xr3:uid="{EB3124C7-E5DA-4935-9E12-3EFCFEEAA1C3}" uniqueName="14" name="k_percent" queryTableFieldId="14"/>
    <tableColumn id="15" xr3:uid="{AD3095A7-0504-46DC-B483-5146907676F3}" uniqueName="15" name="r_percent" queryTableFieldId="15"/>
    <tableColumn id="16" xr3:uid="{A27D5C44-FC0B-493E-A0E2-A55F1B1EFEAA}" uniqueName="16" name="MACD" queryTableFieldId="16"/>
    <tableColumn id="17" xr3:uid="{25A7D668-BE6A-409D-AD91-D2958C912A1B}" uniqueName="17" name="MACD_EMA" queryTableFieldId="17"/>
    <tableColumn id="18" xr3:uid="{458DA062-585B-4802-BE28-D2107B2D9E65}" uniqueName="18" name="Price_Rate_Of_Change" queryTableFieldId="18"/>
    <tableColumn id="19" xr3:uid="{663FD686-178E-4281-8090-EB3858F48C4E}" uniqueName="19" name="On Balance Volume" queryTableFieldId="19"/>
    <tableColumn id="20" xr3:uid="{794DE3A2-1C25-4F69-A8C3-425C2D613D9E}" uniqueName="20" name="Prediction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DF7B-D1B7-4DBD-B686-23FC0E7466EF}">
  <dimension ref="A1:C81"/>
  <sheetViews>
    <sheetView workbookViewId="0"/>
  </sheetViews>
  <sheetFormatPr defaultRowHeight="14.4" x14ac:dyDescent="0.3"/>
  <cols>
    <col min="1" max="1" width="10.77734375" bestFit="1" customWidth="1"/>
    <col min="2" max="2" width="10" bestFit="1" customWidth="1"/>
    <col min="3" max="3" width="12.6640625" bestFit="1" customWidth="1"/>
  </cols>
  <sheetData>
    <row r="1" spans="1:3" x14ac:dyDescent="0.3">
      <c r="A1" t="s">
        <v>113</v>
      </c>
      <c r="B1" t="s">
        <v>114</v>
      </c>
      <c r="C1" t="s">
        <v>0</v>
      </c>
    </row>
    <row r="2" spans="1:3" x14ac:dyDescent="0.3">
      <c r="A2">
        <v>0</v>
      </c>
      <c r="B2" s="23" t="s">
        <v>38</v>
      </c>
      <c r="C2">
        <v>0.47814987204266313</v>
      </c>
    </row>
    <row r="3" spans="1:3" x14ac:dyDescent="0.3">
      <c r="A3">
        <v>1</v>
      </c>
      <c r="B3" s="23" t="s">
        <v>39</v>
      </c>
      <c r="C3">
        <v>1.2591900234811839</v>
      </c>
    </row>
    <row r="4" spans="1:3" x14ac:dyDescent="0.3">
      <c r="A4">
        <v>2</v>
      </c>
      <c r="B4" s="23" t="s">
        <v>40</v>
      </c>
      <c r="C4">
        <v>1.1524181149822399</v>
      </c>
    </row>
    <row r="5" spans="1:3" x14ac:dyDescent="0.3">
      <c r="A5">
        <v>3</v>
      </c>
      <c r="B5" s="23" t="s">
        <v>41</v>
      </c>
      <c r="C5">
        <v>1.5536280868135519</v>
      </c>
    </row>
    <row r="6" spans="1:3" x14ac:dyDescent="0.3">
      <c r="A6">
        <v>4</v>
      </c>
      <c r="B6" s="23" t="s">
        <v>42</v>
      </c>
      <c r="C6">
        <v>1.37504059311622</v>
      </c>
    </row>
    <row r="7" spans="1:3" x14ac:dyDescent="0.3">
      <c r="A7">
        <v>5</v>
      </c>
      <c r="B7" s="23" t="s">
        <v>43</v>
      </c>
      <c r="C7">
        <v>1.3237729536023519</v>
      </c>
    </row>
    <row r="8" spans="1:3" x14ac:dyDescent="0.3">
      <c r="A8">
        <v>6</v>
      </c>
      <c r="B8" s="23" t="s">
        <v>44</v>
      </c>
      <c r="C8">
        <v>0.67537941539426039</v>
      </c>
    </row>
    <row r="9" spans="1:3" x14ac:dyDescent="0.3">
      <c r="A9">
        <v>7</v>
      </c>
      <c r="B9" s="23" t="s">
        <v>45</v>
      </c>
      <c r="C9">
        <v>0.58518877837259264</v>
      </c>
    </row>
    <row r="10" spans="1:3" x14ac:dyDescent="0.3">
      <c r="A10">
        <v>8</v>
      </c>
      <c r="B10" s="23" t="s">
        <v>46</v>
      </c>
      <c r="C10">
        <v>0.68418827990872244</v>
      </c>
    </row>
    <row r="11" spans="1:3" x14ac:dyDescent="0.3">
      <c r="A11">
        <v>9</v>
      </c>
      <c r="B11" s="23" t="s">
        <v>47</v>
      </c>
      <c r="C11">
        <v>0.77028962072280904</v>
      </c>
    </row>
    <row r="12" spans="1:3" x14ac:dyDescent="0.3">
      <c r="A12">
        <v>10</v>
      </c>
      <c r="B12" s="23" t="s">
        <v>48</v>
      </c>
      <c r="C12">
        <v>1.221109710971108</v>
      </c>
    </row>
    <row r="13" spans="1:3" x14ac:dyDescent="0.3">
      <c r="A13">
        <v>11</v>
      </c>
      <c r="B13" s="23" t="s">
        <v>49</v>
      </c>
      <c r="C13">
        <v>0.75933195166334877</v>
      </c>
    </row>
    <row r="14" spans="1:3" x14ac:dyDescent="0.3">
      <c r="A14">
        <v>12</v>
      </c>
      <c r="B14" s="23" t="s">
        <v>50</v>
      </c>
      <c r="C14">
        <v>0.2739166862224191</v>
      </c>
    </row>
    <row r="15" spans="1:3" x14ac:dyDescent="0.3">
      <c r="A15">
        <v>13</v>
      </c>
      <c r="B15" s="23" t="s">
        <v>51</v>
      </c>
      <c r="C15">
        <v>1.096086938497244</v>
      </c>
    </row>
    <row r="16" spans="1:3" x14ac:dyDescent="0.3">
      <c r="A16">
        <v>14</v>
      </c>
      <c r="B16" s="23" t="s">
        <v>52</v>
      </c>
      <c r="C16">
        <v>1.577703961582182</v>
      </c>
    </row>
    <row r="17" spans="1:3" x14ac:dyDescent="0.3">
      <c r="A17">
        <v>15</v>
      </c>
      <c r="B17" s="23" t="s">
        <v>53</v>
      </c>
      <c r="C17">
        <v>1.030692293443727</v>
      </c>
    </row>
    <row r="18" spans="1:3" x14ac:dyDescent="0.3">
      <c r="A18">
        <v>16</v>
      </c>
      <c r="B18" s="23" t="s">
        <v>54</v>
      </c>
      <c r="C18">
        <v>0.57069296607996389</v>
      </c>
    </row>
    <row r="19" spans="1:3" x14ac:dyDescent="0.3">
      <c r="A19">
        <v>17</v>
      </c>
      <c r="B19" s="23" t="s">
        <v>55</v>
      </c>
      <c r="C19">
        <v>1.315216475954152</v>
      </c>
    </row>
    <row r="20" spans="1:3" x14ac:dyDescent="0.3">
      <c r="A20">
        <v>18</v>
      </c>
      <c r="B20" s="23" t="s">
        <v>56</v>
      </c>
      <c r="C20">
        <v>1.2160257736571509</v>
      </c>
    </row>
    <row r="21" spans="1:3" x14ac:dyDescent="0.3">
      <c r="A21">
        <v>19</v>
      </c>
      <c r="B21" s="23" t="s">
        <v>57</v>
      </c>
      <c r="C21">
        <v>0.29554236923209121</v>
      </c>
    </row>
    <row r="22" spans="1:3" x14ac:dyDescent="0.3">
      <c r="A22">
        <v>20</v>
      </c>
      <c r="B22" s="23" t="s">
        <v>58</v>
      </c>
      <c r="C22">
        <v>1.0230170365632469</v>
      </c>
    </row>
    <row r="23" spans="1:3" x14ac:dyDescent="0.3">
      <c r="A23">
        <v>21</v>
      </c>
      <c r="B23" s="23" t="s">
        <v>59</v>
      </c>
      <c r="C23">
        <v>0.57771485398672995</v>
      </c>
    </row>
    <row r="24" spans="1:3" x14ac:dyDescent="0.3">
      <c r="A24">
        <v>22</v>
      </c>
      <c r="B24" s="23" t="s">
        <v>60</v>
      </c>
      <c r="C24">
        <v>0.81192093266709653</v>
      </c>
    </row>
    <row r="25" spans="1:3" x14ac:dyDescent="0.3">
      <c r="A25">
        <v>23</v>
      </c>
      <c r="B25" s="23" t="s">
        <v>61</v>
      </c>
      <c r="C25">
        <v>1.41136344146671</v>
      </c>
    </row>
    <row r="26" spans="1:3" x14ac:dyDescent="0.3">
      <c r="A26">
        <v>24</v>
      </c>
      <c r="B26" s="23" t="s">
        <v>62</v>
      </c>
      <c r="C26">
        <v>1.353332959647122</v>
      </c>
    </row>
    <row r="27" spans="1:3" x14ac:dyDescent="0.3">
      <c r="A27">
        <v>25</v>
      </c>
      <c r="B27" s="23" t="s">
        <v>63</v>
      </c>
      <c r="C27">
        <v>1.2231049968979619</v>
      </c>
    </row>
    <row r="28" spans="1:3" x14ac:dyDescent="0.3">
      <c r="A28">
        <v>26</v>
      </c>
      <c r="B28" s="23" t="s">
        <v>64</v>
      </c>
      <c r="C28">
        <v>1.145701881796628</v>
      </c>
    </row>
    <row r="29" spans="1:3" x14ac:dyDescent="0.3">
      <c r="A29">
        <v>27</v>
      </c>
      <c r="B29" s="23" t="s">
        <v>65</v>
      </c>
      <c r="C29">
        <v>0.49882252915373593</v>
      </c>
    </row>
    <row r="30" spans="1:3" x14ac:dyDescent="0.3">
      <c r="A30">
        <v>28</v>
      </c>
      <c r="B30" s="23" t="s">
        <v>66</v>
      </c>
      <c r="C30">
        <v>2.0283697053293048</v>
      </c>
    </row>
    <row r="31" spans="1:3" x14ac:dyDescent="0.3">
      <c r="A31">
        <v>29</v>
      </c>
      <c r="B31" s="23" t="s">
        <v>67</v>
      </c>
      <c r="C31">
        <v>1.8965003765555211</v>
      </c>
    </row>
    <row r="32" spans="1:3" x14ac:dyDescent="0.3">
      <c r="A32">
        <v>30</v>
      </c>
      <c r="B32" s="23" t="s">
        <v>68</v>
      </c>
      <c r="C32">
        <v>0.46858149726277348</v>
      </c>
    </row>
    <row r="33" spans="1:3" x14ac:dyDescent="0.3">
      <c r="A33">
        <v>31</v>
      </c>
      <c r="B33" s="23" t="s">
        <v>69</v>
      </c>
      <c r="C33">
        <v>0.52316767734858238</v>
      </c>
    </row>
    <row r="34" spans="1:3" x14ac:dyDescent="0.3">
      <c r="A34">
        <v>32</v>
      </c>
      <c r="B34" s="23" t="s">
        <v>70</v>
      </c>
      <c r="C34">
        <v>0.38842689311924672</v>
      </c>
    </row>
    <row r="35" spans="1:3" x14ac:dyDescent="0.3">
      <c r="A35">
        <v>33</v>
      </c>
      <c r="B35" s="23" t="s">
        <v>71</v>
      </c>
      <c r="C35">
        <v>0.56263841194745556</v>
      </c>
    </row>
    <row r="36" spans="1:3" x14ac:dyDescent="0.3">
      <c r="A36">
        <v>34</v>
      </c>
      <c r="B36" s="23" t="s">
        <v>72</v>
      </c>
      <c r="C36">
        <v>0.60591628873038272</v>
      </c>
    </row>
    <row r="37" spans="1:3" x14ac:dyDescent="0.3">
      <c r="A37">
        <v>35</v>
      </c>
      <c r="B37" s="23" t="s">
        <v>73</v>
      </c>
      <c r="C37">
        <v>1.1021009610158949</v>
      </c>
    </row>
    <row r="38" spans="1:3" x14ac:dyDescent="0.3">
      <c r="A38">
        <v>36</v>
      </c>
      <c r="B38" s="23" t="s">
        <v>74</v>
      </c>
      <c r="C38">
        <v>0.87294944350971238</v>
      </c>
    </row>
    <row r="39" spans="1:3" x14ac:dyDescent="0.3">
      <c r="A39">
        <v>37</v>
      </c>
      <c r="B39" s="23" t="s">
        <v>75</v>
      </c>
      <c r="C39">
        <v>1.0403110657857171</v>
      </c>
    </row>
    <row r="40" spans="1:3" x14ac:dyDescent="0.3">
      <c r="A40">
        <v>38</v>
      </c>
      <c r="B40" s="23" t="s">
        <v>76</v>
      </c>
      <c r="C40">
        <v>0.25053388511917829</v>
      </c>
    </row>
    <row r="41" spans="1:3" x14ac:dyDescent="0.3">
      <c r="A41">
        <v>39</v>
      </c>
      <c r="B41" s="23" t="s">
        <v>12</v>
      </c>
      <c r="C41">
        <v>1.1752750509801451</v>
      </c>
    </row>
    <row r="42" spans="1:3" x14ac:dyDescent="0.3">
      <c r="A42">
        <v>40</v>
      </c>
      <c r="B42" s="23" t="s">
        <v>77</v>
      </c>
      <c r="C42">
        <v>2.0488472456547262</v>
      </c>
    </row>
    <row r="43" spans="1:3" x14ac:dyDescent="0.3">
      <c r="A43">
        <v>41</v>
      </c>
      <c r="B43" s="23" t="s">
        <v>78</v>
      </c>
      <c r="C43">
        <v>0.53680732522495056</v>
      </c>
    </row>
    <row r="44" spans="1:3" x14ac:dyDescent="0.3">
      <c r="A44">
        <v>42</v>
      </c>
      <c r="B44" s="23" t="s">
        <v>79</v>
      </c>
      <c r="C44">
        <v>0.95541274523722497</v>
      </c>
    </row>
    <row r="45" spans="1:3" x14ac:dyDescent="0.3">
      <c r="A45">
        <v>43</v>
      </c>
      <c r="B45" s="23" t="s">
        <v>80</v>
      </c>
      <c r="C45">
        <v>0.61283090108944016</v>
      </c>
    </row>
    <row r="46" spans="1:3" x14ac:dyDescent="0.3">
      <c r="A46">
        <v>44</v>
      </c>
      <c r="B46" s="23" t="s">
        <v>81</v>
      </c>
      <c r="C46">
        <v>0.9717914184011639</v>
      </c>
    </row>
    <row r="47" spans="1:3" x14ac:dyDescent="0.3">
      <c r="A47">
        <v>45</v>
      </c>
      <c r="B47" s="23" t="s">
        <v>82</v>
      </c>
      <c r="C47">
        <v>0.18366168130470539</v>
      </c>
    </row>
    <row r="48" spans="1:3" x14ac:dyDescent="0.3">
      <c r="A48">
        <v>46</v>
      </c>
      <c r="B48" s="23" t="s">
        <v>83</v>
      </c>
      <c r="C48">
        <v>1.246111695874222</v>
      </c>
    </row>
    <row r="49" spans="1:3" x14ac:dyDescent="0.3">
      <c r="A49">
        <v>47</v>
      </c>
      <c r="B49" s="23" t="s">
        <v>84</v>
      </c>
      <c r="C49">
        <v>1.1591340567351529</v>
      </c>
    </row>
    <row r="50" spans="1:3" x14ac:dyDescent="0.3">
      <c r="A50">
        <v>48</v>
      </c>
      <c r="B50" s="23" t="s">
        <v>85</v>
      </c>
      <c r="C50">
        <v>0.66302546882797553</v>
      </c>
    </row>
    <row r="51" spans="1:3" x14ac:dyDescent="0.3">
      <c r="A51">
        <v>49</v>
      </c>
      <c r="B51" s="23" t="s">
        <v>86</v>
      </c>
      <c r="C51">
        <v>0.98794729624513478</v>
      </c>
    </row>
    <row r="52" spans="1:3" x14ac:dyDescent="0.3">
      <c r="A52">
        <v>50</v>
      </c>
      <c r="B52" s="23" t="s">
        <v>87</v>
      </c>
      <c r="C52">
        <v>0.16652913116290349</v>
      </c>
    </row>
    <row r="53" spans="1:3" x14ac:dyDescent="0.3">
      <c r="A53">
        <v>51</v>
      </c>
      <c r="B53" s="23" t="s">
        <v>88</v>
      </c>
      <c r="C53">
        <v>1.240384687235506</v>
      </c>
    </row>
    <row r="54" spans="1:3" x14ac:dyDescent="0.3">
      <c r="A54">
        <v>52</v>
      </c>
      <c r="B54" s="23" t="s">
        <v>89</v>
      </c>
      <c r="C54">
        <v>0.53879872214776392</v>
      </c>
    </row>
    <row r="55" spans="1:3" x14ac:dyDescent="0.3">
      <c r="A55">
        <v>53</v>
      </c>
      <c r="B55" s="23" t="s">
        <v>90</v>
      </c>
      <c r="C55">
        <v>1.089754400671153</v>
      </c>
    </row>
    <row r="56" spans="1:3" x14ac:dyDescent="0.3">
      <c r="A56">
        <v>54</v>
      </c>
      <c r="B56" s="23" t="s">
        <v>91</v>
      </c>
      <c r="C56">
        <v>1.176646669595623</v>
      </c>
    </row>
    <row r="57" spans="1:3" x14ac:dyDescent="0.3">
      <c r="A57">
        <v>55</v>
      </c>
      <c r="B57" s="23" t="s">
        <v>92</v>
      </c>
      <c r="C57">
        <v>0.75685057557141078</v>
      </c>
    </row>
    <row r="58" spans="1:3" x14ac:dyDescent="0.3">
      <c r="A58">
        <v>56</v>
      </c>
      <c r="B58" s="23" t="s">
        <v>93</v>
      </c>
      <c r="C58">
        <v>1.138888828977092</v>
      </c>
    </row>
    <row r="59" spans="1:3" x14ac:dyDescent="0.3">
      <c r="A59">
        <v>57</v>
      </c>
      <c r="B59" s="23" t="s">
        <v>94</v>
      </c>
      <c r="C59">
        <v>1.0009729079151031</v>
      </c>
    </row>
    <row r="60" spans="1:3" x14ac:dyDescent="0.3">
      <c r="A60">
        <v>58</v>
      </c>
      <c r="B60" s="23" t="s">
        <v>95</v>
      </c>
      <c r="C60">
        <v>8.1890544378657622E-3</v>
      </c>
    </row>
    <row r="61" spans="1:3" x14ac:dyDescent="0.3">
      <c r="A61">
        <v>59</v>
      </c>
      <c r="B61" s="23" t="s">
        <v>96</v>
      </c>
      <c r="C61">
        <v>1.5217123766040801</v>
      </c>
    </row>
    <row r="62" spans="1:3" x14ac:dyDescent="0.3">
      <c r="A62">
        <v>60</v>
      </c>
      <c r="B62" s="23" t="s">
        <v>97</v>
      </c>
      <c r="C62">
        <v>1.7835728761923531</v>
      </c>
    </row>
    <row r="63" spans="1:3" x14ac:dyDescent="0.3">
      <c r="A63">
        <v>61</v>
      </c>
      <c r="B63" s="23" t="s">
        <v>13</v>
      </c>
      <c r="C63">
        <v>0.43216887023603912</v>
      </c>
    </row>
    <row r="64" spans="1:3" x14ac:dyDescent="0.3">
      <c r="A64">
        <v>62</v>
      </c>
      <c r="B64" s="23" t="s">
        <v>98</v>
      </c>
      <c r="C64">
        <v>1.160017955696105</v>
      </c>
    </row>
    <row r="65" spans="1:3" x14ac:dyDescent="0.3">
      <c r="A65">
        <v>63</v>
      </c>
      <c r="B65" s="23" t="s">
        <v>99</v>
      </c>
      <c r="C65">
        <v>0.65836867847836122</v>
      </c>
    </row>
    <row r="66" spans="1:3" x14ac:dyDescent="0.3">
      <c r="A66">
        <v>64</v>
      </c>
      <c r="B66" s="23" t="s">
        <v>100</v>
      </c>
      <c r="C66">
        <v>0.93205335781835286</v>
      </c>
    </row>
    <row r="67" spans="1:3" x14ac:dyDescent="0.3">
      <c r="A67">
        <v>65</v>
      </c>
      <c r="B67" s="23" t="s">
        <v>101</v>
      </c>
      <c r="C67">
        <v>1.314835129730892</v>
      </c>
    </row>
    <row r="68" spans="1:3" x14ac:dyDescent="0.3">
      <c r="A68">
        <v>66</v>
      </c>
      <c r="B68" s="23" t="s">
        <v>102</v>
      </c>
      <c r="C68">
        <v>1.3008451997673309</v>
      </c>
    </row>
    <row r="69" spans="1:3" x14ac:dyDescent="0.3">
      <c r="A69">
        <v>67</v>
      </c>
      <c r="B69" s="23" t="s">
        <v>103</v>
      </c>
      <c r="C69">
        <v>0.87728544559933752</v>
      </c>
    </row>
    <row r="70" spans="1:3" x14ac:dyDescent="0.3">
      <c r="A70">
        <v>68</v>
      </c>
      <c r="B70" s="23" t="s">
        <v>14</v>
      </c>
      <c r="C70">
        <v>0.49707747997187102</v>
      </c>
    </row>
    <row r="71" spans="1:3" x14ac:dyDescent="0.3">
      <c r="A71">
        <v>69</v>
      </c>
      <c r="B71" s="23" t="s">
        <v>104</v>
      </c>
      <c r="C71">
        <v>-0.19856638259320081</v>
      </c>
    </row>
    <row r="72" spans="1:3" x14ac:dyDescent="0.3">
      <c r="A72">
        <v>70</v>
      </c>
      <c r="B72" s="23" t="s">
        <v>105</v>
      </c>
      <c r="C72">
        <v>0.53606488877337777</v>
      </c>
    </row>
    <row r="73" spans="1:3" x14ac:dyDescent="0.3">
      <c r="A73">
        <v>71</v>
      </c>
      <c r="B73" s="23" t="s">
        <v>106</v>
      </c>
      <c r="C73">
        <v>0.64674030396454851</v>
      </c>
    </row>
    <row r="74" spans="1:3" x14ac:dyDescent="0.3">
      <c r="A74">
        <v>72</v>
      </c>
      <c r="B74" s="23" t="s">
        <v>107</v>
      </c>
      <c r="C74">
        <v>1.16544595635495</v>
      </c>
    </row>
    <row r="75" spans="1:3" x14ac:dyDescent="0.3">
      <c r="A75">
        <v>73</v>
      </c>
      <c r="B75" s="23" t="s">
        <v>108</v>
      </c>
      <c r="C75">
        <v>1.6190465563897549</v>
      </c>
    </row>
    <row r="76" spans="1:3" x14ac:dyDescent="0.3">
      <c r="A76">
        <v>74</v>
      </c>
      <c r="B76" s="23" t="s">
        <v>15</v>
      </c>
      <c r="C76">
        <v>0.59504536466339863</v>
      </c>
    </row>
    <row r="77" spans="1:3" x14ac:dyDescent="0.3">
      <c r="A77">
        <v>75</v>
      </c>
      <c r="B77" s="23" t="s">
        <v>109</v>
      </c>
      <c r="C77">
        <v>0.54533898043924134</v>
      </c>
    </row>
    <row r="78" spans="1:3" x14ac:dyDescent="0.3">
      <c r="A78">
        <v>76</v>
      </c>
      <c r="B78" s="23" t="s">
        <v>110</v>
      </c>
      <c r="C78">
        <v>1.4122292886629</v>
      </c>
    </row>
    <row r="79" spans="1:3" x14ac:dyDescent="0.3">
      <c r="A79">
        <v>77</v>
      </c>
      <c r="B79" s="23" t="s">
        <v>111</v>
      </c>
      <c r="C79">
        <v>0.502574400617402</v>
      </c>
    </row>
    <row r="80" spans="1:3" x14ac:dyDescent="0.3">
      <c r="A80">
        <v>78</v>
      </c>
      <c r="B80" s="23" t="s">
        <v>112</v>
      </c>
      <c r="C80">
        <v>1.200622579818398</v>
      </c>
    </row>
    <row r="81" spans="1:3" x14ac:dyDescent="0.3">
      <c r="A81">
        <v>79</v>
      </c>
      <c r="B81" s="23" t="s">
        <v>16</v>
      </c>
      <c r="C81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03A4-E697-4D12-AC8C-A67C87D4A448}">
  <dimension ref="B1:AE84"/>
  <sheetViews>
    <sheetView topLeftCell="R1" zoomScaleNormal="100" workbookViewId="0">
      <selection activeCell="AA14" sqref="AA14"/>
    </sheetView>
  </sheetViews>
  <sheetFormatPr defaultRowHeight="14.4" x14ac:dyDescent="0.3"/>
  <cols>
    <col min="3" max="3" width="10.5546875" bestFit="1" customWidth="1"/>
    <col min="4" max="12" width="10.5546875" customWidth="1"/>
    <col min="13" max="13" width="10.5546875" bestFit="1" customWidth="1"/>
    <col min="14" max="14" width="10.5546875" customWidth="1"/>
    <col min="15" max="16" width="12.6640625" bestFit="1" customWidth="1"/>
    <col min="17" max="17" width="12.6640625" customWidth="1"/>
    <col min="19" max="19" width="10.77734375" bestFit="1" customWidth="1"/>
    <col min="20" max="20" width="17.88671875" bestFit="1" customWidth="1"/>
    <col min="21" max="21" width="17.88671875" customWidth="1"/>
    <col min="24" max="25" width="13" customWidth="1"/>
    <col min="27" max="27" width="17.88671875" bestFit="1" customWidth="1"/>
    <col min="28" max="28" width="29.88671875" bestFit="1" customWidth="1"/>
    <col min="29" max="29" width="29.88671875" customWidth="1"/>
  </cols>
  <sheetData>
    <row r="1" spans="2:31" x14ac:dyDescent="0.3">
      <c r="O1" s="3"/>
      <c r="P1" s="3"/>
      <c r="Q1" s="3"/>
      <c r="T1" t="s">
        <v>17</v>
      </c>
      <c r="U1">
        <v>1</v>
      </c>
      <c r="V1">
        <f>IF(U1=1,1.1,0.9)</f>
        <v>1.1000000000000001</v>
      </c>
      <c r="AB1" s="43" t="s">
        <v>10</v>
      </c>
      <c r="AC1" s="42"/>
      <c r="AD1" s="4"/>
      <c r="AE1" t="s">
        <v>2</v>
      </c>
    </row>
    <row r="2" spans="2:31" ht="43.2" x14ac:dyDescent="0.3">
      <c r="T2" s="27" t="s">
        <v>122</v>
      </c>
      <c r="U2" s="27" t="s">
        <v>122</v>
      </c>
      <c r="X2" s="9" t="s">
        <v>123</v>
      </c>
      <c r="Y2" s="9" t="s">
        <v>123</v>
      </c>
      <c r="AB2" s="43"/>
      <c r="AC2" s="42"/>
      <c r="AD2" s="1"/>
      <c r="AE2" t="s">
        <v>9</v>
      </c>
    </row>
    <row r="3" spans="2:31" ht="57.6" x14ac:dyDescent="0.3">
      <c r="C3" s="32">
        <v>43493</v>
      </c>
      <c r="D3" s="33">
        <v>43500</v>
      </c>
      <c r="E3" s="32">
        <v>43507</v>
      </c>
      <c r="F3" s="33">
        <v>43514</v>
      </c>
      <c r="G3" s="36">
        <v>43556</v>
      </c>
      <c r="H3" s="33">
        <v>43647</v>
      </c>
      <c r="I3" s="32">
        <v>43654</v>
      </c>
      <c r="J3" s="33">
        <v>43661</v>
      </c>
      <c r="K3" s="36">
        <v>43675</v>
      </c>
      <c r="L3" s="33">
        <v>43682</v>
      </c>
      <c r="M3" s="32">
        <v>43689</v>
      </c>
      <c r="N3" s="36"/>
      <c r="O3" s="33">
        <v>43738</v>
      </c>
      <c r="P3" s="32">
        <v>43745</v>
      </c>
      <c r="Q3" s="34" t="s">
        <v>0</v>
      </c>
      <c r="S3" s="8" t="s">
        <v>8</v>
      </c>
      <c r="T3" s="27">
        <v>43738</v>
      </c>
      <c r="U3" s="27">
        <v>43745</v>
      </c>
      <c r="V3" s="8" t="s">
        <v>0</v>
      </c>
      <c r="W3" s="8" t="s">
        <v>1</v>
      </c>
      <c r="X3" s="27">
        <f>T3</f>
        <v>43738</v>
      </c>
      <c r="Y3" s="27">
        <f>U3</f>
        <v>43745</v>
      </c>
      <c r="Z3" s="9" t="s">
        <v>5</v>
      </c>
    </row>
    <row r="4" spans="2:31" x14ac:dyDescent="0.3">
      <c r="B4" s="11" t="s">
        <v>38</v>
      </c>
      <c r="C4" s="12">
        <v>0.15083712235042751</v>
      </c>
      <c r="D4" s="13">
        <v>6.0739395798627971E-3</v>
      </c>
      <c r="E4" s="12">
        <v>1.481883316092847E-2</v>
      </c>
      <c r="F4" s="13">
        <v>-9.1942191169881449E-3</v>
      </c>
      <c r="G4" s="37">
        <v>-4.8034745866743611E-2</v>
      </c>
      <c r="H4" s="13">
        <v>8.9449351190545201E-2</v>
      </c>
      <c r="I4" s="12">
        <v>-4.2105183748981527E-2</v>
      </c>
      <c r="J4" s="13">
        <v>-6.0440148568582366E-3</v>
      </c>
      <c r="K4" s="37">
        <v>0.13267006484633859</v>
      </c>
      <c r="L4" s="13">
        <v>-2.049781491423008E-2</v>
      </c>
      <c r="M4" s="12">
        <v>-5.8296046669829793E-2</v>
      </c>
      <c r="N4" s="40"/>
      <c r="O4" s="13">
        <v>1.6402180320694851E-2</v>
      </c>
      <c r="P4" s="12">
        <v>-2.8110270345707681E-2</v>
      </c>
      <c r="Q4" s="24">
        <v>0.47814987204266313</v>
      </c>
      <c r="S4" s="7" t="s">
        <v>38</v>
      </c>
      <c r="T4" s="17">
        <v>1.6402180320694851E-2</v>
      </c>
      <c r="U4" s="17">
        <v>-2.8110270345707681E-2</v>
      </c>
      <c r="V4" s="24">
        <v>0.47814987204266313</v>
      </c>
      <c r="W4" s="31">
        <v>7.211896173848811E-3</v>
      </c>
      <c r="X4" s="19">
        <f>T4*W4</f>
        <v>1.1829082149759747E-4</v>
      </c>
      <c r="Y4" s="19">
        <f>W4*U4</f>
        <v>-2.0272835115206492E-4</v>
      </c>
      <c r="Z4" s="6">
        <f>W4*V4</f>
        <v>3.4483672327107807E-3</v>
      </c>
      <c r="AB4" t="s">
        <v>124</v>
      </c>
      <c r="AC4" s="2">
        <f>T3</f>
        <v>43738</v>
      </c>
      <c r="AD4" s="20">
        <f>SUM(X4:X82)</f>
        <v>0.14088930590554488</v>
      </c>
    </row>
    <row r="5" spans="2:31" x14ac:dyDescent="0.3">
      <c r="B5" s="11" t="s">
        <v>39</v>
      </c>
      <c r="C5" s="12">
        <v>0.115442352772696</v>
      </c>
      <c r="D5" s="13">
        <v>-5.3763644848821013E-3</v>
      </c>
      <c r="E5" s="12">
        <v>4.0540540540540571E-2</v>
      </c>
      <c r="F5" s="13">
        <v>-1.5584375951197219E-2</v>
      </c>
      <c r="G5" s="37">
        <v>-1.187337057578175E-2</v>
      </c>
      <c r="H5" s="13">
        <v>0.29372496063833481</v>
      </c>
      <c r="I5" s="12">
        <v>1.3209481518480891E-2</v>
      </c>
      <c r="J5" s="13">
        <v>1.242616843461963E-2</v>
      </c>
      <c r="K5" s="37">
        <v>7.8470777692418281E-2</v>
      </c>
      <c r="L5" s="13">
        <v>3.4888111936885569E-2</v>
      </c>
      <c r="M5" s="12">
        <v>-9.0138811789566842E-2</v>
      </c>
      <c r="N5" s="40"/>
      <c r="O5" s="13">
        <v>9.5105910566022356E-3</v>
      </c>
      <c r="P5" s="12">
        <v>-2.8459288345961561E-2</v>
      </c>
      <c r="Q5" s="25">
        <v>1.2591900234811839</v>
      </c>
      <c r="S5" s="7" t="s">
        <v>39</v>
      </c>
      <c r="T5" s="17">
        <v>9.5105910566022356E-3</v>
      </c>
      <c r="U5" s="17">
        <v>-2.8459288345961561E-2</v>
      </c>
      <c r="V5" s="24">
        <v>1.2591900234811839</v>
      </c>
      <c r="W5" s="31">
        <v>7.7943905482672528E-3</v>
      </c>
      <c r="X5" s="19">
        <f t="shared" ref="X5:X68" si="0">T5*W5</f>
        <v>7.4129261040015526E-5</v>
      </c>
      <c r="Y5" s="19">
        <f t="shared" ref="Y5:Y68" si="1">W5*U5</f>
        <v>-2.2182280809417517E-4</v>
      </c>
      <c r="Z5" s="6">
        <f t="shared" ref="Z5:Z68" si="2">W5*V5</f>
        <v>9.8146188174941598E-3</v>
      </c>
      <c r="AB5" t="s">
        <v>6</v>
      </c>
      <c r="AD5" s="5">
        <f>SUM(Z4:Z82)</f>
        <v>0.89463026704432025</v>
      </c>
    </row>
    <row r="6" spans="2:31" x14ac:dyDescent="0.3">
      <c r="B6" s="11" t="s">
        <v>40</v>
      </c>
      <c r="C6" s="12">
        <v>0.17693211962234831</v>
      </c>
      <c r="D6" s="13">
        <v>-1.9098352079418901E-2</v>
      </c>
      <c r="E6" s="12">
        <v>3.1599019040676302E-2</v>
      </c>
      <c r="F6" s="13">
        <v>2.691841040009613E-2</v>
      </c>
      <c r="G6" s="37">
        <v>-2.9604592269001362E-3</v>
      </c>
      <c r="H6" s="13">
        <v>0.2342056568698507</v>
      </c>
      <c r="I6" s="12">
        <v>-1.4768254461899111E-2</v>
      </c>
      <c r="J6" s="13">
        <v>1.7128592554140679E-2</v>
      </c>
      <c r="K6" s="37">
        <v>6.7855360188205704E-2</v>
      </c>
      <c r="L6" s="13">
        <v>5.519461092865674E-2</v>
      </c>
      <c r="M6" s="12">
        <v>-2.1977987145050611E-2</v>
      </c>
      <c r="N6" s="40"/>
      <c r="O6" s="13">
        <v>8.3529490778093685E-3</v>
      </c>
      <c r="P6" s="12">
        <v>-1.4590341109723791E-2</v>
      </c>
      <c r="Q6" s="24">
        <v>1.1524181149822399</v>
      </c>
      <c r="S6" s="7" t="s">
        <v>40</v>
      </c>
      <c r="T6" s="17">
        <v>8.3529490778093685E-3</v>
      </c>
      <c r="U6" s="17">
        <v>-1.4590341109723791E-2</v>
      </c>
      <c r="V6" s="24">
        <v>1.1524181149822399</v>
      </c>
      <c r="W6" s="31">
        <v>7.1329295007009404E-3</v>
      </c>
      <c r="X6" s="19">
        <f t="shared" si="0"/>
        <v>5.9580996894959162E-5</v>
      </c>
      <c r="Y6" s="19">
        <f t="shared" si="1"/>
        <v>-1.0407187452683852E-4</v>
      </c>
      <c r="Z6" s="6">
        <f t="shared" si="2"/>
        <v>8.2201171694989868E-3</v>
      </c>
      <c r="AB6" t="s">
        <v>125</v>
      </c>
      <c r="AC6" s="2">
        <f>T3</f>
        <v>43738</v>
      </c>
      <c r="AD6" s="21">
        <f>O83</f>
        <v>2.7503356511632489E-2</v>
      </c>
    </row>
    <row r="7" spans="2:31" x14ac:dyDescent="0.3">
      <c r="B7" s="11" t="s">
        <v>41</v>
      </c>
      <c r="C7" s="12">
        <v>0.18509683982201161</v>
      </c>
      <c r="D7" s="13">
        <v>-7.2921761834290333E-3</v>
      </c>
      <c r="E7" s="12">
        <v>5.95398911615308E-2</v>
      </c>
      <c r="F7" s="13">
        <v>-3.1381183184147288E-2</v>
      </c>
      <c r="G7" s="37">
        <v>-5.0921046564806012E-2</v>
      </c>
      <c r="H7" s="13">
        <v>0.1331160740281436</v>
      </c>
      <c r="I7" s="12">
        <v>-5.454535357028345E-2</v>
      </c>
      <c r="J7" s="13">
        <v>0</v>
      </c>
      <c r="K7" s="37">
        <v>-6.2307933715500703E-2</v>
      </c>
      <c r="L7" s="13">
        <v>-2.2556688652045631E-3</v>
      </c>
      <c r="M7" s="12">
        <v>-6.0020529913533897E-2</v>
      </c>
      <c r="N7" s="40"/>
      <c r="O7" s="13">
        <v>1.155254552224649E-2</v>
      </c>
      <c r="P7" s="12">
        <v>-3.070185439837991E-2</v>
      </c>
      <c r="Q7" s="25">
        <v>1.5536280868135519</v>
      </c>
      <c r="S7" s="7" t="s">
        <v>41</v>
      </c>
      <c r="T7" s="17">
        <v>1.155254552224649E-2</v>
      </c>
      <c r="U7" s="17">
        <v>-3.070185439837991E-2</v>
      </c>
      <c r="V7" s="24">
        <v>1.5536280868135519</v>
      </c>
      <c r="W7" s="31">
        <v>8.7794547242962036E-3</v>
      </c>
      <c r="X7" s="19">
        <f t="shared" si="0"/>
        <v>1.014250503629339E-4</v>
      </c>
      <c r="Y7" s="19">
        <f t="shared" si="1"/>
        <v>-2.6954554064251068E-4</v>
      </c>
      <c r="Z7" s="6">
        <f t="shared" si="2"/>
        <v>1.3640007446574511E-2</v>
      </c>
      <c r="AB7" t="s">
        <v>125</v>
      </c>
      <c r="AC7" s="2">
        <f>U3</f>
        <v>43745</v>
      </c>
      <c r="AD7" s="21">
        <f>P83</f>
        <v>-1.2696121929576479E-2</v>
      </c>
    </row>
    <row r="8" spans="2:31" x14ac:dyDescent="0.3">
      <c r="B8" s="11" t="s">
        <v>42</v>
      </c>
      <c r="C8" s="12">
        <v>0.20005023567706701</v>
      </c>
      <c r="D8" s="13">
        <v>1.1814973001933239E-2</v>
      </c>
      <c r="E8" s="12">
        <v>1.3856042634228681E-2</v>
      </c>
      <c r="F8" s="13">
        <v>-1.6425618704168029E-2</v>
      </c>
      <c r="G8" s="37">
        <v>-5.5297448584030962E-2</v>
      </c>
      <c r="H8" s="13">
        <v>0.11394291853134671</v>
      </c>
      <c r="I8" s="12">
        <v>-2.5806291333917989E-2</v>
      </c>
      <c r="J8" s="13">
        <v>5.8819534424148223E-4</v>
      </c>
      <c r="K8" s="37">
        <v>-9.6385703317364069E-2</v>
      </c>
      <c r="L8" s="13">
        <v>2.8374272039382031E-3</v>
      </c>
      <c r="M8" s="12">
        <v>-3.9909212495207513E-2</v>
      </c>
      <c r="N8" s="40"/>
      <c r="O8" s="13">
        <v>1.2079918863476809E-2</v>
      </c>
      <c r="P8" s="12">
        <v>2.8638103607292461E-2</v>
      </c>
      <c r="Q8" s="24">
        <v>1.37504059311622</v>
      </c>
      <c r="S8" s="7" t="s">
        <v>42</v>
      </c>
      <c r="T8" s="17">
        <v>1.2079918863476809E-2</v>
      </c>
      <c r="U8" s="17">
        <v>2.8638103607292461E-2</v>
      </c>
      <c r="V8" s="24">
        <v>1.37504059311622</v>
      </c>
      <c r="W8" s="31">
        <v>7.2206520568055222E-3</v>
      </c>
      <c r="X8" s="19">
        <f t="shared" si="0"/>
        <v>8.7224890987607645E-5</v>
      </c>
      <c r="Y8" s="19">
        <f t="shared" si="1"/>
        <v>2.0678578171500595E-4</v>
      </c>
      <c r="Z8" s="6">
        <f t="shared" si="2"/>
        <v>9.9286896868757187E-3</v>
      </c>
      <c r="AB8" t="s">
        <v>126</v>
      </c>
      <c r="AC8" s="2">
        <f>U3</f>
        <v>43745</v>
      </c>
      <c r="AD8" s="18">
        <f>SUM(Y4:Y18)</f>
        <v>-4.0846542316680043E-3</v>
      </c>
    </row>
    <row r="9" spans="2:31" x14ac:dyDescent="0.3">
      <c r="B9" s="11" t="s">
        <v>43</v>
      </c>
      <c r="C9" s="12">
        <v>0.18760607780388791</v>
      </c>
      <c r="D9" s="13">
        <v>-6.7134941732494013E-4</v>
      </c>
      <c r="E9" s="12">
        <v>3.021095908354177E-2</v>
      </c>
      <c r="F9" s="13">
        <v>-3.0434623045330619E-2</v>
      </c>
      <c r="G9" s="37">
        <v>-2.019077943206871E-2</v>
      </c>
      <c r="H9" s="13">
        <v>8.4397473558922576E-2</v>
      </c>
      <c r="I9" s="12">
        <v>-3.0415556160361401E-2</v>
      </c>
      <c r="J9" s="13">
        <v>-1.0526138709660571E-2</v>
      </c>
      <c r="K9" s="37">
        <v>-8.8297911713381749E-2</v>
      </c>
      <c r="L9" s="13">
        <v>6.3924726705535404E-3</v>
      </c>
      <c r="M9" s="12">
        <v>-3.5092478172601298E-2</v>
      </c>
      <c r="N9" s="40"/>
      <c r="O9" s="13">
        <v>-2.0470259054282351E-2</v>
      </c>
      <c r="P9" s="12">
        <v>2.1457530366896901E-2</v>
      </c>
      <c r="Q9" s="25">
        <v>1.3237729536023519</v>
      </c>
      <c r="S9" s="7" t="s">
        <v>43</v>
      </c>
      <c r="T9" s="17">
        <v>-2.0470259054282351E-2</v>
      </c>
      <c r="U9" s="17">
        <v>2.1457530366896901E-2</v>
      </c>
      <c r="V9" s="24">
        <v>1.3237729536023519</v>
      </c>
      <c r="W9" s="31">
        <v>7.2160107790102349E-3</v>
      </c>
      <c r="X9" s="19">
        <f t="shared" si="0"/>
        <v>-1.4771360998483329E-4</v>
      </c>
      <c r="Y9" s="19">
        <f t="shared" si="1"/>
        <v>1.5483777041846747E-4</v>
      </c>
      <c r="Z9" s="6">
        <f t="shared" si="2"/>
        <v>9.5523599021567866E-3</v>
      </c>
    </row>
    <row r="10" spans="2:31" x14ac:dyDescent="0.3">
      <c r="B10" s="11" t="s">
        <v>44</v>
      </c>
      <c r="C10" s="12">
        <v>0.21423304745438879</v>
      </c>
      <c r="D10" s="13">
        <v>-3.6942671710839543E-2</v>
      </c>
      <c r="E10" s="12">
        <v>-8.4655987384384623E-2</v>
      </c>
      <c r="F10" s="13">
        <v>1.4082483616290281E-2</v>
      </c>
      <c r="G10" s="37">
        <v>3.321182277217738E-2</v>
      </c>
      <c r="H10" s="13">
        <v>0.1956903467671105</v>
      </c>
      <c r="I10" s="12">
        <v>-1.2703024341589431E-2</v>
      </c>
      <c r="J10" s="13">
        <v>-2.1543844571742628E-2</v>
      </c>
      <c r="K10" s="37">
        <v>-9.1742905356358984E-3</v>
      </c>
      <c r="L10" s="13">
        <v>9.4135730907446868E-2</v>
      </c>
      <c r="M10" s="12">
        <v>-6.2341244335085477E-2</v>
      </c>
      <c r="N10" s="40"/>
      <c r="O10" s="13">
        <v>3.342197953581505E-2</v>
      </c>
      <c r="P10" s="12">
        <v>-2.0310629392149341E-2</v>
      </c>
      <c r="Q10" s="24">
        <v>0.67537941539426039</v>
      </c>
      <c r="S10" s="7" t="s">
        <v>44</v>
      </c>
      <c r="T10" s="17">
        <v>3.342197953581505E-2</v>
      </c>
      <c r="U10" s="17">
        <v>-2.0310629392149341E-2</v>
      </c>
      <c r="V10" s="24">
        <v>0.67537941539426039</v>
      </c>
      <c r="W10" s="31">
        <v>7.1924141209068083E-3</v>
      </c>
      <c r="X10" s="19">
        <f t="shared" si="0"/>
        <v>2.4038471756205454E-4</v>
      </c>
      <c r="Y10" s="19">
        <f t="shared" si="1"/>
        <v>-1.4608245764459978E-4</v>
      </c>
      <c r="Z10" s="6">
        <f t="shared" si="2"/>
        <v>4.8576084442514631E-3</v>
      </c>
    </row>
    <row r="11" spans="2:31" x14ac:dyDescent="0.3">
      <c r="B11" s="11" t="s">
        <v>45</v>
      </c>
      <c r="C11" s="12">
        <v>0.1906616309429838</v>
      </c>
      <c r="D11" s="13">
        <v>-3.2679758827555923E-2</v>
      </c>
      <c r="E11" s="12">
        <v>5.0676003393639313E-3</v>
      </c>
      <c r="F11" s="13">
        <v>2.5209994465050789E-2</v>
      </c>
      <c r="G11" s="37">
        <v>0.22622959193822781</v>
      </c>
      <c r="H11" s="13">
        <v>0.13903744029515261</v>
      </c>
      <c r="I11" s="12">
        <v>-1.6431952674513362E-2</v>
      </c>
      <c r="J11" s="13">
        <v>1.3126318423969391E-2</v>
      </c>
      <c r="K11" s="37">
        <v>0</v>
      </c>
      <c r="L11" s="13">
        <v>6.5960077587635668E-2</v>
      </c>
      <c r="M11" s="12">
        <v>-9.0607682676979828E-2</v>
      </c>
      <c r="N11" s="40"/>
      <c r="O11" s="13">
        <v>0.29647618226472311</v>
      </c>
      <c r="P11" s="12">
        <v>-3.4676626084615643E-2</v>
      </c>
      <c r="Q11" s="25">
        <v>0.58518877837259264</v>
      </c>
      <c r="S11" s="7" t="s">
        <v>45</v>
      </c>
      <c r="T11" s="17">
        <v>0.29647618226472311</v>
      </c>
      <c r="U11" s="17">
        <v>-3.4676626084615643E-2</v>
      </c>
      <c r="V11" s="24">
        <v>0.58518877837259264</v>
      </c>
      <c r="W11" s="31">
        <v>9.3043541885677303E-2</v>
      </c>
      <c r="X11" s="19">
        <f t="shared" si="0"/>
        <v>2.7585194082653464E-2</v>
      </c>
      <c r="Y11" s="19">
        <f t="shared" si="1"/>
        <v>-3.2264361115579058E-3</v>
      </c>
      <c r="Z11" s="6">
        <f t="shared" si="2"/>
        <v>5.4448036611538658E-2</v>
      </c>
    </row>
    <row r="12" spans="2:31" x14ac:dyDescent="0.3">
      <c r="B12" s="11" t="s">
        <v>46</v>
      </c>
      <c r="C12" s="12">
        <v>0.38976537954270302</v>
      </c>
      <c r="D12" s="13">
        <v>7.8167131119390776E-2</v>
      </c>
      <c r="E12" s="12">
        <v>6.2500034650066594E-2</v>
      </c>
      <c r="F12" s="13">
        <v>-3.852955390963908E-2</v>
      </c>
      <c r="G12" s="37">
        <v>0.15784652865183341</v>
      </c>
      <c r="H12" s="13">
        <v>0.48243071465800741</v>
      </c>
      <c r="I12" s="12">
        <v>3.3505616051240812E-2</v>
      </c>
      <c r="J12" s="13">
        <v>-1.3278142800405179E-2</v>
      </c>
      <c r="K12" s="37">
        <v>8.1789591189842303E-2</v>
      </c>
      <c r="L12" s="13">
        <v>3.7964492347207557E-2</v>
      </c>
      <c r="M12" s="12">
        <v>-3.2898821750970031E-2</v>
      </c>
      <c r="N12" s="40"/>
      <c r="O12" s="13">
        <v>-0.1565501080135058</v>
      </c>
      <c r="P12" s="12">
        <v>6.7528700073651304E-3</v>
      </c>
      <c r="Q12" s="24">
        <v>0.68418827990872244</v>
      </c>
      <c r="S12" s="7" t="s">
        <v>46</v>
      </c>
      <c r="T12" s="17">
        <v>-0.1565501080135058</v>
      </c>
      <c r="U12" s="17">
        <v>6.7528700073651304E-3</v>
      </c>
      <c r="V12" s="24">
        <v>0.68418827990872244</v>
      </c>
      <c r="W12" s="31">
        <v>7.4686835529398019E-3</v>
      </c>
      <c r="X12" s="19">
        <f t="shared" si="0"/>
        <v>-1.1692232169314201E-3</v>
      </c>
      <c r="Y12" s="19">
        <f t="shared" si="1"/>
        <v>5.0435049159148426E-5</v>
      </c>
      <c r="Z12" s="6">
        <f t="shared" si="2"/>
        <v>5.1099857532684485E-3</v>
      </c>
    </row>
    <row r="13" spans="2:31" x14ac:dyDescent="0.3">
      <c r="B13" s="11" t="s">
        <v>47</v>
      </c>
      <c r="C13" s="12">
        <v>-1.6210922221935101E-2</v>
      </c>
      <c r="D13" s="13">
        <v>-5.6695624867733718E-2</v>
      </c>
      <c r="E13" s="12">
        <v>3.5398137604984108E-2</v>
      </c>
      <c r="F13" s="13">
        <v>2.920227458452973E-2</v>
      </c>
      <c r="G13" s="37">
        <v>0.1179932543827291</v>
      </c>
      <c r="H13" s="13">
        <v>-5.2807054736688794E-3</v>
      </c>
      <c r="I13" s="12">
        <v>3.741292129678353E-2</v>
      </c>
      <c r="J13" s="13">
        <v>1.1919156871884381E-2</v>
      </c>
      <c r="K13" s="37">
        <v>-8.0338199364491936E-2</v>
      </c>
      <c r="L13" s="13">
        <v>-3.3169120437021582E-2</v>
      </c>
      <c r="M13" s="12">
        <v>-4.6195716636664441E-2</v>
      </c>
      <c r="N13" s="40"/>
      <c r="O13" s="13">
        <v>0.11680921114942849</v>
      </c>
      <c r="P13" s="12">
        <v>-2.295923817238121E-2</v>
      </c>
      <c r="Q13" s="25">
        <v>0.77028962072280904</v>
      </c>
      <c r="S13" s="7" t="s">
        <v>47</v>
      </c>
      <c r="T13" s="17">
        <v>0.11680921114942849</v>
      </c>
      <c r="U13" s="17">
        <v>-2.295923817238121E-2</v>
      </c>
      <c r="V13" s="24">
        <v>0.77028962072280904</v>
      </c>
      <c r="W13" s="31">
        <v>8.0495345601557418E-3</v>
      </c>
      <c r="X13" s="19">
        <f t="shared" si="0"/>
        <v>9.402597820918541E-4</v>
      </c>
      <c r="Y13" s="19">
        <f t="shared" si="1"/>
        <v>-1.848111811434295E-4</v>
      </c>
      <c r="Z13" s="6">
        <f t="shared" si="2"/>
        <v>6.20047292333751E-3</v>
      </c>
      <c r="AB13" t="s">
        <v>3</v>
      </c>
    </row>
    <row r="14" spans="2:31" x14ac:dyDescent="0.3">
      <c r="B14" s="11" t="s">
        <v>48</v>
      </c>
      <c r="C14" s="12">
        <v>0.18409704536431831</v>
      </c>
      <c r="D14" s="13">
        <v>-5.5993918822128667E-2</v>
      </c>
      <c r="E14" s="12">
        <v>4.4187696113557877E-2</v>
      </c>
      <c r="F14" s="13">
        <v>-5.146777319656004E-2</v>
      </c>
      <c r="G14" s="37">
        <v>-1.487137836948327E-2</v>
      </c>
      <c r="H14" s="13">
        <v>0.1132103746408404</v>
      </c>
      <c r="I14" s="12">
        <v>6.6666733432213077E-2</v>
      </c>
      <c r="J14" s="13">
        <v>-5.6819302085181489E-3</v>
      </c>
      <c r="K14" s="37">
        <v>3.8095127932080919E-2</v>
      </c>
      <c r="L14" s="13">
        <v>3.3029242560498329E-3</v>
      </c>
      <c r="M14" s="12">
        <v>1.6093681791787159E-2</v>
      </c>
      <c r="N14" s="40"/>
      <c r="O14" s="13">
        <v>-2.915776647197765E-2</v>
      </c>
      <c r="P14" s="12">
        <v>-1.2606574084377931E-2</v>
      </c>
      <c r="Q14" s="24">
        <v>1.221109710971108</v>
      </c>
      <c r="S14" s="7" t="s">
        <v>48</v>
      </c>
      <c r="T14" s="17">
        <v>-2.915776647197765E-2</v>
      </c>
      <c r="U14" s="17">
        <v>-1.2606574084377931E-2</v>
      </c>
      <c r="V14" s="24">
        <v>1.221109710971108</v>
      </c>
      <c r="W14" s="31">
        <v>7.221634340653588E-3</v>
      </c>
      <c r="X14" s="19">
        <f t="shared" si="0"/>
        <v>-2.1056672765079162E-4</v>
      </c>
      <c r="Y14" s="19">
        <f t="shared" si="1"/>
        <v>-9.1040068325737221E-5</v>
      </c>
      <c r="Z14" s="6">
        <f t="shared" si="2"/>
        <v>8.8184078224545302E-3</v>
      </c>
      <c r="AB14" t="s">
        <v>121</v>
      </c>
    </row>
    <row r="15" spans="2:31" x14ac:dyDescent="0.3">
      <c r="B15" s="11" t="s">
        <v>49</v>
      </c>
      <c r="C15" s="12">
        <v>3.8695625636888657E-2</v>
      </c>
      <c r="D15" s="13">
        <v>-1.6324796969958259E-2</v>
      </c>
      <c r="E15" s="12">
        <v>-3.5744687344165582E-2</v>
      </c>
      <c r="F15" s="13">
        <v>-1.6328284835669171E-2</v>
      </c>
      <c r="G15" s="37">
        <v>6.8640588445694872E-2</v>
      </c>
      <c r="H15" s="13">
        <v>0.4357683123887981</v>
      </c>
      <c r="I15" s="12">
        <v>-1.9005892145571909E-2</v>
      </c>
      <c r="J15" s="13">
        <v>-2.9805805184827121E-3</v>
      </c>
      <c r="K15" s="37">
        <v>1.943191917358034E-2</v>
      </c>
      <c r="L15" s="13">
        <v>0.11906162917784879</v>
      </c>
      <c r="M15" s="12">
        <v>1.0744230845166401E-2</v>
      </c>
      <c r="N15" s="40"/>
      <c r="O15" s="13">
        <v>-3.085295919431064E-2</v>
      </c>
      <c r="P15" s="12">
        <v>-2.0866842474744459E-2</v>
      </c>
      <c r="Q15" s="25">
        <v>0.75933195166334877</v>
      </c>
      <c r="S15" s="7" t="s">
        <v>49</v>
      </c>
      <c r="T15" s="17">
        <v>-3.085295919431064E-2</v>
      </c>
      <c r="U15" s="17">
        <v>-2.0866842474744459E-2</v>
      </c>
      <c r="V15" s="24">
        <v>0.75933195166334877</v>
      </c>
      <c r="W15" s="31">
        <v>7.2713631544273584E-3</v>
      </c>
      <c r="X15" s="19">
        <f t="shared" si="0"/>
        <v>-2.2434307069056118E-4</v>
      </c>
      <c r="Y15" s="19">
        <f t="shared" si="1"/>
        <v>-1.5173038952009666E-4</v>
      </c>
      <c r="Z15" s="6">
        <f t="shared" si="2"/>
        <v>5.5213783753042898E-3</v>
      </c>
      <c r="AB15" t="s">
        <v>4</v>
      </c>
    </row>
    <row r="16" spans="2:31" x14ac:dyDescent="0.3">
      <c r="B16" s="11" t="s">
        <v>50</v>
      </c>
      <c r="C16" s="12">
        <v>8.9583330773555403E-2</v>
      </c>
      <c r="D16" s="13">
        <v>-4.2064607590042158E-3</v>
      </c>
      <c r="E16" s="12">
        <v>6.7204266502042698E-2</v>
      </c>
      <c r="F16" s="13">
        <v>6.6570382281347928E-3</v>
      </c>
      <c r="G16" s="37">
        <v>-0.12904377066096651</v>
      </c>
      <c r="H16" s="13">
        <v>-0.1776415916829083</v>
      </c>
      <c r="I16" s="12">
        <v>-1.608155889509055E-2</v>
      </c>
      <c r="J16" s="13">
        <v>-2.0702788574410321E-2</v>
      </c>
      <c r="K16" s="37">
        <v>-7.7885869407496422E-2</v>
      </c>
      <c r="L16" s="13">
        <v>-6.2745201043114873E-2</v>
      </c>
      <c r="M16" s="12">
        <v>-4.7312492528407191E-2</v>
      </c>
      <c r="N16" s="40"/>
      <c r="O16" s="13">
        <v>8.7838320407236381E-3</v>
      </c>
      <c r="P16" s="12">
        <v>-1.969324857229271E-2</v>
      </c>
      <c r="Q16" s="24">
        <v>0.2739166862224191</v>
      </c>
      <c r="S16" s="7" t="s">
        <v>50</v>
      </c>
      <c r="T16" s="17">
        <v>8.7838320407236381E-3</v>
      </c>
      <c r="U16" s="17">
        <v>-1.969324857229271E-2</v>
      </c>
      <c r="V16" s="24">
        <v>0.2739166862224191</v>
      </c>
      <c r="W16" s="31">
        <v>7.3263718907195562E-3</v>
      </c>
      <c r="X16" s="19">
        <f t="shared" si="0"/>
        <v>6.4353620155959462E-5</v>
      </c>
      <c r="Y16" s="19">
        <f t="shared" si="1"/>
        <v>-1.4428006277699833E-4</v>
      </c>
      <c r="Z16" s="6">
        <f t="shared" si="2"/>
        <v>2.0068155103389802E-3</v>
      </c>
      <c r="AB16" t="s">
        <v>37</v>
      </c>
      <c r="AD16">
        <f>V1</f>
        <v>1.1000000000000001</v>
      </c>
    </row>
    <row r="17" spans="2:30" x14ac:dyDescent="0.3">
      <c r="B17" s="11" t="s">
        <v>51</v>
      </c>
      <c r="C17" s="12">
        <v>9.1790991565241731E-2</v>
      </c>
      <c r="D17" s="13">
        <v>-2.7272750734301691E-2</v>
      </c>
      <c r="E17" s="12">
        <v>-6.4701767398204213E-3</v>
      </c>
      <c r="F17" s="13">
        <v>-2.170760960602636E-2</v>
      </c>
      <c r="G17" s="37">
        <v>-6.834335258984825E-2</v>
      </c>
      <c r="H17" s="13">
        <v>0.19550259845797571</v>
      </c>
      <c r="I17" s="12">
        <v>5.4053800145330566E-3</v>
      </c>
      <c r="J17" s="13">
        <v>-2.8897892191265932E-2</v>
      </c>
      <c r="K17" s="37">
        <v>4.2214572825639562E-2</v>
      </c>
      <c r="L17" s="13">
        <v>3.984061879235945E-3</v>
      </c>
      <c r="M17" s="12">
        <v>3.3779220555081309E-3</v>
      </c>
      <c r="N17" s="40"/>
      <c r="O17" s="13">
        <v>-1.39275636522832E-2</v>
      </c>
      <c r="P17" s="12">
        <v>0</v>
      </c>
      <c r="Q17" s="25">
        <v>1.096086938497244</v>
      </c>
      <c r="S17" s="7" t="s">
        <v>51</v>
      </c>
      <c r="T17" s="17">
        <v>-1.39275636522832E-2</v>
      </c>
      <c r="U17" s="17">
        <v>0</v>
      </c>
      <c r="V17" s="24">
        <v>1.096086938497244</v>
      </c>
      <c r="W17" s="31">
        <v>7.1527263619827518E-3</v>
      </c>
      <c r="X17" s="19">
        <f t="shared" si="0"/>
        <v>-9.9620051693878817E-5</v>
      </c>
      <c r="Y17" s="19">
        <f t="shared" si="1"/>
        <v>0</v>
      </c>
      <c r="Z17" s="6">
        <f t="shared" si="2"/>
        <v>7.8400099400142038E-3</v>
      </c>
    </row>
    <row r="18" spans="2:30" x14ac:dyDescent="0.3">
      <c r="B18" s="11" t="s">
        <v>52</v>
      </c>
      <c r="C18" s="12">
        <v>0.27872342522089499</v>
      </c>
      <c r="D18" s="13">
        <v>-6.4267895920749774E-2</v>
      </c>
      <c r="E18" s="12">
        <v>5.2456105932009667E-2</v>
      </c>
      <c r="F18" s="13">
        <v>-1.858509109152107E-2</v>
      </c>
      <c r="G18" s="37">
        <v>-0.11340645760334329</v>
      </c>
      <c r="H18" s="13">
        <v>-0.13155343816573711</v>
      </c>
      <c r="I18" s="12">
        <v>6.8753539997836288E-2</v>
      </c>
      <c r="J18" s="13">
        <v>-5.9100393389664878E-2</v>
      </c>
      <c r="K18" s="37">
        <v>6.5869927051943611E-2</v>
      </c>
      <c r="L18" s="13">
        <v>0.14863098012789711</v>
      </c>
      <c r="M18" s="12">
        <v>-3.6322379550384087E-2</v>
      </c>
      <c r="N18" s="40"/>
      <c r="O18" s="13">
        <v>0.16782993051874051</v>
      </c>
      <c r="P18" s="12">
        <v>1.000003425442442E-2</v>
      </c>
      <c r="Q18" s="24">
        <v>1.577703961582182</v>
      </c>
      <c r="S18" s="7" t="s">
        <v>52</v>
      </c>
      <c r="T18" s="17">
        <v>0.16782993051874051</v>
      </c>
      <c r="U18" s="17">
        <v>1.000003425442442E-2</v>
      </c>
      <c r="V18" s="24">
        <v>1.577703961582182</v>
      </c>
      <c r="W18" s="31">
        <v>2.4583517032950426E-2</v>
      </c>
      <c r="X18" s="19">
        <f t="shared" si="0"/>
        <v>4.1258499555463443E-3</v>
      </c>
      <c r="Y18" s="19">
        <f t="shared" si="1"/>
        <v>2.4583601242373043E-4</v>
      </c>
      <c r="Z18" s="6">
        <f t="shared" si="2"/>
        <v>3.8785512212508935E-2</v>
      </c>
      <c r="AB18" s="44" t="s">
        <v>7</v>
      </c>
      <c r="AC18" s="44"/>
      <c r="AD18" s="44"/>
    </row>
    <row r="19" spans="2:30" x14ac:dyDescent="0.3">
      <c r="B19" s="11" t="s">
        <v>53</v>
      </c>
      <c r="C19" s="12">
        <v>0.22821579276088719</v>
      </c>
      <c r="D19" s="13">
        <v>-4.2567588030835053E-2</v>
      </c>
      <c r="E19" s="12">
        <v>-1.199718782921788E-2</v>
      </c>
      <c r="F19" s="13">
        <v>6.4286385456822082E-3</v>
      </c>
      <c r="G19" s="37">
        <v>-0.1256211519356</v>
      </c>
      <c r="H19" s="13">
        <v>0.17719994730518221</v>
      </c>
      <c r="I19" s="12">
        <v>6.360427863217466E-2</v>
      </c>
      <c r="J19" s="13">
        <v>-2.5249164226742171E-2</v>
      </c>
      <c r="K19" s="37">
        <v>3.8854728177392113E-2</v>
      </c>
      <c r="L19" s="13">
        <v>1.377956079418396E-2</v>
      </c>
      <c r="M19" s="12">
        <v>-4.5307331738546619E-3</v>
      </c>
      <c r="N19" s="40"/>
      <c r="O19" s="13">
        <v>0.1040311974963286</v>
      </c>
      <c r="P19" s="12">
        <v>-1.060080893675663E-2</v>
      </c>
      <c r="Q19" s="25">
        <v>1.030692293443727</v>
      </c>
      <c r="S19" s="7" t="s">
        <v>53</v>
      </c>
      <c r="T19" s="17">
        <v>0.1040311974963286</v>
      </c>
      <c r="U19" s="17">
        <v>-1.060080893675663E-2</v>
      </c>
      <c r="V19" s="24">
        <v>1.030692293443727</v>
      </c>
      <c r="W19" s="31">
        <v>7.2637936314239185E-3</v>
      </c>
      <c r="X19" s="19">
        <f t="shared" si="0"/>
        <v>7.556611498432355E-4</v>
      </c>
      <c r="Y19" s="19">
        <f t="shared" si="1"/>
        <v>-7.7002088442754577E-5</v>
      </c>
      <c r="Z19" s="6">
        <f t="shared" si="2"/>
        <v>7.4867361170742573E-3</v>
      </c>
      <c r="AB19" t="s">
        <v>124</v>
      </c>
      <c r="AC19" s="2">
        <f>T3</f>
        <v>43738</v>
      </c>
      <c r="AD19" s="21">
        <f>AD4+1</f>
        <v>1.1408893059055449</v>
      </c>
    </row>
    <row r="20" spans="2:30" x14ac:dyDescent="0.3">
      <c r="B20" s="11" t="s">
        <v>54</v>
      </c>
      <c r="C20" s="12">
        <v>0.31977686105103881</v>
      </c>
      <c r="D20" s="13">
        <v>-0.118869532686014</v>
      </c>
      <c r="E20" s="12">
        <v>3.3962229770755803E-2</v>
      </c>
      <c r="F20" s="13">
        <v>3.5584025201245373E-2</v>
      </c>
      <c r="G20" s="37">
        <v>-0.156499740575612</v>
      </c>
      <c r="H20" s="13">
        <v>-0.2384649050971698</v>
      </c>
      <c r="I20" s="12">
        <v>5.2401825715278523E-2</v>
      </c>
      <c r="J20" s="13">
        <v>-7.6072005189997349E-2</v>
      </c>
      <c r="K20" s="37">
        <v>0.1961078672113967</v>
      </c>
      <c r="L20" s="13">
        <v>-3.5043739997580037E-2</v>
      </c>
      <c r="M20" s="12">
        <v>-4.9286659656380023E-2</v>
      </c>
      <c r="N20" s="40"/>
      <c r="O20" s="13">
        <v>5.584722679157883E-2</v>
      </c>
      <c r="P20" s="12">
        <v>-7.7820905903036586E-3</v>
      </c>
      <c r="Q20" s="24">
        <v>0.57069296607996389</v>
      </c>
      <c r="S20" s="7" t="s">
        <v>54</v>
      </c>
      <c r="T20" s="17">
        <v>5.584722679157883E-2</v>
      </c>
      <c r="U20" s="17">
        <v>-7.7820905903036586E-3</v>
      </c>
      <c r="V20" s="24">
        <v>0.57069296607996389</v>
      </c>
      <c r="W20" s="31">
        <v>7.1701091162392249E-3</v>
      </c>
      <c r="X20" s="19">
        <f t="shared" si="0"/>
        <v>4.0043070993497887E-4</v>
      </c>
      <c r="Y20" s="19">
        <f t="shared" si="1"/>
        <v>-5.5798438684935752E-5</v>
      </c>
      <c r="Z20" s="6">
        <f t="shared" si="2"/>
        <v>4.0919308386635515E-3</v>
      </c>
      <c r="AB20" t="s">
        <v>6</v>
      </c>
      <c r="AD20" s="5">
        <f>AD5</f>
        <v>0.89463026704432025</v>
      </c>
    </row>
    <row r="21" spans="2:30" x14ac:dyDescent="0.3">
      <c r="B21" s="11" t="s">
        <v>55</v>
      </c>
      <c r="C21" s="12">
        <v>7.6858674360158918E-2</v>
      </c>
      <c r="D21" s="13">
        <v>-2.2611187966767868E-2</v>
      </c>
      <c r="E21" s="12">
        <v>2.9850675299835979E-2</v>
      </c>
      <c r="F21" s="13">
        <v>1.8115940010019042E-2</v>
      </c>
      <c r="G21" s="37">
        <v>0</v>
      </c>
      <c r="H21" s="13">
        <v>0.1048841699868113</v>
      </c>
      <c r="I21" s="12">
        <v>5.3192155618368986E-3</v>
      </c>
      <c r="J21" s="13">
        <v>-4.1005344357817892E-2</v>
      </c>
      <c r="K21" s="37">
        <v>-9.655183145624413E-3</v>
      </c>
      <c r="L21" s="13">
        <v>1.6713078915349788E-2</v>
      </c>
      <c r="M21" s="12">
        <v>-4.1096041201890143E-3</v>
      </c>
      <c r="N21" s="40"/>
      <c r="O21" s="13">
        <v>-3.98899105052547E-2</v>
      </c>
      <c r="P21" s="12">
        <v>-1.146130887644181E-2</v>
      </c>
      <c r="Q21" s="25">
        <v>1.315216475954152</v>
      </c>
      <c r="S21" s="7" t="s">
        <v>55</v>
      </c>
      <c r="T21" s="17">
        <v>-3.98899105052547E-2</v>
      </c>
      <c r="U21" s="17">
        <v>-1.146130887644181E-2</v>
      </c>
      <c r="V21" s="24">
        <v>1.315216475954152</v>
      </c>
      <c r="W21" s="31">
        <v>7.9482138580322676E-3</v>
      </c>
      <c r="X21" s="19">
        <f t="shared" si="0"/>
        <v>-3.1705353947353234E-4</v>
      </c>
      <c r="Y21" s="19">
        <f t="shared" si="1"/>
        <v>-9.1096934042923027E-5</v>
      </c>
      <c r="Z21" s="6">
        <f t="shared" si="2"/>
        <v>1.0453621820491154E-2</v>
      </c>
      <c r="AB21" t="s">
        <v>125</v>
      </c>
      <c r="AC21" s="2">
        <f>T3</f>
        <v>43738</v>
      </c>
      <c r="AD21" s="21">
        <f>AD6+1</f>
        <v>1.0275033565116325</v>
      </c>
    </row>
    <row r="22" spans="2:30" x14ac:dyDescent="0.3">
      <c r="B22" s="11" t="s">
        <v>56</v>
      </c>
      <c r="C22" s="12">
        <v>0.24038469468969989</v>
      </c>
      <c r="D22" s="13">
        <v>-3.8759783348162768E-2</v>
      </c>
      <c r="E22" s="12">
        <v>-2.5089505320167741E-2</v>
      </c>
      <c r="F22" s="13">
        <v>4.6874994456662433E-2</v>
      </c>
      <c r="G22" s="37">
        <v>-6.4969361963287953E-2</v>
      </c>
      <c r="H22" s="13">
        <v>0.1077432605360655</v>
      </c>
      <c r="I22" s="12">
        <v>-2.1367460544930768E-2</v>
      </c>
      <c r="J22" s="13">
        <v>0.1004366899823752</v>
      </c>
      <c r="K22" s="37">
        <v>8.4126969659683581E-2</v>
      </c>
      <c r="L22" s="13">
        <v>-2.489022736670243E-2</v>
      </c>
      <c r="M22" s="12">
        <v>-0.19519509573029681</v>
      </c>
      <c r="N22" s="40"/>
      <c r="O22" s="13">
        <v>3.85916820492338E-2</v>
      </c>
      <c r="P22" s="12">
        <v>-4.9549593302079087E-2</v>
      </c>
      <c r="Q22" s="24">
        <v>1.2160257736571509</v>
      </c>
      <c r="S22" s="7" t="s">
        <v>56</v>
      </c>
      <c r="T22" s="17">
        <v>3.85916820492338E-2</v>
      </c>
      <c r="U22" s="17">
        <v>-4.9549593302079087E-2</v>
      </c>
      <c r="V22" s="24">
        <v>1.2160257736571509</v>
      </c>
      <c r="W22" s="31">
        <v>7.2026730155565228E-3</v>
      </c>
      <c r="X22" s="19">
        <f t="shared" si="0"/>
        <v>2.7796326692095333E-4</v>
      </c>
      <c r="Y22" s="19">
        <f t="shared" si="1"/>
        <v>-3.5688951860868528E-4</v>
      </c>
      <c r="Z22" s="6">
        <f t="shared" si="2"/>
        <v>8.7586360261416047E-3</v>
      </c>
      <c r="AB22" t="s">
        <v>125</v>
      </c>
      <c r="AC22" s="2">
        <f>U3</f>
        <v>43745</v>
      </c>
      <c r="AD22" s="21">
        <f>AD7+1</f>
        <v>0.98730387807042352</v>
      </c>
    </row>
    <row r="23" spans="2:30" x14ac:dyDescent="0.3">
      <c r="B23" s="11" t="s">
        <v>57</v>
      </c>
      <c r="C23" s="12">
        <v>0.14338228852880941</v>
      </c>
      <c r="D23" s="13">
        <v>-2.6366560660788348E-2</v>
      </c>
      <c r="E23" s="12">
        <v>4.5244398369305827E-2</v>
      </c>
      <c r="F23" s="13">
        <v>6.9510725742367718E-3</v>
      </c>
      <c r="G23" s="37">
        <v>-7.6247300421163788E-2</v>
      </c>
      <c r="H23" s="13">
        <v>8.5067562986973044E-2</v>
      </c>
      <c r="I23" s="12">
        <v>2.22717133979633E-3</v>
      </c>
      <c r="J23" s="13">
        <v>-1.8730137942868041E-2</v>
      </c>
      <c r="K23" s="37">
        <v>7.3115430419545602E-2</v>
      </c>
      <c r="L23" s="13">
        <v>2.080202150737032E-2</v>
      </c>
      <c r="M23" s="12">
        <v>-2.569401307898311E-2</v>
      </c>
      <c r="N23" s="40"/>
      <c r="O23" s="13">
        <v>9.0934772034256817E-4</v>
      </c>
      <c r="P23" s="12">
        <v>-9.6911137433426386E-3</v>
      </c>
      <c r="Q23" s="25">
        <v>0.29554236923209121</v>
      </c>
      <c r="S23" s="7" t="s">
        <v>57</v>
      </c>
      <c r="T23" s="17">
        <v>9.0934772034256817E-4</v>
      </c>
      <c r="U23" s="17">
        <v>-9.6911137433426386E-3</v>
      </c>
      <c r="V23" s="24">
        <v>0.29554236923209121</v>
      </c>
      <c r="W23" s="31">
        <v>7.169309428388477E-3</v>
      </c>
      <c r="X23" s="19">
        <f t="shared" si="0"/>
        <v>6.5193951851355418E-6</v>
      </c>
      <c r="Y23" s="19">
        <f t="shared" si="1"/>
        <v>-6.947859313173153E-5</v>
      </c>
      <c r="Z23" s="6">
        <f t="shared" si="2"/>
        <v>2.1188346942239001E-3</v>
      </c>
      <c r="AB23" t="s">
        <v>126</v>
      </c>
      <c r="AC23" s="2">
        <f>U3</f>
        <v>43745</v>
      </c>
      <c r="AD23" s="22">
        <f>AD8+1</f>
        <v>0.99591534576833196</v>
      </c>
    </row>
    <row r="24" spans="2:30" x14ac:dyDescent="0.3">
      <c r="B24" s="11" t="s">
        <v>58</v>
      </c>
      <c r="C24" s="12">
        <v>0.14855660943480301</v>
      </c>
      <c r="D24" s="13">
        <v>-5.6388925689502822E-2</v>
      </c>
      <c r="E24" s="12">
        <v>3.0909563027189831E-2</v>
      </c>
      <c r="F24" s="13">
        <v>-1.798968452853977E-2</v>
      </c>
      <c r="G24" s="37">
        <v>8.607158068439591E-2</v>
      </c>
      <c r="H24" s="13">
        <v>0.2837015261179856</v>
      </c>
      <c r="I24" s="12">
        <v>4.0631613905012243E-2</v>
      </c>
      <c r="J24" s="13">
        <v>1.0115262443808339E-3</v>
      </c>
      <c r="K24" s="37">
        <v>-7.477746953343023E-3</v>
      </c>
      <c r="L24" s="13">
        <v>6.0680111098788458E-2</v>
      </c>
      <c r="M24" s="12">
        <v>-1.4206218882514721E-2</v>
      </c>
      <c r="N24" s="40"/>
      <c r="O24" s="13">
        <v>-1.9474257201798632E-2</v>
      </c>
      <c r="P24" s="12">
        <v>-3.9720925837321008E-3</v>
      </c>
      <c r="Q24" s="24">
        <v>1.0230170365632469</v>
      </c>
      <c r="S24" s="7" t="s">
        <v>58</v>
      </c>
      <c r="T24" s="17">
        <v>-1.9474257201798632E-2</v>
      </c>
      <c r="U24" s="17">
        <v>-3.9720925837321008E-3</v>
      </c>
      <c r="V24" s="24">
        <v>1.0230170365632469</v>
      </c>
      <c r="W24" s="31">
        <v>7.5354192727138721E-3</v>
      </c>
      <c r="X24" s="19">
        <f t="shared" si="0"/>
        <v>-1.4674669304022033E-4</v>
      </c>
      <c r="Y24" s="19">
        <f t="shared" si="1"/>
        <v>-2.9931383008458711E-5</v>
      </c>
      <c r="Z24" s="6">
        <f t="shared" si="2"/>
        <v>7.7088622936333229E-3</v>
      </c>
    </row>
    <row r="25" spans="2:30" x14ac:dyDescent="0.3">
      <c r="B25" s="11" t="s">
        <v>59</v>
      </c>
      <c r="C25" s="12">
        <v>0.1072221530172324</v>
      </c>
      <c r="D25" s="13">
        <v>-3.3617556254893932E-2</v>
      </c>
      <c r="E25" s="12">
        <v>2.5441442107710929E-2</v>
      </c>
      <c r="F25" s="13">
        <v>2.632893675648074E-2</v>
      </c>
      <c r="G25" s="37">
        <v>-1.332019422178321E-2</v>
      </c>
      <c r="H25" s="13">
        <v>0.1345171887101759</v>
      </c>
      <c r="I25" s="12">
        <v>2.12014621793204E-2</v>
      </c>
      <c r="J25" s="13">
        <v>-8.6508199744517178E-4</v>
      </c>
      <c r="K25" s="37">
        <v>1.29870426212817E-2</v>
      </c>
      <c r="L25" s="13">
        <v>-3.4187555005813501E-3</v>
      </c>
      <c r="M25" s="12">
        <v>-3.3018968619757387E-2</v>
      </c>
      <c r="N25" s="40"/>
      <c r="O25" s="13">
        <v>-8.2820332902339922E-2</v>
      </c>
      <c r="P25" s="12">
        <v>-6.1553543824158008E-2</v>
      </c>
      <c r="Q25" s="25">
        <v>0.57771485398672995</v>
      </c>
      <c r="S25" s="7" t="s">
        <v>59</v>
      </c>
      <c r="T25" s="17">
        <v>-8.2820332902339922E-2</v>
      </c>
      <c r="U25" s="17">
        <v>-6.1553543824158008E-2</v>
      </c>
      <c r="V25" s="24">
        <v>0.57771485398672995</v>
      </c>
      <c r="W25" s="31">
        <v>7.2109195808307304E-3</v>
      </c>
      <c r="X25" s="19">
        <f t="shared" si="0"/>
        <v>-5.9721076021640256E-4</v>
      </c>
      <c r="Y25" s="19">
        <f t="shared" si="1"/>
        <v>-4.4385765443114347E-4</v>
      </c>
      <c r="Z25" s="6">
        <f t="shared" si="2"/>
        <v>4.1658553527496771E-3</v>
      </c>
    </row>
    <row r="26" spans="2:30" x14ac:dyDescent="0.3">
      <c r="B26" s="11" t="s">
        <v>60</v>
      </c>
      <c r="C26" s="12">
        <v>0.33063293026162488</v>
      </c>
      <c r="D26" s="13">
        <v>-2.7733867616023811E-2</v>
      </c>
      <c r="E26" s="12">
        <v>-5.1021077054179687E-3</v>
      </c>
      <c r="F26" s="13">
        <v>5.0815853974053971E-2</v>
      </c>
      <c r="G26" s="37">
        <v>2.0408199310869121E-2</v>
      </c>
      <c r="H26" s="13">
        <v>8.3835484130603932E-2</v>
      </c>
      <c r="I26" s="12">
        <v>1.8036354263303082E-2</v>
      </c>
      <c r="J26" s="13">
        <v>-3.4224911333603498E-3</v>
      </c>
      <c r="K26" s="37">
        <v>3.2525211995788617E-2</v>
      </c>
      <c r="L26" s="13">
        <v>4.3435799436076998E-2</v>
      </c>
      <c r="M26" s="12">
        <v>-7.0129412455704143E-2</v>
      </c>
      <c r="N26" s="40"/>
      <c r="O26" s="13">
        <v>8.1064699662022566E-2</v>
      </c>
      <c r="P26" s="12">
        <v>3.9171527498444991E-3</v>
      </c>
      <c r="Q26" s="24">
        <v>0.81192093266709653</v>
      </c>
      <c r="S26" s="7" t="s">
        <v>60</v>
      </c>
      <c r="T26" s="17">
        <v>8.1064699662022566E-2</v>
      </c>
      <c r="U26" s="17">
        <v>3.9171527498444991E-3</v>
      </c>
      <c r="V26" s="24">
        <v>0.81192093266709653</v>
      </c>
      <c r="W26" s="31">
        <v>7.1728860951430634E-3</v>
      </c>
      <c r="X26" s="19">
        <f t="shared" si="0"/>
        <v>5.8146785701267026E-4</v>
      </c>
      <c r="Y26" s="19">
        <f t="shared" si="1"/>
        <v>2.8097290491911022E-5</v>
      </c>
      <c r="Z26" s="6">
        <f t="shared" si="2"/>
        <v>5.8238163682834045E-3</v>
      </c>
    </row>
    <row r="27" spans="2:30" x14ac:dyDescent="0.3">
      <c r="B27" s="11" t="s">
        <v>61</v>
      </c>
      <c r="C27" s="12">
        <v>0.1123347163016313</v>
      </c>
      <c r="D27" s="13">
        <v>-2.4752497816242999E-2</v>
      </c>
      <c r="E27" s="12">
        <v>2.944153883115708E-2</v>
      </c>
      <c r="F27" s="13">
        <v>0.22287972545098239</v>
      </c>
      <c r="G27" s="37">
        <v>0.35564532487810291</v>
      </c>
      <c r="H27" s="13">
        <v>9.0148436386235042E-2</v>
      </c>
      <c r="I27" s="12">
        <v>2.2155670987900281E-2</v>
      </c>
      <c r="J27" s="13">
        <v>2.9291257955560649E-2</v>
      </c>
      <c r="K27" s="37">
        <v>-9.732509229842834E-2</v>
      </c>
      <c r="L27" s="13">
        <v>-7.6292578287615931E-2</v>
      </c>
      <c r="M27" s="12">
        <v>-3.6860075124946268E-2</v>
      </c>
      <c r="N27" s="40"/>
      <c r="O27" s="13">
        <v>-3.7517667473680461E-2</v>
      </c>
      <c r="P27" s="12">
        <v>-6.5413546530698641E-2</v>
      </c>
      <c r="Q27" s="25">
        <v>1.41136344146671</v>
      </c>
      <c r="S27" s="7" t="s">
        <v>61</v>
      </c>
      <c r="T27" s="17">
        <v>-3.7517667473680461E-2</v>
      </c>
      <c r="U27" s="17">
        <v>-6.5413546530698641E-2</v>
      </c>
      <c r="V27" s="24">
        <v>1.41136344146671</v>
      </c>
      <c r="W27" s="31">
        <v>7.2109175778636639E-3</v>
      </c>
      <c r="X27" s="19">
        <f t="shared" si="0"/>
        <v>-2.705368078664063E-4</v>
      </c>
      <c r="Y27" s="19">
        <f t="shared" si="1"/>
        <v>-4.716916925086175E-4</v>
      </c>
      <c r="Z27" s="6">
        <f t="shared" si="2"/>
        <v>1.0177225448826453E-2</v>
      </c>
    </row>
    <row r="28" spans="2:30" x14ac:dyDescent="0.3">
      <c r="B28" s="11" t="s">
        <v>62</v>
      </c>
      <c r="C28" s="12">
        <v>7.5753007426502261E-2</v>
      </c>
      <c r="D28" s="13">
        <v>-5.864204024282671E-2</v>
      </c>
      <c r="E28" s="12">
        <v>2.655732521755505E-2</v>
      </c>
      <c r="F28" s="13">
        <v>-2.9064174133877629E-2</v>
      </c>
      <c r="G28" s="37">
        <v>-0.12631581147643309</v>
      </c>
      <c r="H28" s="13">
        <v>-8.3376192336998667E-2</v>
      </c>
      <c r="I28" s="12">
        <v>8.8350170501938718E-2</v>
      </c>
      <c r="J28" s="13">
        <v>-8.5520132857645703E-2</v>
      </c>
      <c r="K28" s="37">
        <v>9.0214733409040848E-2</v>
      </c>
      <c r="L28" s="13">
        <v>7.1766639006181965E-2</v>
      </c>
      <c r="M28" s="12">
        <v>-6.0953971139082963E-2</v>
      </c>
      <c r="N28" s="40"/>
      <c r="O28" s="13">
        <v>4.7601109925565543E-2</v>
      </c>
      <c r="P28" s="12">
        <v>-3.3764411274309292E-2</v>
      </c>
      <c r="Q28" s="24">
        <v>1.353332959647122</v>
      </c>
      <c r="S28" s="7" t="s">
        <v>62</v>
      </c>
      <c r="T28" s="17">
        <v>4.7601109925565543E-2</v>
      </c>
      <c r="U28" s="17">
        <v>-3.3764411274309292E-2</v>
      </c>
      <c r="V28" s="24">
        <v>1.353332959647122</v>
      </c>
      <c r="W28" s="31">
        <v>7.2460374611355016E-3</v>
      </c>
      <c r="X28" s="19">
        <f t="shared" si="0"/>
        <v>3.4491942571227685E-4</v>
      </c>
      <c r="Y28" s="19">
        <f t="shared" si="1"/>
        <v>-2.4465818894683103E-4</v>
      </c>
      <c r="Z28" s="6">
        <f t="shared" si="2"/>
        <v>9.8063013229924261E-3</v>
      </c>
    </row>
    <row r="29" spans="2:30" x14ac:dyDescent="0.3">
      <c r="B29" s="11" t="s">
        <v>63</v>
      </c>
      <c r="C29" s="12">
        <v>0.12562668551949721</v>
      </c>
      <c r="D29" s="13">
        <v>-5.9773537508552854E-3</v>
      </c>
      <c r="E29" s="12">
        <v>-7.8171135800110259E-3</v>
      </c>
      <c r="F29" s="13">
        <v>2.7272900399668339E-2</v>
      </c>
      <c r="G29" s="37">
        <v>-3.3628469816304962E-2</v>
      </c>
      <c r="H29" s="13">
        <v>0.39560448393569342</v>
      </c>
      <c r="I29" s="12">
        <v>-2.8871365669213889E-2</v>
      </c>
      <c r="J29" s="13">
        <v>2.1704914830013911E-2</v>
      </c>
      <c r="K29" s="37">
        <v>0.15542378371206361</v>
      </c>
      <c r="L29" s="13">
        <v>5.917180747673445E-3</v>
      </c>
      <c r="M29" s="12">
        <v>-5.882356891311824E-2</v>
      </c>
      <c r="N29" s="40"/>
      <c r="O29" s="13">
        <v>4.5833377926659979E-2</v>
      </c>
      <c r="P29" s="12">
        <v>-3.3466185198046339E-2</v>
      </c>
      <c r="Q29" s="25">
        <v>1.2231049968979619</v>
      </c>
      <c r="S29" s="7" t="s">
        <v>63</v>
      </c>
      <c r="T29" s="17">
        <v>4.5833377926659979E-2</v>
      </c>
      <c r="U29" s="17">
        <v>-3.3466185198046339E-2</v>
      </c>
      <c r="V29" s="24">
        <v>1.2231049968979619</v>
      </c>
      <c r="W29" s="31">
        <v>7.1358694834990511E-3</v>
      </c>
      <c r="X29" s="19">
        <f t="shared" si="0"/>
        <v>3.2706100287253198E-4</v>
      </c>
      <c r="Y29" s="19">
        <f t="shared" si="1"/>
        <v>-2.3881032968386652E-4</v>
      </c>
      <c r="Z29" s="6">
        <f t="shared" si="2"/>
        <v>8.7279176224793684E-3</v>
      </c>
    </row>
    <row r="30" spans="2:30" x14ac:dyDescent="0.3">
      <c r="B30" s="11" t="s">
        <v>64</v>
      </c>
      <c r="C30" s="12">
        <v>0.1835051307187647</v>
      </c>
      <c r="D30" s="13">
        <v>-3.0487756250139109E-2</v>
      </c>
      <c r="E30" s="12">
        <v>-5.3908732254952518E-3</v>
      </c>
      <c r="F30" s="13">
        <v>-1.0840098361988961E-2</v>
      </c>
      <c r="G30" s="37">
        <v>-0.15342460098309449</v>
      </c>
      <c r="H30" s="13">
        <v>0.19741098525765671</v>
      </c>
      <c r="I30" s="12">
        <v>3.873867898412886E-2</v>
      </c>
      <c r="J30" s="13">
        <v>-1.0407622579203579E-2</v>
      </c>
      <c r="K30" s="37">
        <v>3.8562711651342729E-2</v>
      </c>
      <c r="L30" s="13">
        <v>3.375524098343297E-3</v>
      </c>
      <c r="M30" s="12">
        <v>3.3641682672860269E-3</v>
      </c>
      <c r="N30" s="40"/>
      <c r="O30" s="13">
        <v>0.15926232773908369</v>
      </c>
      <c r="P30" s="12">
        <v>-2.3861165981671539E-2</v>
      </c>
      <c r="Q30" s="24">
        <v>1.145701881796628</v>
      </c>
      <c r="S30" s="7" t="s">
        <v>64</v>
      </c>
      <c r="T30" s="17">
        <v>0.15926232773908369</v>
      </c>
      <c r="U30" s="17">
        <v>-2.3861165981671539E-2</v>
      </c>
      <c r="V30" s="24">
        <v>1.145701881796628</v>
      </c>
      <c r="W30" s="31">
        <v>9.1759702122945458E-2</v>
      </c>
      <c r="X30" s="19">
        <f t="shared" si="0"/>
        <v>1.4613863752745234E-2</v>
      </c>
      <c r="Y30" s="19">
        <f t="shared" si="1"/>
        <v>-2.1894934827843401E-3</v>
      </c>
      <c r="Z30" s="6">
        <f t="shared" si="2"/>
        <v>0.10512926339535665</v>
      </c>
    </row>
    <row r="31" spans="2:30" x14ac:dyDescent="0.3">
      <c r="B31" s="11" t="s">
        <v>65</v>
      </c>
      <c r="C31" s="12">
        <v>0.27738885680838637</v>
      </c>
      <c r="D31" s="13">
        <v>1.75807966807402E-2</v>
      </c>
      <c r="E31" s="12">
        <v>-5.2982624463705497E-3</v>
      </c>
      <c r="F31" s="13">
        <v>-3.0801398047232139E-2</v>
      </c>
      <c r="G31" s="37">
        <v>5.1613034260350243E-2</v>
      </c>
      <c r="H31" s="13">
        <v>1.4505413141151721E-2</v>
      </c>
      <c r="I31" s="12">
        <v>4.3771082484253647E-2</v>
      </c>
      <c r="J31" s="13">
        <v>8.6022342278828656E-3</v>
      </c>
      <c r="K31" s="37">
        <v>3.0490356805838111E-2</v>
      </c>
      <c r="L31" s="13">
        <v>-9.7248659478705868E-3</v>
      </c>
      <c r="M31" s="12">
        <v>-5.6623421010707498E-2</v>
      </c>
      <c r="N31" s="40"/>
      <c r="O31" s="13">
        <v>-2.5249195386479521E-2</v>
      </c>
      <c r="P31" s="12">
        <v>-3.476482266418246E-2</v>
      </c>
      <c r="Q31" s="25">
        <v>0.49882252915373593</v>
      </c>
      <c r="S31" s="7" t="s">
        <v>65</v>
      </c>
      <c r="T31" s="17">
        <v>-2.5249195386479521E-2</v>
      </c>
      <c r="U31" s="17">
        <v>-3.476482266418246E-2</v>
      </c>
      <c r="V31" s="24">
        <v>0.49882252915373593</v>
      </c>
      <c r="W31" s="31">
        <v>7.2507085081726123E-3</v>
      </c>
      <c r="X31" s="19">
        <f t="shared" si="0"/>
        <v>-1.8307455581325973E-4</v>
      </c>
      <c r="Y31" s="19">
        <f t="shared" si="1"/>
        <v>-2.5206959547629984E-4</v>
      </c>
      <c r="Z31" s="6">
        <f t="shared" si="2"/>
        <v>3.616816756203174E-3</v>
      </c>
    </row>
    <row r="32" spans="2:30" x14ac:dyDescent="0.3">
      <c r="B32" s="11" t="s">
        <v>66</v>
      </c>
      <c r="C32" s="12">
        <v>0.54035250128847778</v>
      </c>
      <c r="D32" s="13">
        <v>-4.8138341629250458E-2</v>
      </c>
      <c r="E32" s="12">
        <v>1.452927947882476E-2</v>
      </c>
      <c r="F32" s="13">
        <v>4.3514130212997992E-2</v>
      </c>
      <c r="G32" s="37">
        <v>-5.6479297027288378E-2</v>
      </c>
      <c r="H32" s="13">
        <v>3.8166253321988641E-2</v>
      </c>
      <c r="I32" s="12">
        <v>8.9903087165785767E-2</v>
      </c>
      <c r="J32" s="13">
        <v>2.5390160050831062E-4</v>
      </c>
      <c r="K32" s="37">
        <v>8.9824966666191441E-2</v>
      </c>
      <c r="L32" s="13">
        <v>3.096623804880139E-2</v>
      </c>
      <c r="M32" s="12">
        <v>-6.5040683161654234E-2</v>
      </c>
      <c r="N32" s="40"/>
      <c r="O32" s="13">
        <v>-6.1594182211490052E-2</v>
      </c>
      <c r="P32" s="12">
        <v>-8.5199452680249199E-2</v>
      </c>
      <c r="Q32" s="24">
        <v>2.0283697053293048</v>
      </c>
      <c r="S32" s="7" t="s">
        <v>66</v>
      </c>
      <c r="T32" s="17">
        <v>-6.1594182211490052E-2</v>
      </c>
      <c r="U32" s="17">
        <v>-8.5199452680249199E-2</v>
      </c>
      <c r="V32" s="24">
        <v>2.0283697053293048</v>
      </c>
      <c r="W32" s="31">
        <v>7.1761932571327465E-3</v>
      </c>
      <c r="X32" s="19">
        <f t="shared" si="0"/>
        <v>-4.4201175506470067E-4</v>
      </c>
      <c r="Y32" s="19">
        <f t="shared" si="1"/>
        <v>-6.1140773783540476E-4</v>
      </c>
      <c r="Z32" s="6">
        <f t="shared" si="2"/>
        <v>1.4555973002356493E-2</v>
      </c>
    </row>
    <row r="33" spans="2:26" x14ac:dyDescent="0.3">
      <c r="B33" s="11" t="s">
        <v>67</v>
      </c>
      <c r="C33" s="12">
        <v>0.4371930153056669</v>
      </c>
      <c r="D33" s="13">
        <v>-8.6914075178496142E-2</v>
      </c>
      <c r="E33" s="12">
        <v>5.4812915678927883E-2</v>
      </c>
      <c r="F33" s="13">
        <v>9.3788052103580544E-3</v>
      </c>
      <c r="G33" s="37">
        <v>-5.8010908956299463E-2</v>
      </c>
      <c r="H33" s="13">
        <v>3.758930421817408E-2</v>
      </c>
      <c r="I33" s="12">
        <v>7.1811460114778791E-2</v>
      </c>
      <c r="J33" s="13">
        <v>-4.0000268375622872E-3</v>
      </c>
      <c r="K33" s="37">
        <v>7.1536184397769764E-2</v>
      </c>
      <c r="L33" s="13">
        <v>4.2164330874638889E-3</v>
      </c>
      <c r="M33" s="12">
        <v>-5.0384961783444759E-2</v>
      </c>
      <c r="N33" s="40"/>
      <c r="O33" s="13">
        <v>6.8781559628814382E-3</v>
      </c>
      <c r="P33" s="12">
        <v>-7.6116242833524139E-2</v>
      </c>
      <c r="Q33" s="25">
        <v>1.8965003765555211</v>
      </c>
      <c r="S33" s="7" t="s">
        <v>67</v>
      </c>
      <c r="T33" s="17">
        <v>6.8781559628814382E-3</v>
      </c>
      <c r="U33" s="17">
        <v>-7.6116242833524139E-2</v>
      </c>
      <c r="V33" s="24">
        <v>1.8965003765555211</v>
      </c>
      <c r="W33" s="31">
        <v>7.1768295652125513E-3</v>
      </c>
      <c r="X33" s="19">
        <f t="shared" si="0"/>
        <v>4.9363353068550506E-5</v>
      </c>
      <c r="Y33" s="19">
        <f t="shared" si="1"/>
        <v>-5.4627330196053406E-4</v>
      </c>
      <c r="Z33" s="6">
        <f t="shared" si="2"/>
        <v>1.36108599729004E-2</v>
      </c>
    </row>
    <row r="34" spans="2:26" x14ac:dyDescent="0.3">
      <c r="B34" s="11" t="s">
        <v>68</v>
      </c>
      <c r="C34" s="12">
        <v>-6.9996137499139355E-2</v>
      </c>
      <c r="D34" s="13">
        <v>-1.712506050165152E-2</v>
      </c>
      <c r="E34" s="12">
        <v>2.0591308270934139E-2</v>
      </c>
      <c r="F34" s="13">
        <v>9.3119661606946291E-3</v>
      </c>
      <c r="G34" s="37">
        <v>-6.6633042844759238E-3</v>
      </c>
      <c r="H34" s="13">
        <v>5.1599786274589832E-3</v>
      </c>
      <c r="I34" s="12">
        <v>-9.7535231608723016E-3</v>
      </c>
      <c r="J34" s="13">
        <v>2.0735617563665269E-3</v>
      </c>
      <c r="K34" s="37">
        <v>4.138640663311266E-3</v>
      </c>
      <c r="L34" s="13">
        <v>7.2127455306034696E-3</v>
      </c>
      <c r="M34" s="12">
        <v>-7.9283851537049865E-2</v>
      </c>
      <c r="N34" s="40"/>
      <c r="O34" s="13">
        <v>-1.555559370252824E-2</v>
      </c>
      <c r="P34" s="12">
        <v>-3.4988654396702512E-2</v>
      </c>
      <c r="Q34" s="24">
        <v>0.46858149726277348</v>
      </c>
      <c r="S34" s="7" t="s">
        <v>68</v>
      </c>
      <c r="T34" s="17">
        <v>-1.555559370252824E-2</v>
      </c>
      <c r="U34" s="17">
        <v>-3.4988654396702512E-2</v>
      </c>
      <c r="V34" s="24">
        <v>0.46858149726277348</v>
      </c>
      <c r="W34" s="31">
        <v>7.3515535221057009E-3</v>
      </c>
      <c r="X34" s="19">
        <f t="shared" si="0"/>
        <v>-1.1435777967226675E-4</v>
      </c>
      <c r="Y34" s="19">
        <f t="shared" si="1"/>
        <v>-2.5722096546381746E-4</v>
      </c>
      <c r="Z34" s="6">
        <f t="shared" si="2"/>
        <v>3.4448019565957054E-3</v>
      </c>
    </row>
    <row r="35" spans="2:26" x14ac:dyDescent="0.3">
      <c r="B35" s="11" t="s">
        <v>69</v>
      </c>
      <c r="C35" s="12">
        <v>0.29836160179278132</v>
      </c>
      <c r="D35" s="13">
        <v>2.6651203393793569E-2</v>
      </c>
      <c r="E35" s="12">
        <v>7.1106099521339505E-2</v>
      </c>
      <c r="F35" s="13">
        <v>-2.634342411723201E-2</v>
      </c>
      <c r="G35" s="37">
        <v>-4.2748951421518237E-2</v>
      </c>
      <c r="H35" s="13">
        <v>0.1051698231082068</v>
      </c>
      <c r="I35" s="12">
        <v>8.2136008834226004E-3</v>
      </c>
      <c r="J35" s="13">
        <v>-2.2912348613643659E-2</v>
      </c>
      <c r="K35" s="37">
        <v>3.4392943115980401E-2</v>
      </c>
      <c r="L35" s="13">
        <v>3.8287198258298398E-2</v>
      </c>
      <c r="M35" s="12">
        <v>-3.6875344627694817E-2</v>
      </c>
      <c r="N35" s="40"/>
      <c r="O35" s="13">
        <v>-2.97229486172127E-2</v>
      </c>
      <c r="P35" s="12">
        <v>-2.0768500314633509E-2</v>
      </c>
      <c r="Q35" s="25">
        <v>0.52316767734858238</v>
      </c>
      <c r="S35" s="7" t="s">
        <v>69</v>
      </c>
      <c r="T35" s="17">
        <v>-2.97229486172127E-2</v>
      </c>
      <c r="U35" s="17">
        <v>-2.0768500314633509E-2</v>
      </c>
      <c r="V35" s="24">
        <v>0.52316767734858238</v>
      </c>
      <c r="W35" s="31">
        <v>7.2090782028821588E-3</v>
      </c>
      <c r="X35" s="19">
        <f t="shared" si="0"/>
        <v>-2.1427506100173447E-4</v>
      </c>
      <c r="Y35" s="19">
        <f t="shared" si="1"/>
        <v>-1.4972174292477569E-4</v>
      </c>
      <c r="Z35" s="6">
        <f t="shared" si="2"/>
        <v>3.7715566992261515E-3</v>
      </c>
    </row>
    <row r="36" spans="2:26" x14ac:dyDescent="0.3">
      <c r="B36" s="11" t="s">
        <v>70</v>
      </c>
      <c r="C36" s="12">
        <v>0.18346896070820071</v>
      </c>
      <c r="D36" s="13">
        <v>-3.7036977233825708E-2</v>
      </c>
      <c r="E36" s="12">
        <v>3.7362547764933307E-2</v>
      </c>
      <c r="F36" s="13">
        <v>-1.271185284885468E-2</v>
      </c>
      <c r="G36" s="37">
        <v>4.0236052819642598E-2</v>
      </c>
      <c r="H36" s="13">
        <v>0.32645694290663019</v>
      </c>
      <c r="I36" s="12">
        <v>-4.6655884560019567E-3</v>
      </c>
      <c r="J36" s="13">
        <v>5.4687260766517198E-3</v>
      </c>
      <c r="K36" s="37">
        <v>1.010101908289718E-2</v>
      </c>
      <c r="L36" s="13">
        <v>3.8461538461538547E-2</v>
      </c>
      <c r="M36" s="12">
        <v>-3.0740737915039059E-2</v>
      </c>
      <c r="N36" s="40"/>
      <c r="O36" s="13">
        <v>0.15399314768424779</v>
      </c>
      <c r="P36" s="12">
        <v>-2.3178832624351279E-2</v>
      </c>
      <c r="Q36" s="24">
        <v>0.38842689311924672</v>
      </c>
      <c r="S36" s="7" t="s">
        <v>70</v>
      </c>
      <c r="T36" s="17">
        <v>0.15399314768424779</v>
      </c>
      <c r="U36" s="17">
        <v>-2.3178832624351279E-2</v>
      </c>
      <c r="V36" s="24">
        <v>0.38842689311924672</v>
      </c>
      <c r="W36" s="31">
        <v>7.7817247061025196E-3</v>
      </c>
      <c r="X36" s="19">
        <f t="shared" si="0"/>
        <v>1.1983322819050051E-3</v>
      </c>
      <c r="Y36" s="19">
        <f t="shared" si="1"/>
        <v>-1.8037129449152944E-4</v>
      </c>
      <c r="Z36" s="6">
        <f t="shared" si="2"/>
        <v>3.022631150700685E-3</v>
      </c>
    </row>
    <row r="37" spans="2:26" x14ac:dyDescent="0.3">
      <c r="B37" s="11" t="s">
        <v>71</v>
      </c>
      <c r="C37" s="12">
        <v>0.1199575391626939</v>
      </c>
      <c r="D37" s="13">
        <v>-3.3175381683131167E-2</v>
      </c>
      <c r="E37" s="12">
        <v>3.0392273209757899E-2</v>
      </c>
      <c r="F37" s="13">
        <v>-1.332067522787039E-2</v>
      </c>
      <c r="G37" s="37">
        <v>1.0840571914136901E-3</v>
      </c>
      <c r="H37" s="13">
        <v>0.13948915329071901</v>
      </c>
      <c r="I37" s="12">
        <v>3.4051751547057751E-2</v>
      </c>
      <c r="J37" s="13">
        <v>1.500635544345807E-2</v>
      </c>
      <c r="K37" s="37">
        <v>3.1827410309629427E-2</v>
      </c>
      <c r="L37" s="13">
        <v>1.492536275619605E-2</v>
      </c>
      <c r="M37" s="12">
        <v>-2.9607761954035361E-2</v>
      </c>
      <c r="N37" s="40"/>
      <c r="O37" s="13">
        <v>1.0665186445432569E-2</v>
      </c>
      <c r="P37" s="12">
        <v>-9.8512838026638683E-3</v>
      </c>
      <c r="Q37" s="25">
        <v>0.56263841194745556</v>
      </c>
      <c r="S37" s="7" t="s">
        <v>71</v>
      </c>
      <c r="T37" s="17">
        <v>1.0665186445432569E-2</v>
      </c>
      <c r="U37" s="17">
        <v>-9.8512838026638683E-3</v>
      </c>
      <c r="V37" s="24">
        <v>0.56263841194745556</v>
      </c>
      <c r="W37" s="31">
        <v>7.2004035942747806E-3</v>
      </c>
      <c r="X37" s="19">
        <f t="shared" si="0"/>
        <v>7.6793646815303339E-5</v>
      </c>
      <c r="Y37" s="19">
        <f t="shared" si="1"/>
        <v>-7.0933219300921843E-5</v>
      </c>
      <c r="Z37" s="6">
        <f t="shared" si="2"/>
        <v>4.0512236436635136E-3</v>
      </c>
    </row>
    <row r="38" spans="2:26" x14ac:dyDescent="0.3">
      <c r="B38" s="11" t="s">
        <v>72</v>
      </c>
      <c r="C38" s="12">
        <v>0.22650162273113869</v>
      </c>
      <c r="D38" s="13">
        <v>-3.7524095254016683E-2</v>
      </c>
      <c r="E38" s="12">
        <v>-1.060073144533713E-2</v>
      </c>
      <c r="F38" s="13">
        <v>4.1667157918068298E-3</v>
      </c>
      <c r="G38" s="37">
        <v>-1.8375720508000289E-2</v>
      </c>
      <c r="H38" s="13">
        <v>0.15222155513613991</v>
      </c>
      <c r="I38" s="12">
        <v>2.1739119151379379E-2</v>
      </c>
      <c r="J38" s="13">
        <v>-2.1691920195077489E-2</v>
      </c>
      <c r="K38" s="37">
        <v>5.8349936572770211E-3</v>
      </c>
      <c r="L38" s="13">
        <v>2.816155689464828E-2</v>
      </c>
      <c r="M38" s="12">
        <v>-4.9240391099292244E-3</v>
      </c>
      <c r="N38" s="40"/>
      <c r="O38" s="13">
        <v>3.4639240427766449E-2</v>
      </c>
      <c r="P38" s="12">
        <v>-2.760065479985796E-2</v>
      </c>
      <c r="Q38" s="24">
        <v>0.60591628873038272</v>
      </c>
      <c r="S38" s="7" t="s">
        <v>72</v>
      </c>
      <c r="T38" s="17">
        <v>3.4639240427766449E-2</v>
      </c>
      <c r="U38" s="17">
        <v>-2.760065479985796E-2</v>
      </c>
      <c r="V38" s="24">
        <v>0.60591628873038272</v>
      </c>
      <c r="W38" s="31">
        <v>7.2433361262308872E-3</v>
      </c>
      <c r="X38" s="19">
        <f t="shared" si="0"/>
        <v>2.5090366157563815E-4</v>
      </c>
      <c r="Y38" s="19">
        <f t="shared" si="1"/>
        <v>-1.9992082001943909E-4</v>
      </c>
      <c r="Z38" s="6">
        <f t="shared" si="2"/>
        <v>4.3888553436325266E-3</v>
      </c>
    </row>
    <row r="39" spans="2:26" x14ac:dyDescent="0.3">
      <c r="B39" s="11" t="s">
        <v>73</v>
      </c>
      <c r="C39" s="12">
        <v>0.1394683841790465</v>
      </c>
      <c r="D39" s="13">
        <v>-3.0150741066479862E-2</v>
      </c>
      <c r="E39" s="12">
        <v>-2.5906811376074979E-2</v>
      </c>
      <c r="F39" s="13">
        <v>-5.3190578494588534E-3</v>
      </c>
      <c r="G39" s="37">
        <v>4.0106889057500927E-2</v>
      </c>
      <c r="H39" s="13">
        <v>0.29248279494715002</v>
      </c>
      <c r="I39" s="12">
        <v>7.9723040722483596E-3</v>
      </c>
      <c r="J39" s="13">
        <v>4.1953198420281002E-2</v>
      </c>
      <c r="K39" s="37">
        <v>0.11683175459907311</v>
      </c>
      <c r="L39" s="13">
        <v>5.3487005231298353E-2</v>
      </c>
      <c r="M39" s="12">
        <v>8.4150648985565901E-3</v>
      </c>
      <c r="N39" s="40"/>
      <c r="O39" s="13">
        <v>4.7009779042059163E-2</v>
      </c>
      <c r="P39" s="12">
        <v>4.2507215071396756E-3</v>
      </c>
      <c r="Q39" s="25">
        <v>1.1021009610158949</v>
      </c>
      <c r="S39" s="7" t="s">
        <v>73</v>
      </c>
      <c r="T39" s="17">
        <v>4.7009779042059163E-2</v>
      </c>
      <c r="U39" s="17">
        <v>4.2507215071396756E-3</v>
      </c>
      <c r="V39" s="24">
        <v>1.1021009610158949</v>
      </c>
      <c r="W39" s="31">
        <v>7.2209073555139164E-3</v>
      </c>
      <c r="X39" s="19">
        <f t="shared" si="0"/>
        <v>3.3945325926588895E-4</v>
      </c>
      <c r="Y39" s="19">
        <f t="shared" si="1"/>
        <v>3.0694066197146087E-5</v>
      </c>
      <c r="Z39" s="6">
        <f t="shared" si="2"/>
        <v>7.9581689359186324E-3</v>
      </c>
    </row>
    <row r="40" spans="2:26" x14ac:dyDescent="0.3">
      <c r="B40" s="11" t="s">
        <v>74</v>
      </c>
      <c r="C40" s="12">
        <v>0.1387405899757059</v>
      </c>
      <c r="D40" s="13">
        <v>-3.1095157993295319E-2</v>
      </c>
      <c r="E40" s="12">
        <v>-1.2093034746361029E-2</v>
      </c>
      <c r="F40" s="13">
        <v>-4.1431122677696892E-2</v>
      </c>
      <c r="G40" s="37">
        <v>0.1515652713696887</v>
      </c>
      <c r="H40" s="13">
        <v>3.5335487367971212E-3</v>
      </c>
      <c r="I40" s="12">
        <v>4.533453357673034E-2</v>
      </c>
      <c r="J40" s="13">
        <v>-1.0105372836093579E-2</v>
      </c>
      <c r="K40" s="37">
        <v>-1.7013095686655431E-3</v>
      </c>
      <c r="L40" s="13">
        <v>8.5512834760170797E-3</v>
      </c>
      <c r="M40" s="12">
        <v>2.9825260239315639E-3</v>
      </c>
      <c r="N40" s="40"/>
      <c r="O40" s="13">
        <v>6.2022096817978538E-2</v>
      </c>
      <c r="P40" s="12">
        <v>-3.1600061025440329E-2</v>
      </c>
      <c r="Q40" s="24">
        <v>0.87294944350971238</v>
      </c>
      <c r="S40" s="7" t="s">
        <v>74</v>
      </c>
      <c r="T40" s="17">
        <v>6.2022096817978538E-2</v>
      </c>
      <c r="U40" s="17">
        <v>-3.1600061025440329E-2</v>
      </c>
      <c r="V40" s="24">
        <v>0.87294944350971238</v>
      </c>
      <c r="W40" s="31">
        <v>7.1002288548513478E-3</v>
      </c>
      <c r="X40" s="19">
        <f t="shared" si="0"/>
        <v>4.403710814653952E-4</v>
      </c>
      <c r="Y40" s="19">
        <f t="shared" si="1"/>
        <v>-2.243676651078949E-4</v>
      </c>
      <c r="Z40" s="6">
        <f t="shared" si="2"/>
        <v>6.1981408276340867E-3</v>
      </c>
    </row>
    <row r="41" spans="2:26" x14ac:dyDescent="0.3">
      <c r="B41" s="11" t="s">
        <v>75</v>
      </c>
      <c r="C41" s="12">
        <v>4.4282843502397418E-2</v>
      </c>
      <c r="D41" s="13">
        <v>-2.8480995662349962E-2</v>
      </c>
      <c r="E41" s="12">
        <v>8.4689887487474635E-3</v>
      </c>
      <c r="F41" s="13">
        <v>-1.93797281028717E-2</v>
      </c>
      <c r="G41" s="37">
        <v>4.5825114004592223E-2</v>
      </c>
      <c r="H41" s="13">
        <v>-2.0373830997342801E-2</v>
      </c>
      <c r="I41" s="12">
        <v>-4.2290218307603267E-2</v>
      </c>
      <c r="J41" s="13">
        <v>-2.5815206860241639E-2</v>
      </c>
      <c r="K41" s="37">
        <v>-5.3695945411118003E-2</v>
      </c>
      <c r="L41" s="13">
        <v>-2.06337534100649E-2</v>
      </c>
      <c r="M41" s="12">
        <v>-4.5899096726779283E-2</v>
      </c>
      <c r="N41" s="40"/>
      <c r="O41" s="13">
        <v>3.3306793534748191E-2</v>
      </c>
      <c r="P41" s="12">
        <v>-3.9140367387964108E-2</v>
      </c>
      <c r="Q41" s="25">
        <v>1.0403110657857171</v>
      </c>
      <c r="S41" s="7" t="s">
        <v>75</v>
      </c>
      <c r="T41" s="17">
        <v>3.3306793534748191E-2</v>
      </c>
      <c r="U41" s="17">
        <v>-3.9140367387964108E-2</v>
      </c>
      <c r="V41" s="24">
        <v>1.0403110657857171</v>
      </c>
      <c r="W41" s="31">
        <v>7.0791678532913941E-3</v>
      </c>
      <c r="X41" s="19">
        <f t="shared" si="0"/>
        <v>2.3578438208740304E-4</v>
      </c>
      <c r="Y41" s="19">
        <f t="shared" si="1"/>
        <v>-2.7708123057889038E-4</v>
      </c>
      <c r="Z41" s="6">
        <f t="shared" si="2"/>
        <v>7.3645366543335566E-3</v>
      </c>
    </row>
    <row r="42" spans="2:26" x14ac:dyDescent="0.3">
      <c r="B42" s="11" t="s">
        <v>76</v>
      </c>
      <c r="C42" s="12">
        <v>0.1724138754128135</v>
      </c>
      <c r="D42" s="13">
        <v>-1.441178459960513E-2</v>
      </c>
      <c r="E42" s="12">
        <v>-2.4171871316855501E-2</v>
      </c>
      <c r="F42" s="13">
        <v>-1.83486972213287E-3</v>
      </c>
      <c r="G42" s="37">
        <v>4.6515951662300603E-2</v>
      </c>
      <c r="H42" s="13">
        <v>0.19147061287132461</v>
      </c>
      <c r="I42" s="12">
        <v>5.1098526714723258E-2</v>
      </c>
      <c r="J42" s="13">
        <v>-7.5153815450227368E-3</v>
      </c>
      <c r="K42" s="37">
        <v>2.2716598848871339E-2</v>
      </c>
      <c r="L42" s="13">
        <v>9.0930185906102468E-2</v>
      </c>
      <c r="M42" s="12">
        <v>5.3021692537507104E-3</v>
      </c>
      <c r="N42" s="40"/>
      <c r="O42" s="13">
        <v>0.19198314451126591</v>
      </c>
      <c r="P42" s="12">
        <v>-7.0798402733829313E-4</v>
      </c>
      <c r="Q42" s="24">
        <v>0.25053388511917829</v>
      </c>
      <c r="S42" s="7" t="s">
        <v>76</v>
      </c>
      <c r="T42" s="17">
        <v>0.19198314451126591</v>
      </c>
      <c r="U42" s="17">
        <v>-7.0798402733829313E-4</v>
      </c>
      <c r="V42" s="24">
        <v>0.25053388511917829</v>
      </c>
      <c r="W42" s="31">
        <v>9.2987569955399904E-2</v>
      </c>
      <c r="X42" s="19">
        <f t="shared" si="0"/>
        <v>1.7852046080498989E-2</v>
      </c>
      <c r="Y42" s="19">
        <f t="shared" si="1"/>
        <v>-6.5833714269425295E-5</v>
      </c>
      <c r="Z42" s="6">
        <f t="shared" si="2"/>
        <v>2.3296537168717716E-2</v>
      </c>
    </row>
    <row r="43" spans="2:26" x14ac:dyDescent="0.3">
      <c r="B43" s="11" t="s">
        <v>12</v>
      </c>
      <c r="C43" s="12">
        <v>6.6761357427257861E-2</v>
      </c>
      <c r="D43" s="13">
        <v>-4.5273041361507671E-2</v>
      </c>
      <c r="E43" s="12">
        <v>2.092058579938505E-2</v>
      </c>
      <c r="F43" s="13">
        <v>-6.830763476601609E-3</v>
      </c>
      <c r="G43" s="37">
        <v>4.0338838404871957E-2</v>
      </c>
      <c r="H43" s="13">
        <v>-3.1238394516006629E-2</v>
      </c>
      <c r="I43" s="12">
        <v>-3.7344419140630469E-2</v>
      </c>
      <c r="J43" s="13">
        <v>-8.6207102807737135E-3</v>
      </c>
      <c r="K43" s="37">
        <v>-4.9275291954461557E-2</v>
      </c>
      <c r="L43" s="13">
        <v>-1.219512559319658E-2</v>
      </c>
      <c r="M43" s="12">
        <v>-3.0864169070875521E-2</v>
      </c>
      <c r="N43" s="40"/>
      <c r="O43" s="13">
        <v>-1.602571776515305E-2</v>
      </c>
      <c r="P43" s="12">
        <v>-5.048848045923604E-2</v>
      </c>
      <c r="Q43" s="25">
        <v>1.1752750509801451</v>
      </c>
      <c r="S43" s="7" t="s">
        <v>12</v>
      </c>
      <c r="T43" s="17">
        <v>-1.602571776515305E-2</v>
      </c>
      <c r="U43" s="17">
        <v>-5.048848045923604E-2</v>
      </c>
      <c r="V43" s="24">
        <v>1.1752750509801451</v>
      </c>
      <c r="W43" s="31">
        <v>7.2208730962366333E-3</v>
      </c>
      <c r="X43" s="19">
        <f t="shared" si="0"/>
        <v>-1.1571967425827513E-4</v>
      </c>
      <c r="Y43" s="19">
        <f t="shared" si="1"/>
        <v>-3.6457091021796652E-4</v>
      </c>
      <c r="Z43" s="6">
        <f t="shared" si="2"/>
        <v>8.4865119963006674E-3</v>
      </c>
    </row>
    <row r="44" spans="2:26" x14ac:dyDescent="0.3">
      <c r="B44" s="11" t="s">
        <v>77</v>
      </c>
      <c r="C44" s="12">
        <v>5.3699808805434353E-2</v>
      </c>
      <c r="D44" s="13">
        <v>8.4670971263711037E-2</v>
      </c>
      <c r="E44" s="12">
        <v>6.9552316426519267E-2</v>
      </c>
      <c r="F44" s="13">
        <v>-4.5313022236478817E-2</v>
      </c>
      <c r="G44" s="37">
        <v>-8.0434825725350545E-2</v>
      </c>
      <c r="H44" s="13">
        <v>0.59180468328504965</v>
      </c>
      <c r="I44" s="12">
        <v>-3.1930714524874733E-2</v>
      </c>
      <c r="J44" s="13">
        <v>-1.5597049369263091E-2</v>
      </c>
      <c r="K44" s="37">
        <v>0.1025974224140118</v>
      </c>
      <c r="L44" s="13">
        <v>-4.4522953019555223E-2</v>
      </c>
      <c r="M44" s="12">
        <v>-0.13757400498337141</v>
      </c>
      <c r="N44" s="40"/>
      <c r="O44" s="13">
        <v>-5.4888456091230831E-2</v>
      </c>
      <c r="P44" s="12">
        <v>1.209833610666289E-3</v>
      </c>
      <c r="Q44" s="24">
        <v>2.0488472456547262</v>
      </c>
      <c r="S44" s="7" t="s">
        <v>77</v>
      </c>
      <c r="T44" s="17">
        <v>-5.4888456091230831E-2</v>
      </c>
      <c r="U44" s="17">
        <v>1.209833610666289E-3</v>
      </c>
      <c r="V44" s="24">
        <v>2.0488472456547262</v>
      </c>
      <c r="W44" s="31">
        <v>7.7634686786513E-3</v>
      </c>
      <c r="X44" s="19">
        <f t="shared" si="0"/>
        <v>-4.2612480968379771E-4</v>
      </c>
      <c r="Y44" s="19">
        <f t="shared" si="1"/>
        <v>9.3925053427873463E-6</v>
      </c>
      <c r="Z44" s="6">
        <f t="shared" si="2"/>
        <v>1.5906161418981452E-2</v>
      </c>
    </row>
    <row r="45" spans="2:26" x14ac:dyDescent="0.3">
      <c r="B45" s="11" t="s">
        <v>78</v>
      </c>
      <c r="C45" s="12">
        <v>0.15978886609650389</v>
      </c>
      <c r="D45" s="13">
        <v>-3.029415322073992E-2</v>
      </c>
      <c r="E45" s="12">
        <v>2.3051240305507651E-2</v>
      </c>
      <c r="F45" s="13">
        <v>-6.5816723255888054E-2</v>
      </c>
      <c r="G45" s="37">
        <v>-8.7591292459568204E-2</v>
      </c>
      <c r="H45" s="13">
        <v>0.38115886854676462</v>
      </c>
      <c r="I45" s="12">
        <v>6.641511614553508E-2</v>
      </c>
      <c r="J45" s="13">
        <v>1.7623184469273578E-2</v>
      </c>
      <c r="K45" s="37">
        <v>-2.2934685289389471E-2</v>
      </c>
      <c r="L45" s="13">
        <v>5.9880220932121642E-2</v>
      </c>
      <c r="M45" s="12">
        <v>0.1073448074389243</v>
      </c>
      <c r="N45" s="40"/>
      <c r="O45" s="13">
        <v>0.1020407703435617</v>
      </c>
      <c r="P45" s="12">
        <v>1.111109234480989E-2</v>
      </c>
      <c r="Q45" s="25">
        <v>0.53680732522495056</v>
      </c>
      <c r="S45" s="7" t="s">
        <v>78</v>
      </c>
      <c r="T45" s="17">
        <v>0.1020407703435617</v>
      </c>
      <c r="U45" s="17">
        <v>1.111109234480989E-2</v>
      </c>
      <c r="V45" s="24">
        <v>0.53680732522495056</v>
      </c>
      <c r="W45" s="31">
        <v>7.3629631590651978E-3</v>
      </c>
      <c r="X45" s="19">
        <f t="shared" si="0"/>
        <v>7.5132243276227742E-4</v>
      </c>
      <c r="Y45" s="19">
        <f t="shared" si="1"/>
        <v>8.181056359180657E-5</v>
      </c>
      <c r="Z45" s="6">
        <f t="shared" si="2"/>
        <v>3.9524925591476407E-3</v>
      </c>
    </row>
    <row r="46" spans="2:26" x14ac:dyDescent="0.3">
      <c r="B46" s="11" t="s">
        <v>79</v>
      </c>
      <c r="C46" s="12">
        <v>0.21888654023511811</v>
      </c>
      <c r="D46" s="13">
        <v>-1.6480046285193058E-2</v>
      </c>
      <c r="E46" s="12">
        <v>-2.971859346186367E-2</v>
      </c>
      <c r="F46" s="13">
        <v>1.335929694880855E-2</v>
      </c>
      <c r="G46" s="37">
        <v>-5.3376133123143932E-2</v>
      </c>
      <c r="H46" s="13">
        <v>2.0490424014930619E-2</v>
      </c>
      <c r="I46" s="12">
        <v>4.6691292332813328E-2</v>
      </c>
      <c r="J46" s="13">
        <v>6.4184235934794387E-3</v>
      </c>
      <c r="K46" s="37">
        <v>0.12500012690007489</v>
      </c>
      <c r="L46" s="13">
        <v>-1.048769780053427E-2</v>
      </c>
      <c r="M46" s="12">
        <v>-4.6162121357897427E-2</v>
      </c>
      <c r="N46" s="40"/>
      <c r="O46" s="13">
        <v>5.5358754889482942E-2</v>
      </c>
      <c r="P46" s="12">
        <v>-2.564841550775121E-2</v>
      </c>
      <c r="Q46" s="24">
        <v>0.95541274523722497</v>
      </c>
      <c r="S46" s="7" t="s">
        <v>79</v>
      </c>
      <c r="T46" s="17">
        <v>5.5358754889482942E-2</v>
      </c>
      <c r="U46" s="17">
        <v>-2.564841550775121E-2</v>
      </c>
      <c r="V46" s="24">
        <v>0.95541274523722497</v>
      </c>
      <c r="W46" s="31">
        <v>7.0848630211974174E-3</v>
      </c>
      <c r="X46" s="19">
        <f t="shared" si="0"/>
        <v>3.9220919541602941E-4</v>
      </c>
      <c r="Y46" s="19">
        <f t="shared" si="1"/>
        <v>-1.8171551058317293E-4</v>
      </c>
      <c r="Z46" s="6">
        <f t="shared" si="2"/>
        <v>6.7689684287119238E-3</v>
      </c>
    </row>
    <row r="47" spans="2:26" x14ac:dyDescent="0.3">
      <c r="B47" s="11" t="s">
        <v>80</v>
      </c>
      <c r="C47" s="12">
        <v>2.3434842764779029E-2</v>
      </c>
      <c r="D47" s="13">
        <v>8.6179650202509173E-3</v>
      </c>
      <c r="E47" s="12">
        <v>-5.2848065797481913E-2</v>
      </c>
      <c r="F47" s="13">
        <v>-7.1834281953185752E-2</v>
      </c>
      <c r="G47" s="37">
        <v>-4.6076285758949509E-2</v>
      </c>
      <c r="H47" s="13">
        <v>0.1245563614410707</v>
      </c>
      <c r="I47" s="12">
        <v>-4.8775350943801588E-3</v>
      </c>
      <c r="J47" s="13">
        <v>-8.2474693945666644E-3</v>
      </c>
      <c r="K47" s="37">
        <v>8.8011033469826305E-2</v>
      </c>
      <c r="L47" s="13">
        <v>1.751596046707693E-2</v>
      </c>
      <c r="M47" s="12">
        <v>-2.5039266981121688E-3</v>
      </c>
      <c r="N47" s="40"/>
      <c r="O47" s="13">
        <v>4.1104470612038917E-2</v>
      </c>
      <c r="P47" s="12">
        <v>1.305928319305405E-2</v>
      </c>
      <c r="Q47" s="25">
        <v>0.61283090108944016</v>
      </c>
      <c r="S47" s="7" t="s">
        <v>80</v>
      </c>
      <c r="T47" s="17">
        <v>4.1104470612038917E-2</v>
      </c>
      <c r="U47" s="17">
        <v>1.305928319305405E-2</v>
      </c>
      <c r="V47" s="24">
        <v>0.61283090108944016</v>
      </c>
      <c r="W47" s="31">
        <v>7.1586866593306465E-3</v>
      </c>
      <c r="X47" s="19">
        <f t="shared" si="0"/>
        <v>2.9425402540925161E-4</v>
      </c>
      <c r="Y47" s="19">
        <f t="shared" si="1"/>
        <v>9.3487316374536955E-5</v>
      </c>
      <c r="Z47" s="6">
        <f t="shared" si="2"/>
        <v>4.3870643960545542E-3</v>
      </c>
    </row>
    <row r="48" spans="2:26" x14ac:dyDescent="0.3">
      <c r="B48" s="11" t="s">
        <v>81</v>
      </c>
      <c r="C48" s="12">
        <v>0.1323005496380758</v>
      </c>
      <c r="D48" s="13">
        <v>-9.8676216230589864E-3</v>
      </c>
      <c r="E48" s="12">
        <v>-1.4722543172095089E-2</v>
      </c>
      <c r="F48" s="13">
        <v>-4.1379913627036524E-3</v>
      </c>
      <c r="G48" s="37">
        <v>-9.5076874477771578E-2</v>
      </c>
      <c r="H48" s="13">
        <v>0.2396172532469163</v>
      </c>
      <c r="I48" s="12">
        <v>2.8619541856792271E-2</v>
      </c>
      <c r="J48" s="13">
        <v>-1.7798761834857402E-2</v>
      </c>
      <c r="K48" s="37">
        <v>6.8736347205928796E-3</v>
      </c>
      <c r="L48" s="13">
        <v>2.068572142559066E-3</v>
      </c>
      <c r="M48" s="12">
        <v>-5.1610173838258611E-2</v>
      </c>
      <c r="N48" s="40"/>
      <c r="O48" s="13">
        <v>2.786246769399137E-2</v>
      </c>
      <c r="P48" s="12">
        <v>-1.524781212678894E-2</v>
      </c>
      <c r="Q48" s="24">
        <v>0.9717914184011639</v>
      </c>
      <c r="S48" s="7" t="s">
        <v>81</v>
      </c>
      <c r="T48" s="17">
        <v>2.786246769399137E-2</v>
      </c>
      <c r="U48" s="17">
        <v>-1.524781212678894E-2</v>
      </c>
      <c r="V48" s="24">
        <v>0.9717914184011639</v>
      </c>
      <c r="W48" s="31">
        <v>7.3962796927042199E-3</v>
      </c>
      <c r="X48" s="19">
        <f t="shared" si="0"/>
        <v>2.0607860399369574E-4</v>
      </c>
      <c r="Y48" s="19">
        <f t="shared" si="1"/>
        <v>-1.1277708319153818E-4</v>
      </c>
      <c r="Z48" s="6">
        <f t="shared" si="2"/>
        <v>7.1876411334647582E-3</v>
      </c>
    </row>
    <row r="49" spans="2:26" x14ac:dyDescent="0.3">
      <c r="B49" s="11" t="s">
        <v>82</v>
      </c>
      <c r="C49" s="12">
        <v>0.13048570659477579</v>
      </c>
      <c r="D49" s="13">
        <v>2.7646569609958149E-2</v>
      </c>
      <c r="E49" s="12">
        <v>2.174652051863624E-2</v>
      </c>
      <c r="F49" s="13">
        <v>2.4684656105665059E-2</v>
      </c>
      <c r="G49" s="37">
        <v>2.0524248047763649E-2</v>
      </c>
      <c r="H49" s="13">
        <v>1.735382895342075E-2</v>
      </c>
      <c r="I49" s="12">
        <v>-2.7912701403224442E-2</v>
      </c>
      <c r="J49" s="13">
        <v>-5.7747605527755597E-2</v>
      </c>
      <c r="K49" s="37">
        <v>3.2731409351801848E-2</v>
      </c>
      <c r="L49" s="13">
        <v>8.961748867394137E-2</v>
      </c>
      <c r="M49" s="12">
        <v>2.1865601458299411E-2</v>
      </c>
      <c r="N49" s="40"/>
      <c r="O49" s="13">
        <v>7.0376851256499284E-2</v>
      </c>
      <c r="P49" s="12">
        <v>-1.100410262711082E-2</v>
      </c>
      <c r="Q49" s="25">
        <v>0.18366168130470539</v>
      </c>
      <c r="S49" s="7" t="s">
        <v>82</v>
      </c>
      <c r="T49" s="17">
        <v>7.0376851256499284E-2</v>
      </c>
      <c r="U49" s="17">
        <v>-1.100410262711082E-2</v>
      </c>
      <c r="V49" s="24">
        <v>0.18366168130470539</v>
      </c>
      <c r="W49" s="31">
        <v>7.1397062678362402E-3</v>
      </c>
      <c r="X49" s="19">
        <f t="shared" si="0"/>
        <v>5.0247004602660677E-4</v>
      </c>
      <c r="Y49" s="19">
        <f t="shared" si="1"/>
        <v>-7.8566060498696364E-5</v>
      </c>
      <c r="Z49" s="6">
        <f t="shared" si="2"/>
        <v>1.3112904571725471E-3</v>
      </c>
    </row>
    <row r="50" spans="2:26" x14ac:dyDescent="0.3">
      <c r="B50" s="11" t="s">
        <v>83</v>
      </c>
      <c r="C50" s="12">
        <v>0.1124190169786599</v>
      </c>
      <c r="D50" s="13">
        <v>-2.289533988164338E-2</v>
      </c>
      <c r="E50" s="12">
        <v>0</v>
      </c>
      <c r="F50" s="13">
        <v>-2.4943313934815858E-2</v>
      </c>
      <c r="G50" s="37">
        <v>-3.0420700035293399E-2</v>
      </c>
      <c r="H50" s="13">
        <v>0.1011977093502929</v>
      </c>
      <c r="I50" s="12">
        <v>-2.034671224629658E-2</v>
      </c>
      <c r="J50" s="13">
        <v>3.8461810976200268E-3</v>
      </c>
      <c r="K50" s="37">
        <v>-4.5210733377957002E-2</v>
      </c>
      <c r="L50" s="13">
        <v>4.8154104700121048E-2</v>
      </c>
      <c r="M50" s="12">
        <v>-4.2113306683041807E-2</v>
      </c>
      <c r="N50" s="40"/>
      <c r="O50" s="13">
        <v>2.9002894849115671E-2</v>
      </c>
      <c r="P50" s="12">
        <v>-1.4388195214641519E-2</v>
      </c>
      <c r="Q50" s="24">
        <v>1.246111695874222</v>
      </c>
      <c r="S50" s="7" t="s">
        <v>83</v>
      </c>
      <c r="T50" s="17">
        <v>2.9002894849115671E-2</v>
      </c>
      <c r="U50" s="17">
        <v>-1.4388195214641519E-2</v>
      </c>
      <c r="V50" s="24">
        <v>1.246111695874222</v>
      </c>
      <c r="W50" s="31">
        <v>7.1522800016663654E-3</v>
      </c>
      <c r="X50" s="19">
        <f t="shared" si="0"/>
        <v>2.0743682481976246E-4</v>
      </c>
      <c r="Y50" s="19">
        <f t="shared" si="1"/>
        <v>-1.0290840089375223E-4</v>
      </c>
      <c r="Z50" s="6">
        <f t="shared" si="2"/>
        <v>8.9125397622437583E-3</v>
      </c>
    </row>
    <row r="51" spans="2:26" x14ac:dyDescent="0.3">
      <c r="B51" s="11" t="s">
        <v>84</v>
      </c>
      <c r="C51" s="12">
        <v>9.3759114359105666E-2</v>
      </c>
      <c r="D51" s="13">
        <v>-3.8277836267809562E-2</v>
      </c>
      <c r="E51" s="12">
        <v>5.0921799792942313E-3</v>
      </c>
      <c r="F51" s="13">
        <v>-2.2399807443009071E-2</v>
      </c>
      <c r="G51" s="37">
        <v>-3.0307377413180129E-2</v>
      </c>
      <c r="H51" s="13">
        <v>8.3905801823025872E-2</v>
      </c>
      <c r="I51" s="12">
        <v>-2.4730327312463499E-2</v>
      </c>
      <c r="J51" s="13">
        <v>-1.645476436882731E-3</v>
      </c>
      <c r="K51" s="37">
        <v>-4.0384517991927882E-2</v>
      </c>
      <c r="L51" s="13">
        <v>5.1698478508346517E-2</v>
      </c>
      <c r="M51" s="12">
        <v>-6.4542625951592658E-2</v>
      </c>
      <c r="N51" s="40"/>
      <c r="O51" s="13">
        <v>-1.0285474244714489E-2</v>
      </c>
      <c r="P51" s="12">
        <v>-6.7494934676044496E-3</v>
      </c>
      <c r="Q51" s="25">
        <v>1.1591340567351529</v>
      </c>
      <c r="S51" s="7" t="s">
        <v>84</v>
      </c>
      <c r="T51" s="17">
        <v>-1.0285474244714489E-2</v>
      </c>
      <c r="U51" s="17">
        <v>-6.7494934676044496E-3</v>
      </c>
      <c r="V51" s="24">
        <v>1.1591340567351529</v>
      </c>
      <c r="W51" s="31">
        <v>7.2095942960651565E-3</v>
      </c>
      <c r="X51" s="19">
        <f t="shared" si="0"/>
        <v>-7.4154096447018661E-5</v>
      </c>
      <c r="Y51" s="19">
        <f t="shared" si="1"/>
        <v>-4.8661109605370075E-5</v>
      </c>
      <c r="Z51" s="6">
        <f t="shared" si="2"/>
        <v>8.3568862838126236E-3</v>
      </c>
    </row>
    <row r="52" spans="2:26" x14ac:dyDescent="0.3">
      <c r="B52" s="11" t="s">
        <v>85</v>
      </c>
      <c r="C52" s="12">
        <v>0.23096034039896679</v>
      </c>
      <c r="D52" s="13">
        <v>-4.1694734820179269E-2</v>
      </c>
      <c r="E52" s="12">
        <v>3.9999989043237649E-2</v>
      </c>
      <c r="F52" s="13">
        <v>-4.1160618762085988E-2</v>
      </c>
      <c r="G52" s="37">
        <v>0.1681914601174315</v>
      </c>
      <c r="H52" s="13">
        <v>0.46341929395985337</v>
      </c>
      <c r="I52" s="12">
        <v>-1.811451541698916E-2</v>
      </c>
      <c r="J52" s="13">
        <v>2.0964400039895641E-3</v>
      </c>
      <c r="K52" s="37">
        <v>9.8744759352127787E-2</v>
      </c>
      <c r="L52" s="13">
        <v>4.4173627475904358E-2</v>
      </c>
      <c r="M52" s="12">
        <v>6.1269178065910701E-2</v>
      </c>
      <c r="N52" s="40"/>
      <c r="O52" s="13">
        <v>8.4192396768878908E-2</v>
      </c>
      <c r="P52" s="12">
        <v>-6.6560956331335075E-2</v>
      </c>
      <c r="Q52" s="24">
        <v>0.66302546882797553</v>
      </c>
      <c r="S52" s="7" t="s">
        <v>85</v>
      </c>
      <c r="T52" s="17">
        <v>8.4192396768878908E-2</v>
      </c>
      <c r="U52" s="17">
        <v>-6.6560956331335075E-2</v>
      </c>
      <c r="V52" s="24">
        <v>0.66302546882797553</v>
      </c>
      <c r="W52" s="31">
        <v>7.3070577198599499E-3</v>
      </c>
      <c r="X52" s="19">
        <f t="shared" si="0"/>
        <v>6.1519870276354849E-4</v>
      </c>
      <c r="Y52" s="19">
        <f t="shared" si="1"/>
        <v>-4.8636474980214299E-4</v>
      </c>
      <c r="Z52" s="6">
        <f t="shared" si="2"/>
        <v>4.8447653704632209E-3</v>
      </c>
    </row>
    <row r="53" spans="2:26" x14ac:dyDescent="0.3">
      <c r="B53" s="11" t="s">
        <v>86</v>
      </c>
      <c r="C53" s="12">
        <v>-4.4999964009283522E-2</v>
      </c>
      <c r="D53" s="13">
        <v>8.9005146106959421E-2</v>
      </c>
      <c r="E53" s="12">
        <v>7.2115536137486558E-2</v>
      </c>
      <c r="F53" s="13">
        <v>0</v>
      </c>
      <c r="G53" s="37">
        <v>9.8654671299423846E-2</v>
      </c>
      <c r="H53" s="13">
        <v>0.25984739517468403</v>
      </c>
      <c r="I53" s="12">
        <v>1.355932711583074E-2</v>
      </c>
      <c r="J53" s="13">
        <v>0.17391302561456179</v>
      </c>
      <c r="K53" s="37">
        <v>8.5470118375709614E-2</v>
      </c>
      <c r="L53" s="13">
        <v>9.186338842391617E-2</v>
      </c>
      <c r="M53" s="12">
        <v>-6.0096093648487448E-2</v>
      </c>
      <c r="N53" s="40"/>
      <c r="O53" s="13">
        <v>3.5805704061401933E-2</v>
      </c>
      <c r="P53" s="12">
        <v>7.4073188799819167E-3</v>
      </c>
      <c r="Q53" s="25">
        <v>0.98794729624513478</v>
      </c>
      <c r="S53" s="7" t="s">
        <v>86</v>
      </c>
      <c r="T53" s="17">
        <v>3.5805704061401933E-2</v>
      </c>
      <c r="U53" s="17">
        <v>7.4073188799819167E-3</v>
      </c>
      <c r="V53" s="24">
        <v>0.98794729624513478</v>
      </c>
      <c r="W53" s="31">
        <v>7.1965494166731422E-3</v>
      </c>
      <c r="X53" s="19">
        <f t="shared" si="0"/>
        <v>2.5767751867665322E-4</v>
      </c>
      <c r="Y53" s="19">
        <f t="shared" si="1"/>
        <v>5.3307136364845817E-5</v>
      </c>
      <c r="Z53" s="6">
        <f t="shared" si="2"/>
        <v>7.1098115384967331E-3</v>
      </c>
    </row>
    <row r="54" spans="2:26" x14ac:dyDescent="0.3">
      <c r="B54" s="11" t="s">
        <v>87</v>
      </c>
      <c r="C54" s="12">
        <v>0.20681990120245791</v>
      </c>
      <c r="D54" s="13">
        <v>1.1023667566044891E-2</v>
      </c>
      <c r="E54" s="12">
        <v>-4.8286771761137159E-2</v>
      </c>
      <c r="F54" s="13">
        <v>-1.315469370307587E-2</v>
      </c>
      <c r="G54" s="37">
        <v>-6.1981210597113028E-2</v>
      </c>
      <c r="H54" s="13">
        <v>3.4947087265033701E-3</v>
      </c>
      <c r="I54" s="12">
        <v>-1.2492619065406999E-2</v>
      </c>
      <c r="J54" s="13">
        <v>-6.0240265471653842E-3</v>
      </c>
      <c r="K54" s="37">
        <v>-5.5151437030937722E-2</v>
      </c>
      <c r="L54" s="13">
        <v>-2.1167497251180941E-2</v>
      </c>
      <c r="M54" s="12">
        <v>-1.209256216613286E-2</v>
      </c>
      <c r="N54" s="40"/>
      <c r="O54" s="13">
        <v>0</v>
      </c>
      <c r="P54" s="12">
        <v>-2.3489860238953941E-2</v>
      </c>
      <c r="Q54" s="24">
        <v>0.16652913116290349</v>
      </c>
      <c r="S54" s="7" t="s">
        <v>87</v>
      </c>
      <c r="T54" s="17">
        <v>0</v>
      </c>
      <c r="U54" s="17">
        <v>-2.3489860238953941E-2</v>
      </c>
      <c r="V54" s="24">
        <v>0.16652913116290349</v>
      </c>
      <c r="W54" s="31">
        <v>7.5539305139311584E-3</v>
      </c>
      <c r="X54" s="19">
        <f t="shared" si="0"/>
        <v>0</v>
      </c>
      <c r="Y54" s="19">
        <f t="shared" si="1"/>
        <v>-1.7744077202701242E-4</v>
      </c>
      <c r="Z54" s="6">
        <f t="shared" si="2"/>
        <v>1.2579494853499009E-3</v>
      </c>
    </row>
    <row r="55" spans="2:26" x14ac:dyDescent="0.3">
      <c r="B55" s="11" t="s">
        <v>88</v>
      </c>
      <c r="C55" s="12">
        <v>3.9763059261913813E-2</v>
      </c>
      <c r="D55" s="13">
        <v>-6.8060139864001279E-3</v>
      </c>
      <c r="E55" s="12">
        <v>-4.5031967800400197E-2</v>
      </c>
      <c r="F55" s="13">
        <v>-4.1004103120696467E-3</v>
      </c>
      <c r="G55" s="37">
        <v>-0.14050424565906169</v>
      </c>
      <c r="H55" s="13">
        <v>-4.7904759034300692E-3</v>
      </c>
      <c r="I55" s="12">
        <v>2.3465629736069801E-2</v>
      </c>
      <c r="J55" s="13">
        <v>9.4062291239742635E-3</v>
      </c>
      <c r="K55" s="37">
        <v>0.1030867592033988</v>
      </c>
      <c r="L55" s="13">
        <v>1.319973594323764E-2</v>
      </c>
      <c r="M55" s="12">
        <v>-6.3053705857894937E-2</v>
      </c>
      <c r="N55" s="40"/>
      <c r="O55" s="13">
        <v>0.1001112251332419</v>
      </c>
      <c r="P55" s="12">
        <v>-1.0111343596762581E-3</v>
      </c>
      <c r="Q55" s="25">
        <v>1.240384687235506</v>
      </c>
      <c r="S55" s="7" t="s">
        <v>88</v>
      </c>
      <c r="T55" s="17">
        <v>0.1001112251332419</v>
      </c>
      <c r="U55" s="17">
        <v>-1.0111343596762581E-3</v>
      </c>
      <c r="V55" s="24">
        <v>1.240384687235506</v>
      </c>
      <c r="W55" s="31">
        <v>7.2115244372811683E-3</v>
      </c>
      <c r="X55" s="19">
        <f t="shared" si="0"/>
        <v>7.2195454649453064E-4</v>
      </c>
      <c r="Y55" s="19">
        <f t="shared" si="1"/>
        <v>-7.2918201441799814E-6</v>
      </c>
      <c r="Z55" s="6">
        <f t="shared" si="2"/>
        <v>8.9450644836282095E-3</v>
      </c>
    </row>
    <row r="56" spans="2:26" x14ac:dyDescent="0.3">
      <c r="B56" s="11" t="s">
        <v>89</v>
      </c>
      <c r="C56" s="12">
        <v>9.5575393626461391E-2</v>
      </c>
      <c r="D56" s="13">
        <v>-3.7065062565134983E-2</v>
      </c>
      <c r="E56" s="12">
        <v>4.3466813023276263E-2</v>
      </c>
      <c r="F56" s="13">
        <v>2.5094684883091301E-3</v>
      </c>
      <c r="G56" s="37">
        <v>-1.6092773694891042E-2</v>
      </c>
      <c r="H56" s="13">
        <v>0.28935653142842011</v>
      </c>
      <c r="I56" s="12">
        <v>3.2800000378933492E-2</v>
      </c>
      <c r="J56" s="13">
        <v>-1.433016149063771E-2</v>
      </c>
      <c r="K56" s="37">
        <v>9.8232357306706763E-3</v>
      </c>
      <c r="L56" s="13">
        <v>9.1439808837664005E-2</v>
      </c>
      <c r="M56" s="12">
        <v>-4.973268646723128E-2</v>
      </c>
      <c r="N56" s="40"/>
      <c r="O56" s="13">
        <v>-6.0325431556771947E-2</v>
      </c>
      <c r="P56" s="12">
        <v>-2.1869976739348321E-2</v>
      </c>
      <c r="Q56" s="24">
        <v>0.53879872214776392</v>
      </c>
      <c r="S56" s="7" t="s">
        <v>89</v>
      </c>
      <c r="T56" s="17">
        <v>-6.0325431556771947E-2</v>
      </c>
      <c r="U56" s="17">
        <v>-2.1869976739348321E-2</v>
      </c>
      <c r="V56" s="24">
        <v>0.53879872214776392</v>
      </c>
      <c r="W56" s="31">
        <v>7.2352483982053902E-3</v>
      </c>
      <c r="X56" s="19">
        <f t="shared" si="0"/>
        <v>-4.3646948204218312E-4</v>
      </c>
      <c r="Y56" s="19">
        <f t="shared" si="1"/>
        <v>-1.5823471417215909E-4</v>
      </c>
      <c r="Z56" s="6">
        <f t="shared" si="2"/>
        <v>3.89834259137472E-3</v>
      </c>
    </row>
    <row r="57" spans="2:26" x14ac:dyDescent="0.3">
      <c r="B57" s="11" t="s">
        <v>90</v>
      </c>
      <c r="C57" s="12">
        <v>0.1585201049044824</v>
      </c>
      <c r="D57" s="13">
        <v>-4.7306131675959873E-2</v>
      </c>
      <c r="E57" s="12">
        <v>1.4942611433783171E-2</v>
      </c>
      <c r="F57" s="13">
        <v>1.2457454776231501E-2</v>
      </c>
      <c r="G57" s="37">
        <v>-1.3530722311703269E-2</v>
      </c>
      <c r="H57" s="13">
        <v>0.23017063171655039</v>
      </c>
      <c r="I57" s="12">
        <v>-1.9793844256186022E-2</v>
      </c>
      <c r="J57" s="13">
        <v>-8.2034564090901485E-3</v>
      </c>
      <c r="K57" s="37">
        <v>5.4082696069890128E-2</v>
      </c>
      <c r="L57" s="13">
        <v>1.5291654162465919E-2</v>
      </c>
      <c r="M57" s="12">
        <v>-1.7835955458499479E-2</v>
      </c>
      <c r="N57" s="40"/>
      <c r="O57" s="13">
        <v>-1.0535560337285751E-2</v>
      </c>
      <c r="P57" s="12">
        <v>-6.1275668822735607E-4</v>
      </c>
      <c r="Q57" s="25">
        <v>1.089754400671153</v>
      </c>
      <c r="S57" s="7" t="s">
        <v>90</v>
      </c>
      <c r="T57" s="17">
        <v>-1.0535560337285751E-2</v>
      </c>
      <c r="U57" s="17">
        <v>-6.1275668822735607E-4</v>
      </c>
      <c r="V57" s="24">
        <v>1.089754400671153</v>
      </c>
      <c r="W57" s="31">
        <v>7.2263440105017522E-3</v>
      </c>
      <c r="X57" s="19">
        <f t="shared" si="0"/>
        <v>-7.6133583340624704E-5</v>
      </c>
      <c r="Y57" s="19">
        <f t="shared" si="1"/>
        <v>-4.4279906238666445E-6</v>
      </c>
      <c r="Z57" s="6">
        <f t="shared" si="2"/>
        <v>7.8749401862079141E-3</v>
      </c>
    </row>
    <row r="58" spans="2:26" x14ac:dyDescent="0.3">
      <c r="B58" s="11" t="s">
        <v>91</v>
      </c>
      <c r="C58" s="12">
        <v>5.1507601636535012E-2</v>
      </c>
      <c r="D58" s="13">
        <v>-4.9216995947593212E-2</v>
      </c>
      <c r="E58" s="12">
        <v>-3.5470749166669042E-2</v>
      </c>
      <c r="F58" s="13">
        <v>8.4954506432176391E-2</v>
      </c>
      <c r="G58" s="37">
        <v>-4.4463095693268673E-2</v>
      </c>
      <c r="H58" s="13">
        <v>0.33297933989958511</v>
      </c>
      <c r="I58" s="12">
        <v>2.640662869439336E-2</v>
      </c>
      <c r="J58" s="13">
        <v>2.585646758521043E-2</v>
      </c>
      <c r="K58" s="37">
        <v>0.19113624510897581</v>
      </c>
      <c r="L58" s="13">
        <v>6.5914401343584172E-2</v>
      </c>
      <c r="M58" s="12">
        <v>-5.8231291670362006E-3</v>
      </c>
      <c r="N58" s="40"/>
      <c r="O58" s="13">
        <v>3.2481238555276182E-2</v>
      </c>
      <c r="P58" s="12">
        <v>2.243433585535004E-2</v>
      </c>
      <c r="Q58" s="24">
        <v>1.176646669595623</v>
      </c>
      <c r="S58" s="7" t="s">
        <v>91</v>
      </c>
      <c r="T58" s="17">
        <v>3.2481238555276182E-2</v>
      </c>
      <c r="U58" s="17">
        <v>2.243433585535004E-2</v>
      </c>
      <c r="V58" s="24">
        <v>1.176646669595623</v>
      </c>
      <c r="W58" s="31">
        <v>7.3346329472622198E-3</v>
      </c>
      <c r="X58" s="19">
        <f t="shared" si="0"/>
        <v>2.3823796247541258E-4</v>
      </c>
      <c r="Y58" s="19">
        <f t="shared" si="1"/>
        <v>1.6454761891459657E-4</v>
      </c>
      <c r="Z58" s="6">
        <f t="shared" si="2"/>
        <v>8.6302714301024191E-3</v>
      </c>
    </row>
    <row r="59" spans="2:26" x14ac:dyDescent="0.3">
      <c r="B59" s="11" t="s">
        <v>92</v>
      </c>
      <c r="C59" s="12">
        <v>0.11111108351636929</v>
      </c>
      <c r="D59" s="13">
        <v>-7.3437540628946696E-2</v>
      </c>
      <c r="E59" s="12">
        <v>-2.1922367852779678E-2</v>
      </c>
      <c r="F59" s="13">
        <v>-5.5172441575529141E-2</v>
      </c>
      <c r="G59" s="37">
        <v>0.21532843507875171</v>
      </c>
      <c r="H59" s="13">
        <v>6.0060004158364322E-3</v>
      </c>
      <c r="I59" s="12">
        <v>1.34328589776127E-2</v>
      </c>
      <c r="J59" s="13">
        <v>-5.0073660456266489E-2</v>
      </c>
      <c r="K59" s="37">
        <v>5.5813975838771457E-2</v>
      </c>
      <c r="L59" s="13">
        <v>0.1453744869711773</v>
      </c>
      <c r="M59" s="12">
        <v>-7.6923613012176428E-3</v>
      </c>
      <c r="N59" s="40"/>
      <c r="O59" s="13">
        <v>0.53359176183079837</v>
      </c>
      <c r="P59" s="12">
        <v>-3.2013489309567933E-2</v>
      </c>
      <c r="Q59" s="25">
        <v>0.75685057557141078</v>
      </c>
      <c r="S59" s="7" t="s">
        <v>92</v>
      </c>
      <c r="T59" s="17">
        <v>0.53359176183079837</v>
      </c>
      <c r="U59" s="17">
        <v>-3.2013489309567933E-2</v>
      </c>
      <c r="V59" s="24">
        <v>0.75685057557141078</v>
      </c>
      <c r="W59" s="31">
        <v>9.295776954966059E-2</v>
      </c>
      <c r="X59" s="19">
        <f t="shared" si="0"/>
        <v>4.9601500029864735E-2</v>
      </c>
      <c r="Y59" s="19">
        <f t="shared" si="1"/>
        <v>-2.9759025617193389E-3</v>
      </c>
      <c r="Z59" s="6">
        <f t="shared" si="2"/>
        <v>7.0355141387495185E-2</v>
      </c>
    </row>
    <row r="60" spans="2:26" x14ac:dyDescent="0.3">
      <c r="B60" s="11" t="s">
        <v>93</v>
      </c>
      <c r="C60" s="12">
        <v>0.42403550117730271</v>
      </c>
      <c r="D60" s="13">
        <v>-2.162162841379156E-2</v>
      </c>
      <c r="E60" s="12">
        <v>-3.3149144140125153E-2</v>
      </c>
      <c r="F60" s="13">
        <v>-2.0714201436341732E-2</v>
      </c>
      <c r="G60" s="37">
        <v>4.0846046348853582E-2</v>
      </c>
      <c r="H60" s="13">
        <v>0.41713850285232867</v>
      </c>
      <c r="I60" s="12">
        <v>4.1342610834613769E-3</v>
      </c>
      <c r="J60" s="13">
        <v>-2.110153849402752E-2</v>
      </c>
      <c r="K60" s="37">
        <v>9.884351448058637E-2</v>
      </c>
      <c r="L60" s="13">
        <v>1.674629717868692E-2</v>
      </c>
      <c r="M60" s="12">
        <v>-0.13411757705417199</v>
      </c>
      <c r="N60" s="40"/>
      <c r="O60" s="13">
        <v>-7.6087577341955592E-3</v>
      </c>
      <c r="P60" s="12">
        <v>-2.3548729303000001E-2</v>
      </c>
      <c r="Q60" s="24">
        <v>1.138888828977092</v>
      </c>
      <c r="S60" s="7" t="s">
        <v>93</v>
      </c>
      <c r="T60" s="17">
        <v>-7.6087577341955592E-3</v>
      </c>
      <c r="U60" s="17">
        <v>-2.3548729303000001E-2</v>
      </c>
      <c r="V60" s="24">
        <v>1.138888828977092</v>
      </c>
      <c r="W60" s="31">
        <v>7.2044579482826764E-3</v>
      </c>
      <c r="X60" s="19">
        <f t="shared" si="0"/>
        <v>-5.4816975134682486E-5</v>
      </c>
      <c r="Y60" s="19">
        <f t="shared" si="1"/>
        <v>-1.6965582999895553E-4</v>
      </c>
      <c r="Z60" s="6">
        <f t="shared" si="2"/>
        <v>8.2050766761343607E-3</v>
      </c>
    </row>
    <row r="61" spans="2:26" x14ac:dyDescent="0.3">
      <c r="B61" s="11" t="s">
        <v>94</v>
      </c>
      <c r="C61" s="12">
        <v>0.11689997296390819</v>
      </c>
      <c r="D61" s="13">
        <v>-2.9862158308134431E-2</v>
      </c>
      <c r="E61" s="12">
        <v>5.1302130143326963E-3</v>
      </c>
      <c r="F61" s="13">
        <v>-7.8520528988734739E-4</v>
      </c>
      <c r="G61" s="37">
        <v>-6.3654246870991305E-2</v>
      </c>
      <c r="H61" s="13">
        <v>0.1914649449335912</v>
      </c>
      <c r="I61" s="12">
        <v>6.0283773546891961E-3</v>
      </c>
      <c r="J61" s="13">
        <v>-1.0574646862323459E-2</v>
      </c>
      <c r="K61" s="37">
        <v>1.2112524088656819E-2</v>
      </c>
      <c r="L61" s="13">
        <v>-1.44314875851006E-2</v>
      </c>
      <c r="M61" s="12">
        <v>-3.928567875260236E-2</v>
      </c>
      <c r="N61" s="40"/>
      <c r="O61" s="13">
        <v>4.1635680357965832E-2</v>
      </c>
      <c r="P61" s="12">
        <v>-1.2896884229107621E-2</v>
      </c>
      <c r="Q61" s="25">
        <v>1.0009729079151031</v>
      </c>
      <c r="S61" s="7" t="s">
        <v>94</v>
      </c>
      <c r="T61" s="17">
        <v>4.1635680357965832E-2</v>
      </c>
      <c r="U61" s="17">
        <v>-1.2896884229107621E-2</v>
      </c>
      <c r="V61" s="24">
        <v>1.0009729079151031</v>
      </c>
      <c r="W61" s="31">
        <v>7.2175340528774518E-3</v>
      </c>
      <c r="X61" s="19">
        <f t="shared" si="0"/>
        <v>3.0050694079833927E-4</v>
      </c>
      <c r="Y61" s="19">
        <f t="shared" si="1"/>
        <v>-9.3083701099602422E-5</v>
      </c>
      <c r="Z61" s="6">
        <f t="shared" si="2"/>
        <v>7.2245560488850219E-3</v>
      </c>
    </row>
    <row r="62" spans="2:26" x14ac:dyDescent="0.3">
      <c r="B62" s="11" t="s">
        <v>95</v>
      </c>
      <c r="C62" s="12">
        <v>0.1058697749234319</v>
      </c>
      <c r="D62" s="13">
        <v>0</v>
      </c>
      <c r="E62" s="12">
        <v>-5.4249788367435334E-3</v>
      </c>
      <c r="F62" s="13">
        <v>0</v>
      </c>
      <c r="G62" s="37">
        <v>7.3176283155005351E-3</v>
      </c>
      <c r="H62" s="13">
        <v>1.3875554935640631E-3</v>
      </c>
      <c r="I62" s="12">
        <v>1.0695188926659769E-2</v>
      </c>
      <c r="J62" s="13">
        <v>0</v>
      </c>
      <c r="K62" s="37">
        <v>5.2910061529123356E-3</v>
      </c>
      <c r="L62" s="13">
        <v>5.263158747595087E-2</v>
      </c>
      <c r="M62" s="12">
        <v>0</v>
      </c>
      <c r="N62" s="40"/>
      <c r="O62" s="13">
        <v>-0.1001000769858493</v>
      </c>
      <c r="P62" s="12">
        <v>0</v>
      </c>
      <c r="Q62" s="24">
        <v>8.1890544378657622E-3</v>
      </c>
      <c r="S62" s="7" t="s">
        <v>95</v>
      </c>
      <c r="T62" s="17">
        <v>-0.1001000769858493</v>
      </c>
      <c r="U62" s="17">
        <v>0</v>
      </c>
      <c r="V62" s="24">
        <v>8.1890544378657622E-3</v>
      </c>
      <c r="W62" s="31">
        <v>7.1054040701138913E-3</v>
      </c>
      <c r="X62" s="19">
        <f t="shared" si="0"/>
        <v>-7.1125149443396749E-4</v>
      </c>
      <c r="Y62" s="19">
        <f t="shared" si="1"/>
        <v>0</v>
      </c>
      <c r="Z62" s="6">
        <f t="shared" si="2"/>
        <v>5.8186540733195614E-5</v>
      </c>
    </row>
    <row r="63" spans="2:26" x14ac:dyDescent="0.3">
      <c r="B63" s="11" t="s">
        <v>96</v>
      </c>
      <c r="C63" s="12">
        <v>0.1425629665727548</v>
      </c>
      <c r="D63" s="13">
        <v>-2.4983354719549381E-2</v>
      </c>
      <c r="E63" s="12">
        <v>6.0813016433723943E-2</v>
      </c>
      <c r="F63" s="13">
        <v>6.4412704280600863E-3</v>
      </c>
      <c r="G63" s="37">
        <v>2.5599990614142639E-2</v>
      </c>
      <c r="H63" s="13">
        <v>-5.9761810091449097E-2</v>
      </c>
      <c r="I63" s="12">
        <v>4.8951114865366303E-2</v>
      </c>
      <c r="J63" s="13">
        <v>-4.5714350900598499E-2</v>
      </c>
      <c r="K63" s="37">
        <v>-2.8276803012160401E-2</v>
      </c>
      <c r="L63" s="13">
        <v>-2.0198474917174969E-2</v>
      </c>
      <c r="M63" s="12">
        <v>-7.8267097015393916E-2</v>
      </c>
      <c r="N63" s="40"/>
      <c r="O63" s="13">
        <v>0.1015422315854069</v>
      </c>
      <c r="P63" s="12">
        <v>2.772954002565831E-3</v>
      </c>
      <c r="Q63" s="25">
        <v>1.5217123766040801</v>
      </c>
      <c r="S63" s="7" t="s">
        <v>96</v>
      </c>
      <c r="T63" s="17">
        <v>0.1015422315854069</v>
      </c>
      <c r="U63" s="17">
        <v>2.772954002565831E-3</v>
      </c>
      <c r="V63" s="24">
        <v>1.5217123766040801</v>
      </c>
      <c r="W63" s="31">
        <v>7.1743973706627686E-3</v>
      </c>
      <c r="X63" s="19">
        <f t="shared" si="0"/>
        <v>7.2850431929757323E-4</v>
      </c>
      <c r="Y63" s="19">
        <f t="shared" si="1"/>
        <v>1.9894273904977099E-5</v>
      </c>
      <c r="Z63" s="6">
        <f t="shared" si="2"/>
        <v>1.0917369273613305E-2</v>
      </c>
    </row>
    <row r="64" spans="2:26" x14ac:dyDescent="0.3">
      <c r="B64" s="11" t="s">
        <v>97</v>
      </c>
      <c r="C64" s="12">
        <v>0.15780438884493209</v>
      </c>
      <c r="D64" s="13">
        <v>-2.5969151925844699E-2</v>
      </c>
      <c r="E64" s="12">
        <v>6.8046240703752536E-2</v>
      </c>
      <c r="F64" s="13">
        <v>1.0804794745614689E-2</v>
      </c>
      <c r="G64" s="37">
        <v>6.0818257870540737E-2</v>
      </c>
      <c r="H64" s="13">
        <v>-4.3671784895511379E-2</v>
      </c>
      <c r="I64" s="12">
        <v>4.124093293670672E-2</v>
      </c>
      <c r="J64" s="13">
        <v>-3.8205314062818019E-2</v>
      </c>
      <c r="K64" s="37">
        <v>-3.3527737130505608E-2</v>
      </c>
      <c r="L64" s="13">
        <v>-9.0497657212879057E-3</v>
      </c>
      <c r="M64" s="12">
        <v>-9.0182660930184233E-2</v>
      </c>
      <c r="N64" s="40"/>
      <c r="O64" s="13">
        <v>0.1174541330703065</v>
      </c>
      <c r="P64" s="12">
        <v>3.7723029979575001E-4</v>
      </c>
      <c r="Q64" s="24">
        <v>1.7835728761923531</v>
      </c>
      <c r="S64" s="7" t="s">
        <v>97</v>
      </c>
      <c r="T64" s="17">
        <v>0.1174541330703065</v>
      </c>
      <c r="U64" s="17">
        <v>3.7723029979575001E-4</v>
      </c>
      <c r="V64" s="24">
        <v>1.7835728761923531</v>
      </c>
      <c r="W64" s="31">
        <v>7.4862150043404014E-3</v>
      </c>
      <c r="X64" s="19">
        <f t="shared" si="0"/>
        <v>8.7928689331272269E-4</v>
      </c>
      <c r="Y64" s="19">
        <f t="shared" si="1"/>
        <v>2.8240271304227714E-6</v>
      </c>
      <c r="Z64" s="6">
        <f t="shared" si="2"/>
        <v>1.3352210027085759E-2</v>
      </c>
    </row>
    <row r="65" spans="2:26" x14ac:dyDescent="0.3">
      <c r="B65" s="11" t="s">
        <v>13</v>
      </c>
      <c r="C65" s="12">
        <v>8.8964509035287742E-2</v>
      </c>
      <c r="D65" s="13">
        <v>4.4643879697048311E-4</v>
      </c>
      <c r="E65" s="12">
        <v>0.20481928531195151</v>
      </c>
      <c r="F65" s="13">
        <v>5.6370346634476258E-2</v>
      </c>
      <c r="G65" s="37">
        <v>0.32459153033401278</v>
      </c>
      <c r="H65" s="13">
        <v>-0.1318157676851309</v>
      </c>
      <c r="I65" s="12">
        <v>0.14451224965612491</v>
      </c>
      <c r="J65" s="13">
        <v>-4.6350602984324807E-2</v>
      </c>
      <c r="K65" s="37">
        <v>-5.5866136089860463E-3</v>
      </c>
      <c r="L65" s="13">
        <v>-1.06740806097001E-2</v>
      </c>
      <c r="M65" s="12">
        <v>-8.688248913212071E-2</v>
      </c>
      <c r="N65" s="40"/>
      <c r="O65" s="13">
        <v>6.3432864589752169E-2</v>
      </c>
      <c r="P65" s="12">
        <v>-5.4385981545565842E-2</v>
      </c>
      <c r="Q65" s="25">
        <v>0.43216887023603912</v>
      </c>
      <c r="S65" s="7" t="s">
        <v>13</v>
      </c>
      <c r="T65" s="17">
        <v>6.3432864589752169E-2</v>
      </c>
      <c r="U65" s="17">
        <v>-5.4385981545565842E-2</v>
      </c>
      <c r="V65" s="24">
        <v>0.43216887023603912</v>
      </c>
      <c r="W65" s="31">
        <v>7.1759441246092874E-3</v>
      </c>
      <c r="X65" s="19">
        <f t="shared" si="0"/>
        <v>4.5519069195996861E-4</v>
      </c>
      <c r="Y65" s="19">
        <f t="shared" si="1"/>
        <v>-3.9027076473301234E-4</v>
      </c>
      <c r="Z65" s="6">
        <f t="shared" si="2"/>
        <v>3.1012196652093382E-3</v>
      </c>
    </row>
    <row r="66" spans="2:26" x14ac:dyDescent="0.3">
      <c r="B66" s="11" t="s">
        <v>98</v>
      </c>
      <c r="C66" s="12">
        <v>0.1537364280509779</v>
      </c>
      <c r="D66" s="13">
        <v>-6.477478368274403E-2</v>
      </c>
      <c r="E66" s="12">
        <v>3.0343076313374961E-2</v>
      </c>
      <c r="F66" s="13">
        <v>-3.5211244414721572E-2</v>
      </c>
      <c r="G66" s="37">
        <v>5.9721210179977557E-2</v>
      </c>
      <c r="H66" s="13">
        <v>0.5127013810736416</v>
      </c>
      <c r="I66" s="12">
        <v>-1.332764735196024E-2</v>
      </c>
      <c r="J66" s="13">
        <v>-9.1502782771204494E-3</v>
      </c>
      <c r="K66" s="37">
        <v>-1.585183373128873E-2</v>
      </c>
      <c r="L66" s="13">
        <v>0.38270474051126729</v>
      </c>
      <c r="M66" s="12">
        <v>-8.5163015156190625E-2</v>
      </c>
      <c r="N66" s="40"/>
      <c r="O66" s="13">
        <v>0.11272727094596061</v>
      </c>
      <c r="P66" s="12">
        <v>1.2091478954372681E-2</v>
      </c>
      <c r="Q66" s="24">
        <v>1.160017955696105</v>
      </c>
      <c r="S66" s="7" t="s">
        <v>98</v>
      </c>
      <c r="T66" s="17">
        <v>0.11272727094596061</v>
      </c>
      <c r="U66" s="17">
        <v>1.2091478954372681E-2</v>
      </c>
      <c r="V66" s="24">
        <v>1.160017955696105</v>
      </c>
      <c r="W66" s="31">
        <v>7.2819723958543782E-3</v>
      </c>
      <c r="X66" s="19">
        <f t="shared" si="0"/>
        <v>8.2087687528848243E-4</v>
      </c>
      <c r="Y66" s="19">
        <f t="shared" si="1"/>
        <v>8.8049815970796027E-5</v>
      </c>
      <c r="Z66" s="6">
        <f t="shared" si="2"/>
        <v>8.4472187320744629E-3</v>
      </c>
    </row>
    <row r="67" spans="2:26" x14ac:dyDescent="0.3">
      <c r="B67" s="11" t="s">
        <v>99</v>
      </c>
      <c r="C67" s="12">
        <v>5.4180522690572275E-7</v>
      </c>
      <c r="D67" s="13">
        <v>-3.5548363482068801E-2</v>
      </c>
      <c r="E67" s="12">
        <v>-2.8557196170748141E-2</v>
      </c>
      <c r="F67" s="13">
        <v>1.384375362721735E-2</v>
      </c>
      <c r="G67" s="37">
        <v>0.16369572007194441</v>
      </c>
      <c r="H67" s="13">
        <v>0.1837358778899629</v>
      </c>
      <c r="I67" s="12">
        <v>-1.463362088343456E-2</v>
      </c>
      <c r="J67" s="13">
        <v>-3.2821640933166862E-2</v>
      </c>
      <c r="K67" s="37">
        <v>0.1354838109005683</v>
      </c>
      <c r="L67" s="13">
        <v>4.5454590179150538E-2</v>
      </c>
      <c r="M67" s="12">
        <v>-3.7500150324360708E-2</v>
      </c>
      <c r="N67" s="40"/>
      <c r="O67" s="13">
        <v>0.14813016090518369</v>
      </c>
      <c r="P67" s="12">
        <v>-3.9404011487342849E-4</v>
      </c>
      <c r="Q67" s="25">
        <v>0.65836867847836122</v>
      </c>
      <c r="S67" s="7" t="s">
        <v>99</v>
      </c>
      <c r="T67" s="17">
        <v>0.14813016090518369</v>
      </c>
      <c r="U67" s="17">
        <v>-3.9404011487342849E-4</v>
      </c>
      <c r="V67" s="24">
        <v>0.65836867847836122</v>
      </c>
      <c r="W67" s="31">
        <v>7.4907693059890704E-3</v>
      </c>
      <c r="X67" s="19">
        <f t="shared" si="0"/>
        <v>1.1096088625997722E-3</v>
      </c>
      <c r="Y67" s="19">
        <f t="shared" si="1"/>
        <v>-2.9516635978222856E-6</v>
      </c>
      <c r="Z67" s="6">
        <f t="shared" si="2"/>
        <v>4.9316878887702958E-3</v>
      </c>
    </row>
    <row r="68" spans="2:26" x14ac:dyDescent="0.3">
      <c r="B68" s="11" t="s">
        <v>100</v>
      </c>
      <c r="C68" s="12">
        <v>0.19015385554387021</v>
      </c>
      <c r="D68" s="13">
        <v>5.1706505005557624E-3</v>
      </c>
      <c r="E68" s="12">
        <v>1.6975304251042319E-2</v>
      </c>
      <c r="F68" s="13">
        <v>-3.540702741700263E-3</v>
      </c>
      <c r="G68" s="37">
        <v>-6.0913741952586593E-2</v>
      </c>
      <c r="H68" s="13">
        <v>0.16702703527502119</v>
      </c>
      <c r="I68" s="12">
        <v>-4.6317916055105268E-3</v>
      </c>
      <c r="J68" s="13">
        <v>4.141458348662086E-2</v>
      </c>
      <c r="K68" s="37">
        <v>-1.9213512687746629E-2</v>
      </c>
      <c r="L68" s="13">
        <v>4.3280128590920341E-2</v>
      </c>
      <c r="M68" s="12">
        <v>1.310048687365151E-2</v>
      </c>
      <c r="N68" s="40"/>
      <c r="O68" s="13">
        <v>5.5603403696408593E-2</v>
      </c>
      <c r="P68" s="12">
        <v>-2.204977595857505E-2</v>
      </c>
      <c r="Q68" s="24">
        <v>0.93205335781835286</v>
      </c>
      <c r="S68" s="7" t="s">
        <v>100</v>
      </c>
      <c r="T68" s="17">
        <v>5.5603403696408593E-2</v>
      </c>
      <c r="U68" s="17">
        <v>-2.204977595857505E-2</v>
      </c>
      <c r="V68" s="24">
        <v>0.93205335781835286</v>
      </c>
      <c r="W68" s="31">
        <v>7.2827289742291492E-3</v>
      </c>
      <c r="X68" s="19">
        <f t="shared" si="0"/>
        <v>4.0494451916559503E-4</v>
      </c>
      <c r="Y68" s="19">
        <f t="shared" si="1"/>
        <v>-1.6058254224877582E-4</v>
      </c>
      <c r="Z68" s="6">
        <f t="shared" si="2"/>
        <v>6.7878919945112874E-3</v>
      </c>
    </row>
    <row r="69" spans="2:26" x14ac:dyDescent="0.3">
      <c r="B69" s="11" t="s">
        <v>101</v>
      </c>
      <c r="C69" s="12">
        <v>0.16212317848853289</v>
      </c>
      <c r="D69" s="13">
        <v>1.4634232137077371E-2</v>
      </c>
      <c r="E69" s="12">
        <v>2.704347908644511E-2</v>
      </c>
      <c r="F69" s="13">
        <v>1.4335552480276631E-2</v>
      </c>
      <c r="G69" s="37">
        <v>-7.7747152566820299E-2</v>
      </c>
      <c r="H69" s="13">
        <v>0.34882835500987269</v>
      </c>
      <c r="I69" s="12">
        <v>-1.4692344908570191E-2</v>
      </c>
      <c r="J69" s="13">
        <v>1.4437960222694279E-2</v>
      </c>
      <c r="K69" s="37">
        <v>6.6495535517957283E-2</v>
      </c>
      <c r="L69" s="13">
        <v>-2.4283338456007612E-2</v>
      </c>
      <c r="M69" s="12">
        <v>8.7442981699157318E-3</v>
      </c>
      <c r="N69" s="40"/>
      <c r="O69" s="13">
        <v>-2.3113983111510809E-2</v>
      </c>
      <c r="P69" s="12">
        <v>-1.7559794349935709E-2</v>
      </c>
      <c r="Q69" s="25">
        <v>1.314835129730892</v>
      </c>
      <c r="S69" s="7" t="s">
        <v>101</v>
      </c>
      <c r="T69" s="17">
        <v>-2.3113983111510809E-2</v>
      </c>
      <c r="U69" s="17">
        <v>-1.7559794349935709E-2</v>
      </c>
      <c r="V69" s="24">
        <v>1.314835129730892</v>
      </c>
      <c r="W69" s="31">
        <v>7.2625548217912428E-3</v>
      </c>
      <c r="X69" s="19">
        <f t="shared" ref="X69:X82" si="3">T69*W69</f>
        <v>-1.6786656949730418E-4</v>
      </c>
      <c r="Y69" s="19">
        <f t="shared" ref="Y69:Y82" si="4">W69*U69</f>
        <v>-1.2752896912578821E-4</v>
      </c>
      <c r="Z69" s="6">
        <f t="shared" ref="Z69:Z82" si="5">W69*V69</f>
        <v>9.5490622112876043E-3</v>
      </c>
    </row>
    <row r="70" spans="2:26" x14ac:dyDescent="0.3">
      <c r="B70" s="11" t="s">
        <v>102</v>
      </c>
      <c r="C70" s="12">
        <v>0.1473266886881428</v>
      </c>
      <c r="D70" s="13">
        <v>5.128139115480268E-3</v>
      </c>
      <c r="E70" s="12">
        <v>4.0816999105743879E-3</v>
      </c>
      <c r="F70" s="13">
        <v>-1.9308983617720269E-2</v>
      </c>
      <c r="G70" s="37">
        <v>-5.2020727203583313E-2</v>
      </c>
      <c r="H70" s="13">
        <v>4.2617947896884667E-2</v>
      </c>
      <c r="I70" s="12">
        <v>-2.868587234143349E-2</v>
      </c>
      <c r="J70" s="13">
        <v>1.9007539397184251E-2</v>
      </c>
      <c r="K70" s="37">
        <v>-8.9369790583702757E-2</v>
      </c>
      <c r="L70" s="13">
        <v>3.8597141116888833E-2</v>
      </c>
      <c r="M70" s="12">
        <v>-3.3537023929420151E-2</v>
      </c>
      <c r="N70" s="40"/>
      <c r="O70" s="13">
        <v>4.5486340997795693E-2</v>
      </c>
      <c r="P70" s="12">
        <v>2.9156509065209062E-3</v>
      </c>
      <c r="Q70" s="24">
        <v>1.3008451997673309</v>
      </c>
      <c r="S70" s="7" t="s">
        <v>102</v>
      </c>
      <c r="T70" s="17">
        <v>4.5486340997795693E-2</v>
      </c>
      <c r="U70" s="17">
        <v>2.9156509065209062E-3</v>
      </c>
      <c r="V70" s="24">
        <v>1.3008451997673309</v>
      </c>
      <c r="W70" s="31">
        <v>7.1296060646863302E-3</v>
      </c>
      <c r="X70" s="19">
        <f t="shared" si="3"/>
        <v>3.2429969263827465E-4</v>
      </c>
      <c r="Y70" s="19">
        <f t="shared" si="4"/>
        <v>2.0787442385639649E-5</v>
      </c>
      <c r="Z70" s="6">
        <f t="shared" si="5"/>
        <v>9.2745138254792629E-3</v>
      </c>
    </row>
    <row r="71" spans="2:26" x14ac:dyDescent="0.3">
      <c r="B71" s="11" t="s">
        <v>103</v>
      </c>
      <c r="C71" s="12">
        <v>0.44353783577892081</v>
      </c>
      <c r="D71" s="13">
        <v>-4.6122543017892433E-2</v>
      </c>
      <c r="E71" s="12">
        <v>-6.0440793319903492E-2</v>
      </c>
      <c r="F71" s="13">
        <v>2.4470239754712301E-2</v>
      </c>
      <c r="G71" s="37">
        <v>-4.6787084475347074E-3</v>
      </c>
      <c r="H71" s="13">
        <v>0.24178397253242159</v>
      </c>
      <c r="I71" s="12">
        <v>5.9015694787927897E-2</v>
      </c>
      <c r="J71" s="13">
        <v>2.198230389175837E-2</v>
      </c>
      <c r="K71" s="37">
        <v>5.5283006948408257E-2</v>
      </c>
      <c r="L71" s="13">
        <v>2.9679910354930561E-2</v>
      </c>
      <c r="M71" s="12">
        <v>-8.838335920573448E-2</v>
      </c>
      <c r="N71" s="40"/>
      <c r="O71" s="13">
        <v>-3.733336598457615E-2</v>
      </c>
      <c r="P71" s="12">
        <v>-8.3102289891443526E-3</v>
      </c>
      <c r="Q71" s="25">
        <v>0.87728544559933752</v>
      </c>
      <c r="S71" s="7" t="s">
        <v>103</v>
      </c>
      <c r="T71" s="17">
        <v>-3.733336598457615E-2</v>
      </c>
      <c r="U71" s="17">
        <v>-8.3102289891443526E-3</v>
      </c>
      <c r="V71" s="24">
        <v>0.87728544559933752</v>
      </c>
      <c r="W71" s="31">
        <v>7.4665244945389415E-3</v>
      </c>
      <c r="X71" s="19">
        <f t="shared" si="3"/>
        <v>-2.7875049158742476E-4</v>
      </c>
      <c r="Y71" s="19">
        <f t="shared" si="4"/>
        <v>-6.2048528302673892E-5</v>
      </c>
      <c r="Z71" s="6">
        <f t="shared" si="5"/>
        <v>6.5502732682699632E-3</v>
      </c>
    </row>
    <row r="72" spans="2:26" x14ac:dyDescent="0.3">
      <c r="B72" s="11" t="s">
        <v>14</v>
      </c>
      <c r="C72" s="12">
        <v>0.18761768724230679</v>
      </c>
      <c r="D72" s="13">
        <v>-1.8468014755118719E-2</v>
      </c>
      <c r="E72" s="12">
        <v>4.1640963860460463E-2</v>
      </c>
      <c r="F72" s="13">
        <v>-5.2413417133171047E-2</v>
      </c>
      <c r="G72" s="37">
        <v>-1.7828415142236209E-2</v>
      </c>
      <c r="H72" s="13">
        <v>0.31272036549969728</v>
      </c>
      <c r="I72" s="12">
        <v>9.0308749159433432E-3</v>
      </c>
      <c r="J72" s="13">
        <v>3.7010420519342668E-2</v>
      </c>
      <c r="K72" s="37">
        <v>-1.8194701869111651E-2</v>
      </c>
      <c r="L72" s="13">
        <v>0.11831808260921629</v>
      </c>
      <c r="M72" s="12">
        <v>-3.6541365588497077E-2</v>
      </c>
      <c r="N72" s="40"/>
      <c r="O72" s="13">
        <v>3.6249031056747823E-2</v>
      </c>
      <c r="P72" s="12">
        <v>1.2171770506495211E-2</v>
      </c>
      <c r="Q72" s="24">
        <v>0.49707747997187102</v>
      </c>
      <c r="S72" s="7" t="s">
        <v>14</v>
      </c>
      <c r="T72" s="17">
        <v>3.6249031056747823E-2</v>
      </c>
      <c r="U72" s="17">
        <v>1.2171770506495211E-2</v>
      </c>
      <c r="V72" s="24">
        <v>0.49707747997187102</v>
      </c>
      <c r="W72" s="31">
        <v>7.167232741309453E-3</v>
      </c>
      <c r="X72" s="19">
        <f t="shared" si="3"/>
        <v>2.5980524223066619E-4</v>
      </c>
      <c r="Y72" s="19">
        <f t="shared" si="4"/>
        <v>8.723791209385722E-5</v>
      </c>
      <c r="Z72" s="6">
        <f t="shared" si="5"/>
        <v>3.562669989421988E-3</v>
      </c>
    </row>
    <row r="73" spans="2:26" x14ac:dyDescent="0.3">
      <c r="B73" s="11" t="s">
        <v>104</v>
      </c>
      <c r="C73" s="12">
        <v>0.25633436161246292</v>
      </c>
      <c r="D73" s="13">
        <v>2.8963701382531681E-2</v>
      </c>
      <c r="E73" s="12">
        <v>-4.7539580958091077E-2</v>
      </c>
      <c r="F73" s="13">
        <v>3.9842337171781088E-2</v>
      </c>
      <c r="G73" s="37">
        <v>-4.8420999586433637E-2</v>
      </c>
      <c r="H73" s="13">
        <v>-0.26066083419546782</v>
      </c>
      <c r="I73" s="12">
        <v>-2.1406750660776689E-2</v>
      </c>
      <c r="J73" s="13">
        <v>3.3750057220458977E-2</v>
      </c>
      <c r="K73" s="37">
        <v>-8.6759449447422421E-2</v>
      </c>
      <c r="L73" s="13">
        <v>8.2754057456591035E-3</v>
      </c>
      <c r="M73" s="12">
        <v>5.1871368304147847E-2</v>
      </c>
      <c r="N73" s="40"/>
      <c r="O73" s="13">
        <v>2.4656707021019079E-2</v>
      </c>
      <c r="P73" s="12">
        <v>-1.8276035801216509E-2</v>
      </c>
      <c r="Q73" s="25">
        <v>-0.19856638259320081</v>
      </c>
      <c r="S73" s="7" t="s">
        <v>104</v>
      </c>
      <c r="T73" s="17">
        <v>2.4656707021019079E-2</v>
      </c>
      <c r="U73" s="17">
        <v>-1.8276035801216509E-2</v>
      </c>
      <c r="V73" s="24">
        <v>-0.19856638259320081</v>
      </c>
      <c r="W73" s="31">
        <v>7.1811325022504762E-3</v>
      </c>
      <c r="X73" s="19">
        <f t="shared" si="3"/>
        <v>1.7706308018710761E-4</v>
      </c>
      <c r="Y73" s="19">
        <f t="shared" si="4"/>
        <v>-1.312426347044092E-4</v>
      </c>
      <c r="Z73" s="6">
        <f t="shared" si="5"/>
        <v>-1.4259315038943376E-3</v>
      </c>
    </row>
    <row r="74" spans="2:26" x14ac:dyDescent="0.3">
      <c r="B74" s="11" t="s">
        <v>105</v>
      </c>
      <c r="C74" s="12">
        <v>8.4686031252207306E-2</v>
      </c>
      <c r="D74" s="13">
        <v>3.4991448949752701E-3</v>
      </c>
      <c r="E74" s="12">
        <v>-1.937044128770826E-3</v>
      </c>
      <c r="F74" s="13">
        <v>-2.4456594854876831E-2</v>
      </c>
      <c r="G74" s="37">
        <v>1.273398410946802E-2</v>
      </c>
      <c r="H74" s="13">
        <v>0.1213876223435475</v>
      </c>
      <c r="I74" s="12">
        <v>1.6054266219512451E-2</v>
      </c>
      <c r="J74" s="13">
        <v>-1.1236075691592681E-2</v>
      </c>
      <c r="K74" s="37">
        <v>4.9715557264038424E-3</v>
      </c>
      <c r="L74" s="13">
        <v>-1.7667100437714911E-3</v>
      </c>
      <c r="M74" s="12">
        <v>2.024634554884885E-3</v>
      </c>
      <c r="N74" s="40"/>
      <c r="O74" s="13">
        <v>2.1739255562191809E-2</v>
      </c>
      <c r="P74" s="12">
        <v>-2.4822744840080291E-2</v>
      </c>
      <c r="Q74" s="24">
        <v>0.53606488877337777</v>
      </c>
      <c r="S74" s="7" t="s">
        <v>105</v>
      </c>
      <c r="T74" s="17">
        <v>2.1739255562191809E-2</v>
      </c>
      <c r="U74" s="17">
        <v>-2.4822744840080291E-2</v>
      </c>
      <c r="V74" s="24">
        <v>0.53606488877337777</v>
      </c>
      <c r="W74" s="31">
        <v>7.2618213061597407E-3</v>
      </c>
      <c r="X74" s="19">
        <f t="shared" si="3"/>
        <v>1.5786658922157612E-4</v>
      </c>
      <c r="Y74" s="19">
        <f t="shared" si="4"/>
        <v>-1.8025833735706181E-4</v>
      </c>
      <c r="Z74" s="6">
        <f t="shared" si="5"/>
        <v>3.8928074307786661E-3</v>
      </c>
    </row>
    <row r="75" spans="2:26" x14ac:dyDescent="0.3">
      <c r="B75" s="11" t="s">
        <v>106</v>
      </c>
      <c r="C75" s="12">
        <v>0.17276747187307159</v>
      </c>
      <c r="D75" s="13">
        <v>-2.564112920255179E-2</v>
      </c>
      <c r="E75" s="12">
        <v>3.2198369175381769E-2</v>
      </c>
      <c r="F75" s="13">
        <v>1.7096482436627539E-2</v>
      </c>
      <c r="G75" s="37">
        <v>0.22677683901739629</v>
      </c>
      <c r="H75" s="13">
        <v>0.1810859799297275</v>
      </c>
      <c r="I75" s="12">
        <v>-1.5701460119858731E-2</v>
      </c>
      <c r="J75" s="13">
        <v>-7.6651999824500772E-3</v>
      </c>
      <c r="K75" s="37">
        <v>2.296453167922952E-2</v>
      </c>
      <c r="L75" s="13">
        <v>0.15040822294068981</v>
      </c>
      <c r="M75" s="12">
        <v>-5.4639165056661443E-2</v>
      </c>
      <c r="N75" s="40"/>
      <c r="O75" s="13">
        <v>0.12040975466792971</v>
      </c>
      <c r="P75" s="12">
        <v>-1.1596716963968251E-2</v>
      </c>
      <c r="Q75" s="25">
        <v>0.64674030396454851</v>
      </c>
      <c r="S75" s="7" t="s">
        <v>106</v>
      </c>
      <c r="T75" s="17">
        <v>0.12040975466792971</v>
      </c>
      <c r="U75" s="17">
        <v>-1.1596716963968251E-2</v>
      </c>
      <c r="V75" s="24">
        <v>0.64674030396454851</v>
      </c>
      <c r="W75" s="31">
        <v>7.2134089525562051E-3</v>
      </c>
      <c r="X75" s="19">
        <f t="shared" si="3"/>
        <v>8.6856480229674049E-4</v>
      </c>
      <c r="Y75" s="19">
        <f t="shared" si="4"/>
        <v>-8.3651861968149E-5</v>
      </c>
      <c r="Z75" s="6">
        <f t="shared" si="5"/>
        <v>4.665202298596796E-3</v>
      </c>
    </row>
    <row r="76" spans="2:26" x14ac:dyDescent="0.3">
      <c r="B76" s="11" t="s">
        <v>107</v>
      </c>
      <c r="C76" s="12">
        <v>0.12613162009307291</v>
      </c>
      <c r="D76" s="13">
        <v>-3.6441619191694641E-2</v>
      </c>
      <c r="E76" s="12">
        <v>5.7656616719940157E-2</v>
      </c>
      <c r="F76" s="13">
        <v>-6.222605349301924E-2</v>
      </c>
      <c r="G76" s="37">
        <v>-0.10982857429672339</v>
      </c>
      <c r="H76" s="13">
        <v>-0.1655318622346976</v>
      </c>
      <c r="I76" s="12">
        <v>4.4364983278805337E-2</v>
      </c>
      <c r="J76" s="13">
        <v>-1.416014632513829E-2</v>
      </c>
      <c r="K76" s="37">
        <v>-1.4858853811386069E-2</v>
      </c>
      <c r="L76" s="13">
        <v>-2.6646517130381131E-2</v>
      </c>
      <c r="M76" s="12">
        <v>-0.14772726813870951</v>
      </c>
      <c r="N76" s="40"/>
      <c r="O76" s="13">
        <v>0.14364777064284739</v>
      </c>
      <c r="P76" s="12">
        <v>3.2171648131149373E-2</v>
      </c>
      <c r="Q76" s="24">
        <v>1.16544595635495</v>
      </c>
      <c r="S76" s="7" t="s">
        <v>107</v>
      </c>
      <c r="T76" s="17">
        <v>0.14364777064284739</v>
      </c>
      <c r="U76" s="17">
        <v>3.2171648131149373E-2</v>
      </c>
      <c r="V76" s="24">
        <v>1.16544595635495</v>
      </c>
      <c r="W76" s="31">
        <v>9.194199990202423E-2</v>
      </c>
      <c r="X76" s="19">
        <f t="shared" si="3"/>
        <v>1.3207263314370674E-2</v>
      </c>
      <c r="Y76" s="19">
        <f t="shared" si="4"/>
        <v>2.9579256693220935E-3</v>
      </c>
      <c r="Z76" s="6">
        <f t="shared" si="5"/>
        <v>0.10715343200500134</v>
      </c>
    </row>
    <row r="77" spans="2:26" x14ac:dyDescent="0.3">
      <c r="B77" s="11" t="s">
        <v>108</v>
      </c>
      <c r="C77" s="12">
        <v>4.1188078843881433E-2</v>
      </c>
      <c r="D77" s="13">
        <v>-7.2239155205829908E-3</v>
      </c>
      <c r="E77" s="12">
        <v>-2.2868966614616348E-2</v>
      </c>
      <c r="F77" s="13">
        <v>5.5319235115325327E-2</v>
      </c>
      <c r="G77" s="37">
        <v>-2.8225795397178729E-2</v>
      </c>
      <c r="H77" s="13">
        <v>1.197448047663374E-2</v>
      </c>
      <c r="I77" s="12">
        <v>-2.4601962075696319E-2</v>
      </c>
      <c r="J77" s="13">
        <v>-5.3022123224455431E-3</v>
      </c>
      <c r="K77" s="37">
        <v>-9.3816679047490359E-2</v>
      </c>
      <c r="L77" s="13">
        <v>-4.7058808874611342E-2</v>
      </c>
      <c r="M77" s="12">
        <v>-9.8765459239822495E-2</v>
      </c>
      <c r="N77" s="40"/>
      <c r="O77" s="13">
        <v>3.9726051872032382E-2</v>
      </c>
      <c r="P77" s="12">
        <v>-3.8208191283180093E-2</v>
      </c>
      <c r="Q77" s="25">
        <v>1.6190465563897549</v>
      </c>
      <c r="S77" s="7" t="s">
        <v>108</v>
      </c>
      <c r="T77" s="17">
        <v>3.9726051872032382E-2</v>
      </c>
      <c r="U77" s="17">
        <v>-3.8208191283180093E-2</v>
      </c>
      <c r="V77" s="24">
        <v>1.6190465563897549</v>
      </c>
      <c r="W77" s="31">
        <v>7.1338278440957661E-3</v>
      </c>
      <c r="X77" s="19">
        <f t="shared" si="3"/>
        <v>2.8339881498069732E-4</v>
      </c>
      <c r="Y77" s="19">
        <f t="shared" si="4"/>
        <v>-2.725706588484873E-4</v>
      </c>
      <c r="Z77" s="6">
        <f t="shared" si="5"/>
        <v>1.15499994048606E-2</v>
      </c>
    </row>
    <row r="78" spans="2:26" x14ac:dyDescent="0.3">
      <c r="B78" s="11" t="s">
        <v>15</v>
      </c>
      <c r="C78" s="12">
        <v>-9.0998475089697384E-2</v>
      </c>
      <c r="D78" s="13">
        <v>-6.6810781479153203E-2</v>
      </c>
      <c r="E78" s="12">
        <v>6.3021287913974877E-2</v>
      </c>
      <c r="F78" s="13">
        <v>2.4193622244812921E-2</v>
      </c>
      <c r="G78" s="37">
        <v>0.106192702723773</v>
      </c>
      <c r="H78" s="13">
        <v>-3.1165723096275411E-2</v>
      </c>
      <c r="I78" s="12">
        <v>2.8792582299411281E-2</v>
      </c>
      <c r="J78" s="13">
        <v>1.7564240629994291E-2</v>
      </c>
      <c r="K78" s="37">
        <v>-9.2564500812798767E-2</v>
      </c>
      <c r="L78" s="13">
        <v>-4.912205272373682E-2</v>
      </c>
      <c r="M78" s="12">
        <v>-3.9569242430180229E-2</v>
      </c>
      <c r="N78" s="40"/>
      <c r="O78" s="13">
        <v>6.6376873951186743E-2</v>
      </c>
      <c r="P78" s="12">
        <v>-1.9746857477390471E-2</v>
      </c>
      <c r="Q78" s="24">
        <v>0.59504536466339863</v>
      </c>
      <c r="S78" s="7" t="s">
        <v>15</v>
      </c>
      <c r="T78" s="17">
        <v>6.6376873951186743E-2</v>
      </c>
      <c r="U78" s="17">
        <v>-1.9746857477390471E-2</v>
      </c>
      <c r="V78" s="24">
        <v>0.59504536466339863</v>
      </c>
      <c r="W78" s="31">
        <v>7.28049531009575E-3</v>
      </c>
      <c r="X78" s="19">
        <f t="shared" si="3"/>
        <v>4.8325651950043182E-4</v>
      </c>
      <c r="Y78" s="19">
        <f t="shared" si="4"/>
        <v>-1.4376690325327052E-4</v>
      </c>
      <c r="Z78" s="6">
        <f t="shared" si="5"/>
        <v>4.3322249867260888E-3</v>
      </c>
    </row>
    <row r="79" spans="2:26" x14ac:dyDescent="0.3">
      <c r="B79" s="11" t="s">
        <v>109</v>
      </c>
      <c r="C79" s="12">
        <v>2.2737903350845471E-2</v>
      </c>
      <c r="D79" s="13">
        <v>-2.04270577174821E-2</v>
      </c>
      <c r="E79" s="12">
        <v>1.557983778059535E-2</v>
      </c>
      <c r="F79" s="13">
        <v>2.525375344525815E-2</v>
      </c>
      <c r="G79" s="37">
        <v>3.3719018332085897E-2</v>
      </c>
      <c r="H79" s="13">
        <v>2.0969809049462329E-2</v>
      </c>
      <c r="I79" s="12">
        <v>4.0269655378960323E-2</v>
      </c>
      <c r="J79" s="13">
        <v>1.2045452974753351E-2</v>
      </c>
      <c r="K79" s="37">
        <v>4.8491231129279564E-3</v>
      </c>
      <c r="L79" s="13">
        <v>-1.6670373366278749E-2</v>
      </c>
      <c r="M79" s="12">
        <v>-2.9667488770197089E-2</v>
      </c>
      <c r="N79" s="40"/>
      <c r="O79" s="13">
        <v>1.149397363018667E-2</v>
      </c>
      <c r="P79" s="12">
        <v>2.2728463110064379E-3</v>
      </c>
      <c r="Q79" s="25">
        <v>0.54533898043924134</v>
      </c>
      <c r="S79" s="7" t="s">
        <v>109</v>
      </c>
      <c r="T79" s="17">
        <v>1.149397363018667E-2</v>
      </c>
      <c r="U79" s="17">
        <v>2.2728463110064379E-3</v>
      </c>
      <c r="V79" s="24">
        <v>0.54533898043924134</v>
      </c>
      <c r="W79" s="31">
        <v>7.1877174902674002E-3</v>
      </c>
      <c r="X79" s="19">
        <f t="shared" si="3"/>
        <v>8.2615435294365001E-5</v>
      </c>
      <c r="Y79" s="19">
        <f t="shared" si="4"/>
        <v>1.6336577182310712E-5</v>
      </c>
      <c r="Z79" s="6">
        <f t="shared" si="5"/>
        <v>3.9197425278277263E-3</v>
      </c>
    </row>
    <row r="80" spans="2:26" x14ac:dyDescent="0.3">
      <c r="B80" s="11" t="s">
        <v>110</v>
      </c>
      <c r="C80" s="12">
        <v>0.37011498133593551</v>
      </c>
      <c r="D80" s="13">
        <v>-6.7114109531414723E-2</v>
      </c>
      <c r="E80" s="12">
        <v>-5.0359664721725587E-2</v>
      </c>
      <c r="F80" s="13">
        <v>-0.10606068131899291</v>
      </c>
      <c r="G80" s="37">
        <v>-4.0254150175626613E-2</v>
      </c>
      <c r="H80" s="13">
        <v>0.40176591843937631</v>
      </c>
      <c r="I80" s="12">
        <v>2.6771665960171779E-2</v>
      </c>
      <c r="J80" s="13">
        <v>9.6625784706120932E-2</v>
      </c>
      <c r="K80" s="37">
        <v>0.1454544714887063</v>
      </c>
      <c r="L80" s="13">
        <v>4.1514062272024921E-2</v>
      </c>
      <c r="M80" s="12">
        <v>-0.16529893218659861</v>
      </c>
      <c r="N80" s="40"/>
      <c r="O80" s="13">
        <v>0.1081460664751193</v>
      </c>
      <c r="P80" s="12">
        <v>-3.8022778070252672E-2</v>
      </c>
      <c r="Q80" s="24">
        <v>1.4122292886629</v>
      </c>
      <c r="S80" s="7" t="s">
        <v>110</v>
      </c>
      <c r="T80" s="17">
        <v>0.1081460664751193</v>
      </c>
      <c r="U80" s="17">
        <v>-3.8022778070252672E-2</v>
      </c>
      <c r="V80" s="24">
        <v>1.4122292886629</v>
      </c>
      <c r="W80" s="31">
        <v>7.1116570756202882E-3</v>
      </c>
      <c r="X80" s="19">
        <f t="shared" si="3"/>
        <v>7.6909773884828426E-4</v>
      </c>
      <c r="Y80" s="19">
        <f t="shared" si="4"/>
        <v>-2.7040495869805234E-4</v>
      </c>
      <c r="Z80" s="6">
        <f t="shared" si="5"/>
        <v>1.0043290413117719E-2</v>
      </c>
    </row>
    <row r="81" spans="2:26" x14ac:dyDescent="0.3">
      <c r="B81" s="11" t="s">
        <v>111</v>
      </c>
      <c r="C81" s="12">
        <v>0.13477651999424259</v>
      </c>
      <c r="D81" s="13">
        <v>-3.209345676687414E-2</v>
      </c>
      <c r="E81" s="12">
        <v>-5.2634045686474904E-3</v>
      </c>
      <c r="F81" s="13">
        <v>7.9364685747420616E-3</v>
      </c>
      <c r="G81" s="37">
        <v>7.9931973660807287E-3</v>
      </c>
      <c r="H81" s="13">
        <v>0.17461981920303421</v>
      </c>
      <c r="I81" s="12">
        <v>3.2877061493798321E-2</v>
      </c>
      <c r="J81" s="13">
        <v>-1.2992599786534441E-2</v>
      </c>
      <c r="K81" s="37">
        <v>4.1684897703500923E-2</v>
      </c>
      <c r="L81" s="13">
        <v>2.243408263893332E-2</v>
      </c>
      <c r="M81" s="12">
        <v>-5.7072077829859347E-2</v>
      </c>
      <c r="N81" s="40"/>
      <c r="O81" s="13">
        <v>3.7264328931214008E-2</v>
      </c>
      <c r="P81" s="12">
        <v>-3.1342567473645062E-2</v>
      </c>
      <c r="Q81" s="25">
        <v>0.502574400617402</v>
      </c>
      <c r="S81" s="7" t="s">
        <v>111</v>
      </c>
      <c r="T81" s="17">
        <v>3.7264328931214008E-2</v>
      </c>
      <c r="U81" s="17">
        <v>-3.1342567473645062E-2</v>
      </c>
      <c r="V81" s="24">
        <v>0.502574400617402</v>
      </c>
      <c r="W81" s="31">
        <v>7.16598540202953E-3</v>
      </c>
      <c r="X81" s="19">
        <f t="shared" si="3"/>
        <v>2.6703563713750627E-4</v>
      </c>
      <c r="Y81" s="19">
        <f t="shared" si="4"/>
        <v>-2.2460038097826609E-4</v>
      </c>
      <c r="Z81" s="6">
        <f t="shared" si="5"/>
        <v>3.6014408182580434E-3</v>
      </c>
    </row>
    <row r="82" spans="2:26" x14ac:dyDescent="0.3">
      <c r="B82" s="11" t="s">
        <v>112</v>
      </c>
      <c r="C82" s="12">
        <v>0.21931575930109151</v>
      </c>
      <c r="D82" s="13">
        <v>-3.5973579054994431E-2</v>
      </c>
      <c r="E82" s="12">
        <v>2.259510044868307E-2</v>
      </c>
      <c r="F82" s="13">
        <v>-3.5821931484001257E-2</v>
      </c>
      <c r="G82" s="37">
        <v>-7.9861247139957348E-3</v>
      </c>
      <c r="H82" s="13">
        <v>7.8132444747137209E-2</v>
      </c>
      <c r="I82" s="12">
        <v>4.2658783264688971E-2</v>
      </c>
      <c r="J82" s="13">
        <v>4.7256595890083457E-2</v>
      </c>
      <c r="K82" s="37">
        <v>4.9666872414323882E-2</v>
      </c>
      <c r="L82" s="13">
        <v>-6.0588893725653792E-3</v>
      </c>
      <c r="M82" s="12">
        <v>-8.8243845116087072E-2</v>
      </c>
      <c r="N82" s="40"/>
      <c r="O82" s="13">
        <v>0.1158866365641311</v>
      </c>
      <c r="P82" s="12">
        <v>-2.7104117806867278E-2</v>
      </c>
      <c r="Q82" s="24">
        <v>1.200622579818398</v>
      </c>
      <c r="S82" s="7" t="s">
        <v>112</v>
      </c>
      <c r="T82" s="17">
        <v>0.1158866365641311</v>
      </c>
      <c r="U82" s="17">
        <v>-2.7104117806867278E-2</v>
      </c>
      <c r="V82" s="28">
        <v>1.200622579818398</v>
      </c>
      <c r="W82" s="31">
        <v>7.3535085045399289E-3</v>
      </c>
      <c r="X82" s="19">
        <f t="shared" si="3"/>
        <v>8.5217336753686597E-4</v>
      </c>
      <c r="Y82" s="19">
        <f t="shared" si="4"/>
        <v>-1.9931036080085066E-4</v>
      </c>
      <c r="Z82" s="6">
        <f t="shared" si="5"/>
        <v>8.8287883514372601E-3</v>
      </c>
    </row>
    <row r="83" spans="2:26" ht="28.8" x14ac:dyDescent="0.3">
      <c r="B83" s="14" t="s">
        <v>16</v>
      </c>
      <c r="C83" s="15">
        <v>0.11905088622069759</v>
      </c>
      <c r="D83" s="16">
        <v>-2.5730372671442181E-2</v>
      </c>
      <c r="E83" s="15">
        <v>2.2896279747857799E-2</v>
      </c>
      <c r="F83" s="16">
        <v>3.6913233394171301E-3</v>
      </c>
      <c r="G83" s="38">
        <v>-7.9480211674805012E-3</v>
      </c>
      <c r="H83" s="16">
        <v>7.1889030769864526E-2</v>
      </c>
      <c r="I83" s="15">
        <v>-1.758110847447814E-3</v>
      </c>
      <c r="J83" s="16">
        <v>-4.3693338209535026E-3</v>
      </c>
      <c r="K83" s="38">
        <v>-7.5203959324130487E-3</v>
      </c>
      <c r="L83" s="16">
        <v>1.2875703683503209E-2</v>
      </c>
      <c r="M83" s="15">
        <v>-4.0290011154275218E-2</v>
      </c>
      <c r="N83" s="24"/>
      <c r="O83" s="16">
        <v>2.7503356511632489E-2</v>
      </c>
      <c r="P83" s="15">
        <v>-1.2696121929576479E-2</v>
      </c>
      <c r="Q83" s="25">
        <v>1</v>
      </c>
      <c r="T83">
        <v>1.2875703683503209E-2</v>
      </c>
      <c r="U83">
        <v>-4.0290011154275218E-2</v>
      </c>
      <c r="V83" s="30" t="s">
        <v>116</v>
      </c>
      <c r="W83" s="29">
        <f>SUM(W4:W82)</f>
        <v>1.0202573403533375</v>
      </c>
    </row>
    <row r="84" spans="2:26" x14ac:dyDescent="0.3">
      <c r="B84" s="26" t="s">
        <v>115</v>
      </c>
      <c r="C84">
        <v>1</v>
      </c>
      <c r="D84">
        <v>-1</v>
      </c>
      <c r="E84">
        <v>1</v>
      </c>
      <c r="F84">
        <v>1</v>
      </c>
      <c r="G84" s="39">
        <v>1</v>
      </c>
      <c r="H84">
        <v>1</v>
      </c>
      <c r="I84">
        <v>-1</v>
      </c>
      <c r="J84">
        <v>-1</v>
      </c>
      <c r="K84" s="39">
        <v>-1</v>
      </c>
      <c r="L84">
        <v>1</v>
      </c>
      <c r="M84">
        <v>-1</v>
      </c>
      <c r="N84" s="41"/>
      <c r="O84">
        <v>-1</v>
      </c>
      <c r="P84">
        <v>1</v>
      </c>
    </row>
  </sheetData>
  <mergeCells count="2">
    <mergeCell ref="AB1:AB2"/>
    <mergeCell ref="AB18:AD18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FCF0-B0F9-470B-839C-E6A9227BED61}">
  <dimension ref="A1:AG112"/>
  <sheetViews>
    <sheetView tabSelected="1" workbookViewId="0">
      <selection activeCell="S2" sqref="S2"/>
    </sheetView>
  </sheetViews>
  <sheetFormatPr defaultRowHeight="14.4" x14ac:dyDescent="0.3"/>
  <cols>
    <col min="2" max="2" width="12.6640625" bestFit="1" customWidth="1"/>
    <col min="3" max="3" width="10" bestFit="1" customWidth="1"/>
    <col min="4" max="4" width="19.77734375" bestFit="1" customWidth="1"/>
    <col min="16" max="16" width="12" bestFit="1" customWidth="1"/>
    <col min="17" max="17" width="20" bestFit="1" customWidth="1"/>
  </cols>
  <sheetData>
    <row r="1" spans="1:33" x14ac:dyDescent="0.3">
      <c r="A1" s="47" t="s">
        <v>138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</row>
    <row r="2" spans="1:33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spans="1:33" x14ac:dyDescent="0.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</row>
    <row r="4" spans="1:33" x14ac:dyDescent="0.3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</row>
    <row r="5" spans="1:33" x14ac:dyDescent="0.3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</row>
    <row r="6" spans="1:33" x14ac:dyDescent="0.3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5"/>
      <c r="P6" s="45" t="s">
        <v>134</v>
      </c>
      <c r="Q6" s="45" t="s">
        <v>135</v>
      </c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</row>
    <row r="7" spans="1:33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5" t="s">
        <v>136</v>
      </c>
      <c r="P7" s="46">
        <v>100</v>
      </c>
      <c r="Q7" s="46">
        <v>100</v>
      </c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</row>
    <row r="8" spans="1:33" x14ac:dyDescent="0.3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5" t="s">
        <v>127</v>
      </c>
      <c r="P8" s="46">
        <f>P7*0.9743</f>
        <v>97.43</v>
      </c>
      <c r="Q8" s="46">
        <f>Q7*0.9989</f>
        <v>99.89</v>
      </c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</row>
    <row r="9" spans="1:33" x14ac:dyDescent="0.3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5" t="s">
        <v>128</v>
      </c>
      <c r="P9" s="46">
        <f>P8*1.0229</f>
        <v>99.661147</v>
      </c>
      <c r="Q9" s="46">
        <f>Q8*1.0082</f>
        <v>100.709098</v>
      </c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</row>
    <row r="10" spans="1:33" x14ac:dyDescent="0.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5" t="s">
        <v>129</v>
      </c>
      <c r="P10" s="46">
        <f>P9*1.0037</f>
        <v>100.02989324390001</v>
      </c>
      <c r="Q10" s="46">
        <f>Q9*0.9962</f>
        <v>100.3264034276</v>
      </c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</row>
    <row r="11" spans="1:33" x14ac:dyDescent="0.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5" t="s">
        <v>130</v>
      </c>
      <c r="P11" s="46">
        <f>P10*0.9982</f>
        <v>99.849839436060989</v>
      </c>
      <c r="Q11" s="46">
        <f>Q10*1.0013</f>
        <v>100.45682775205589</v>
      </c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</row>
    <row r="12" spans="1:33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5" t="s">
        <v>131</v>
      </c>
      <c r="P12" s="46">
        <f>P11*0.9956</f>
        <v>99.410500142542318</v>
      </c>
      <c r="Q12" s="46">
        <f>Q11*0.9992</f>
        <v>100.37646228985425</v>
      </c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</row>
    <row r="13" spans="1:33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5" t="s">
        <v>132</v>
      </c>
      <c r="P13" s="46">
        <f>P12*0.9597</f>
        <v>95.404256986797861</v>
      </c>
      <c r="Q13" s="46">
        <f>Q12*0.9962</f>
        <v>99.9950317331528</v>
      </c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</row>
    <row r="14" spans="1:33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5" t="s">
        <v>133</v>
      </c>
      <c r="P14" s="46">
        <f>P13*0.9873</f>
        <v>94.192622923065528</v>
      </c>
      <c r="Q14" s="46">
        <f>Q13*0.9959</f>
        <v>99.585052103046877</v>
      </c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</row>
    <row r="15" spans="1:33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5" t="s">
        <v>137</v>
      </c>
      <c r="P15" s="45">
        <f>_xlfn.STDEV.S(P7:P14)</f>
        <v>2.3102568063505737</v>
      </c>
      <c r="Q15" s="45">
        <f>_xlfn.STDEV.S(Q7:Q14)</f>
        <v>0.36253229949010934</v>
      </c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</row>
    <row r="16" spans="1:33" x14ac:dyDescent="0.3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</row>
    <row r="17" spans="1:33" x14ac:dyDescent="0.3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</row>
    <row r="18" spans="1:33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</row>
    <row r="19" spans="1:33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</row>
    <row r="20" spans="1:33" x14ac:dyDescent="0.3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</row>
    <row r="21" spans="1:33" x14ac:dyDescent="0.3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</row>
    <row r="22" spans="1:33" x14ac:dyDescent="0.3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</row>
    <row r="23" spans="1:33" x14ac:dyDescent="0.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</row>
    <row r="24" spans="1:33" x14ac:dyDescent="0.3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</row>
    <row r="25" spans="1:33" x14ac:dyDescent="0.3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</row>
    <row r="26" spans="1:33" x14ac:dyDescent="0.3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</row>
    <row r="27" spans="1:33" x14ac:dyDescent="0.3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</row>
    <row r="28" spans="1:33" x14ac:dyDescent="0.3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</row>
    <row r="29" spans="1:33" x14ac:dyDescent="0.3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</row>
    <row r="30" spans="1:33" x14ac:dyDescent="0.3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</row>
    <row r="31" spans="1:33" x14ac:dyDescent="0.3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</row>
    <row r="32" spans="1:33" x14ac:dyDescent="0.3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</row>
    <row r="33" spans="1:33" x14ac:dyDescent="0.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</row>
    <row r="34" spans="1:33" x14ac:dyDescent="0.3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</row>
    <row r="35" spans="1:33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</row>
    <row r="36" spans="1:33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</row>
    <row r="37" spans="1:33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</row>
    <row r="38" spans="1:33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</row>
    <row r="39" spans="1:33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</row>
    <row r="40" spans="1:33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</row>
    <row r="41" spans="1:33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</row>
    <row r="42" spans="1:33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</row>
    <row r="43" spans="1:33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</row>
    <row r="44" spans="1:33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</row>
    <row r="45" spans="1:33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</row>
    <row r="46" spans="1:33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</row>
    <row r="47" spans="1:33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</row>
    <row r="48" spans="1:33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</row>
    <row r="49" spans="1:33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</row>
    <row r="50" spans="1:33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</row>
    <row r="51" spans="1:33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</row>
    <row r="52" spans="1:33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</row>
    <row r="53" spans="1:33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</row>
    <row r="54" spans="1:33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</row>
    <row r="55" spans="1:33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</row>
    <row r="56" spans="1:33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</row>
    <row r="57" spans="1:33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</row>
    <row r="58" spans="1:33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</row>
    <row r="59" spans="1:33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</row>
    <row r="60" spans="1:33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</row>
    <row r="61" spans="1:33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</row>
    <row r="62" spans="1:33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</row>
    <row r="63" spans="1:33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</row>
    <row r="64" spans="1:33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</row>
    <row r="65" spans="1:33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</row>
    <row r="66" spans="1:33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</row>
    <row r="67" spans="1:33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</row>
    <row r="68" spans="1:33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</row>
    <row r="69" spans="1:33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</row>
    <row r="70" spans="1:33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</row>
    <row r="71" spans="1:33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</row>
    <row r="72" spans="1:33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</row>
    <row r="73" spans="1:33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</row>
    <row r="74" spans="1:33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</row>
    <row r="75" spans="1:33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</row>
    <row r="76" spans="1:33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</row>
    <row r="77" spans="1:33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</row>
    <row r="78" spans="1:33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</row>
    <row r="79" spans="1:33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</row>
    <row r="80" spans="1:33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</row>
    <row r="81" spans="1:33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</row>
    <row r="82" spans="1:33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</row>
    <row r="83" spans="1:33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</row>
    <row r="84" spans="1:33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</row>
    <row r="85" spans="1:33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</row>
    <row r="86" spans="1:33" x14ac:dyDescent="0.3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</row>
    <row r="87" spans="1:33" x14ac:dyDescent="0.3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</row>
    <row r="88" spans="1:33" x14ac:dyDescent="0.3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</row>
    <row r="89" spans="1:33" x14ac:dyDescent="0.3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</row>
    <row r="90" spans="1:33" x14ac:dyDescent="0.3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</row>
    <row r="91" spans="1:33" x14ac:dyDescent="0.3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</row>
    <row r="92" spans="1:33" x14ac:dyDescent="0.3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</row>
    <row r="93" spans="1:33" x14ac:dyDescent="0.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</row>
    <row r="94" spans="1:33" x14ac:dyDescent="0.3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</row>
    <row r="95" spans="1:33" x14ac:dyDescent="0.3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</row>
    <row r="96" spans="1:33" x14ac:dyDescent="0.3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</row>
    <row r="97" spans="1:33" x14ac:dyDescent="0.3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</row>
    <row r="98" spans="1:33" x14ac:dyDescent="0.3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</row>
    <row r="99" spans="1:33" x14ac:dyDescent="0.3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</row>
    <row r="100" spans="1:33" x14ac:dyDescent="0.3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</row>
    <row r="101" spans="1:33" x14ac:dyDescent="0.3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</row>
    <row r="102" spans="1:33" x14ac:dyDescent="0.3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</row>
    <row r="103" spans="1:33" x14ac:dyDescent="0.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</row>
    <row r="104" spans="1:33" x14ac:dyDescent="0.3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</row>
    <row r="105" spans="1:33" x14ac:dyDescent="0.3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</row>
    <row r="106" spans="1:33" x14ac:dyDescent="0.3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</row>
    <row r="107" spans="1:33" x14ac:dyDescent="0.3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</row>
    <row r="108" spans="1:33" x14ac:dyDescent="0.3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</row>
    <row r="109" spans="1:33" x14ac:dyDescent="0.3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</row>
    <row r="110" spans="1:33" x14ac:dyDescent="0.3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</row>
    <row r="111" spans="1:33" x14ac:dyDescent="0.3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</row>
    <row r="112" spans="1:33" x14ac:dyDescent="0.3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</row>
  </sheetData>
  <mergeCells count="1">
    <mergeCell ref="A1:O4"/>
  </mergeCells>
  <phoneticPr fontId="5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D6AF-5A4C-4DD6-98D5-0EA86495177B}">
  <dimension ref="A1:CC14"/>
  <sheetViews>
    <sheetView workbookViewId="0"/>
  </sheetViews>
  <sheetFormatPr defaultRowHeight="14.4" x14ac:dyDescent="0.3"/>
  <cols>
    <col min="1" max="1" width="10.5546875" bestFit="1" customWidth="1"/>
    <col min="2" max="81" width="12.6640625" bestFit="1" customWidth="1"/>
  </cols>
  <sheetData>
    <row r="1" spans="1:81" x14ac:dyDescent="0.3">
      <c r="A1" t="s">
        <v>11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12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  <c r="AY1" t="s">
        <v>86</v>
      </c>
      <c r="AZ1" t="s">
        <v>87</v>
      </c>
      <c r="BA1" t="s">
        <v>88</v>
      </c>
      <c r="BB1" t="s">
        <v>89</v>
      </c>
      <c r="BC1" t="s">
        <v>90</v>
      </c>
      <c r="BD1" t="s">
        <v>91</v>
      </c>
      <c r="BE1" t="s">
        <v>92</v>
      </c>
      <c r="BF1" t="s">
        <v>93</v>
      </c>
      <c r="BG1" t="s">
        <v>94</v>
      </c>
      <c r="BH1" t="s">
        <v>95</v>
      </c>
      <c r="BI1" t="s">
        <v>96</v>
      </c>
      <c r="BJ1" t="s">
        <v>97</v>
      </c>
      <c r="BK1" t="s">
        <v>13</v>
      </c>
      <c r="BL1" t="s">
        <v>98</v>
      </c>
      <c r="BM1" t="s">
        <v>99</v>
      </c>
      <c r="BN1" t="s">
        <v>100</v>
      </c>
      <c r="BO1" t="s">
        <v>101</v>
      </c>
      <c r="BP1" t="s">
        <v>102</v>
      </c>
      <c r="BQ1" t="s">
        <v>103</v>
      </c>
      <c r="BR1" t="s">
        <v>14</v>
      </c>
      <c r="BS1" t="s">
        <v>104</v>
      </c>
      <c r="BT1" t="s">
        <v>105</v>
      </c>
      <c r="BU1" t="s">
        <v>106</v>
      </c>
      <c r="BV1" t="s">
        <v>107</v>
      </c>
      <c r="BW1" t="s">
        <v>108</v>
      </c>
      <c r="BX1" t="s">
        <v>15</v>
      </c>
      <c r="BY1" t="s">
        <v>109</v>
      </c>
      <c r="BZ1" t="s">
        <v>110</v>
      </c>
      <c r="CA1" t="s">
        <v>111</v>
      </c>
      <c r="CB1" t="s">
        <v>112</v>
      </c>
      <c r="CC1" t="s">
        <v>16</v>
      </c>
    </row>
    <row r="2" spans="1:81" x14ac:dyDescent="0.3">
      <c r="A2" s="2">
        <v>43493</v>
      </c>
      <c r="B2">
        <v>0.15083712235042751</v>
      </c>
      <c r="C2">
        <v>0.115442352772696</v>
      </c>
      <c r="D2">
        <v>0.17693211962234831</v>
      </c>
      <c r="E2">
        <v>0.18509683982201161</v>
      </c>
      <c r="F2">
        <v>0.20005023567706701</v>
      </c>
      <c r="G2">
        <v>0.18760607780388791</v>
      </c>
      <c r="H2">
        <v>0.21423304745438879</v>
      </c>
      <c r="I2">
        <v>0.1906616309429838</v>
      </c>
      <c r="J2">
        <v>0.38976537954270302</v>
      </c>
      <c r="K2">
        <v>-1.6210922221935101E-2</v>
      </c>
      <c r="L2">
        <v>0.18409704536431831</v>
      </c>
      <c r="M2">
        <v>3.8695625636888657E-2</v>
      </c>
      <c r="N2">
        <v>8.9583330773555403E-2</v>
      </c>
      <c r="O2">
        <v>9.1790991565241731E-2</v>
      </c>
      <c r="P2">
        <v>0.27872342522089499</v>
      </c>
      <c r="Q2">
        <v>0.22821579276088719</v>
      </c>
      <c r="R2">
        <v>0.31977686105103881</v>
      </c>
      <c r="S2">
        <v>7.6858674360158918E-2</v>
      </c>
      <c r="T2">
        <v>0.24038469468969989</v>
      </c>
      <c r="U2">
        <v>0.14338228852880941</v>
      </c>
      <c r="V2">
        <v>0.14855660943480301</v>
      </c>
      <c r="W2">
        <v>0.1072221530172324</v>
      </c>
      <c r="X2">
        <v>0.33063293026162488</v>
      </c>
      <c r="Y2">
        <v>0.1123347163016313</v>
      </c>
      <c r="Z2">
        <v>7.5753007426502261E-2</v>
      </c>
      <c r="AA2">
        <v>0.12562668551949721</v>
      </c>
      <c r="AB2">
        <v>0.1835051307187647</v>
      </c>
      <c r="AC2">
        <v>0.27738885680838637</v>
      </c>
      <c r="AD2">
        <v>0.54035250128847778</v>
      </c>
      <c r="AE2">
        <v>0.4371930153056669</v>
      </c>
      <c r="AF2">
        <v>-6.9996137499139355E-2</v>
      </c>
      <c r="AG2">
        <v>0.29836160179278132</v>
      </c>
      <c r="AH2">
        <v>0.18346896070820071</v>
      </c>
      <c r="AI2">
        <v>0.1199575391626939</v>
      </c>
      <c r="AJ2">
        <v>0.22650162273113869</v>
      </c>
      <c r="AK2">
        <v>0.1394683841790465</v>
      </c>
      <c r="AL2">
        <v>0.1387405899757059</v>
      </c>
      <c r="AM2">
        <v>4.4282843502397418E-2</v>
      </c>
      <c r="AN2">
        <v>0.1724138754128135</v>
      </c>
      <c r="AO2">
        <v>6.6761357427257861E-2</v>
      </c>
      <c r="AP2">
        <v>5.3699808805434353E-2</v>
      </c>
      <c r="AQ2">
        <v>0.15978886609650389</v>
      </c>
      <c r="AR2">
        <v>0.21888654023511811</v>
      </c>
      <c r="AS2">
        <v>2.3434842764779029E-2</v>
      </c>
      <c r="AT2">
        <v>0.1323005496380758</v>
      </c>
      <c r="AU2">
        <v>0.13048570659477579</v>
      </c>
      <c r="AV2">
        <v>0.1124190169786599</v>
      </c>
      <c r="AW2">
        <v>9.3759114359105666E-2</v>
      </c>
      <c r="AX2">
        <v>0.23096034039896679</v>
      </c>
      <c r="AY2">
        <v>-4.4999964009283522E-2</v>
      </c>
      <c r="AZ2">
        <v>0.20681990120245791</v>
      </c>
      <c r="BA2">
        <v>3.9763059261913813E-2</v>
      </c>
      <c r="BB2">
        <v>9.5575393626461391E-2</v>
      </c>
      <c r="BC2">
        <v>0.1585201049044824</v>
      </c>
      <c r="BD2">
        <v>5.1507601636535012E-2</v>
      </c>
      <c r="BE2">
        <v>0.11111108351636929</v>
      </c>
      <c r="BF2">
        <v>0.42403550117730271</v>
      </c>
      <c r="BG2">
        <v>0.11689997296390819</v>
      </c>
      <c r="BH2">
        <v>0.1058697749234319</v>
      </c>
      <c r="BI2">
        <v>0.1425629665727548</v>
      </c>
      <c r="BJ2">
        <v>0.15780438884493209</v>
      </c>
      <c r="BK2">
        <v>8.8964509035287742E-2</v>
      </c>
      <c r="BL2">
        <v>0.1537364280509779</v>
      </c>
      <c r="BM2">
        <v>5.4180522690572275E-7</v>
      </c>
      <c r="BN2">
        <v>0.19015385554387021</v>
      </c>
      <c r="BO2">
        <v>0.16212317848853289</v>
      </c>
      <c r="BP2">
        <v>0.1473266886881428</v>
      </c>
      <c r="BQ2">
        <v>0.44353783577892081</v>
      </c>
      <c r="BR2">
        <v>0.18761768724230679</v>
      </c>
      <c r="BS2">
        <v>0.25633436161246292</v>
      </c>
      <c r="BT2">
        <v>8.4686031252207306E-2</v>
      </c>
      <c r="BU2">
        <v>0.17276747187307159</v>
      </c>
      <c r="BV2">
        <v>0.12613162009307291</v>
      </c>
      <c r="BW2">
        <v>4.1188078843881433E-2</v>
      </c>
      <c r="BX2">
        <v>-9.0998475089697384E-2</v>
      </c>
      <c r="BY2">
        <v>2.2737903350845471E-2</v>
      </c>
      <c r="BZ2">
        <v>0.37011498133593551</v>
      </c>
      <c r="CA2">
        <v>0.13477651999424259</v>
      </c>
      <c r="CB2">
        <v>0.21931575930109151</v>
      </c>
      <c r="CC2">
        <v>0.11905088622069759</v>
      </c>
    </row>
    <row r="3" spans="1:81" x14ac:dyDescent="0.3">
      <c r="A3" s="2">
        <v>43500</v>
      </c>
      <c r="B3">
        <v>6.0739395798627971E-3</v>
      </c>
      <c r="C3">
        <v>-5.3763644848821013E-3</v>
      </c>
      <c r="D3">
        <v>-1.9098352079418901E-2</v>
      </c>
      <c r="E3">
        <v>-7.2921761834290333E-3</v>
      </c>
      <c r="F3">
        <v>1.1814973001933239E-2</v>
      </c>
      <c r="G3">
        <v>-6.7134941732494013E-4</v>
      </c>
      <c r="H3">
        <v>-3.6942671710839543E-2</v>
      </c>
      <c r="I3">
        <v>-3.2679758827555923E-2</v>
      </c>
      <c r="J3">
        <v>7.8167131119390776E-2</v>
      </c>
      <c r="K3">
        <v>-5.6695624867733718E-2</v>
      </c>
      <c r="L3">
        <v>-5.5993918822128667E-2</v>
      </c>
      <c r="M3">
        <v>-1.6324796969958259E-2</v>
      </c>
      <c r="N3">
        <v>-4.2064607590042158E-3</v>
      </c>
      <c r="O3">
        <v>-2.7272750734301691E-2</v>
      </c>
      <c r="P3">
        <v>-6.4267895920749774E-2</v>
      </c>
      <c r="Q3">
        <v>-4.2567588030835053E-2</v>
      </c>
      <c r="R3">
        <v>-0.118869532686014</v>
      </c>
      <c r="S3">
        <v>-2.2611187966767868E-2</v>
      </c>
      <c r="T3">
        <v>-3.8759783348162768E-2</v>
      </c>
      <c r="U3">
        <v>-2.6366560660788348E-2</v>
      </c>
      <c r="V3">
        <v>-5.6388925689502822E-2</v>
      </c>
      <c r="W3">
        <v>-3.3617556254893932E-2</v>
      </c>
      <c r="X3">
        <v>-2.7733867616023811E-2</v>
      </c>
      <c r="Y3">
        <v>-2.4752497816242999E-2</v>
      </c>
      <c r="Z3">
        <v>-5.864204024282671E-2</v>
      </c>
      <c r="AA3">
        <v>-5.9773537508552854E-3</v>
      </c>
      <c r="AB3">
        <v>-3.0487756250139109E-2</v>
      </c>
      <c r="AC3">
        <v>1.75807966807402E-2</v>
      </c>
      <c r="AD3">
        <v>-4.8138341629250458E-2</v>
      </c>
      <c r="AE3">
        <v>-8.6914075178496142E-2</v>
      </c>
      <c r="AF3">
        <v>-1.712506050165152E-2</v>
      </c>
      <c r="AG3">
        <v>2.6651203393793569E-2</v>
      </c>
      <c r="AH3">
        <v>-3.7036977233825708E-2</v>
      </c>
      <c r="AI3">
        <v>-3.3175381683131167E-2</v>
      </c>
      <c r="AJ3">
        <v>-3.7524095254016683E-2</v>
      </c>
      <c r="AK3">
        <v>-3.0150741066479862E-2</v>
      </c>
      <c r="AL3">
        <v>-3.1095157993295319E-2</v>
      </c>
      <c r="AM3">
        <v>-2.8480995662349962E-2</v>
      </c>
      <c r="AN3">
        <v>-1.441178459960513E-2</v>
      </c>
      <c r="AO3">
        <v>-4.5273041361507671E-2</v>
      </c>
      <c r="AP3">
        <v>8.4670971263711037E-2</v>
      </c>
      <c r="AQ3">
        <v>-3.029415322073992E-2</v>
      </c>
      <c r="AR3">
        <v>-1.6480046285193058E-2</v>
      </c>
      <c r="AS3">
        <v>8.6179650202509173E-3</v>
      </c>
      <c r="AT3">
        <v>-9.8676216230589864E-3</v>
      </c>
      <c r="AU3">
        <v>2.7646569609958149E-2</v>
      </c>
      <c r="AV3">
        <v>-2.289533988164338E-2</v>
      </c>
      <c r="AW3">
        <v>-3.8277836267809562E-2</v>
      </c>
      <c r="AX3">
        <v>-4.1694734820179269E-2</v>
      </c>
      <c r="AY3">
        <v>8.9005146106959421E-2</v>
      </c>
      <c r="AZ3">
        <v>1.1023667566044891E-2</v>
      </c>
      <c r="BA3">
        <v>-6.8060139864001279E-3</v>
      </c>
      <c r="BB3">
        <v>-3.7065062565134983E-2</v>
      </c>
      <c r="BC3">
        <v>-4.7306131675959873E-2</v>
      </c>
      <c r="BD3">
        <v>-4.9216995947593212E-2</v>
      </c>
      <c r="BE3">
        <v>-7.3437540628946696E-2</v>
      </c>
      <c r="BF3">
        <v>-2.162162841379156E-2</v>
      </c>
      <c r="BG3">
        <v>-2.9862158308134431E-2</v>
      </c>
      <c r="BH3">
        <v>0</v>
      </c>
      <c r="BI3">
        <v>-2.4983354719549381E-2</v>
      </c>
      <c r="BJ3">
        <v>-2.5969151925844699E-2</v>
      </c>
      <c r="BK3">
        <v>4.4643879697048311E-4</v>
      </c>
      <c r="BL3">
        <v>-6.477478368274403E-2</v>
      </c>
      <c r="BM3">
        <v>-3.5548363482068801E-2</v>
      </c>
      <c r="BN3">
        <v>5.1706505005557624E-3</v>
      </c>
      <c r="BO3">
        <v>1.4634232137077371E-2</v>
      </c>
      <c r="BP3">
        <v>5.128139115480268E-3</v>
      </c>
      <c r="BQ3">
        <v>-4.6122543017892433E-2</v>
      </c>
      <c r="BR3">
        <v>-1.8468014755118719E-2</v>
      </c>
      <c r="BS3">
        <v>2.8963701382531681E-2</v>
      </c>
      <c r="BT3">
        <v>3.4991448949752701E-3</v>
      </c>
      <c r="BU3">
        <v>-2.564112920255179E-2</v>
      </c>
      <c r="BV3">
        <v>-3.6441619191694641E-2</v>
      </c>
      <c r="BW3">
        <v>-7.2239155205829908E-3</v>
      </c>
      <c r="BX3">
        <v>-6.6810781479153203E-2</v>
      </c>
      <c r="BY3">
        <v>-2.04270577174821E-2</v>
      </c>
      <c r="BZ3">
        <v>-6.7114109531414723E-2</v>
      </c>
      <c r="CA3">
        <v>-3.209345676687414E-2</v>
      </c>
      <c r="CB3">
        <v>-3.5973579054994431E-2</v>
      </c>
      <c r="CC3">
        <v>-2.5730372671442181E-2</v>
      </c>
    </row>
    <row r="4" spans="1:81" x14ac:dyDescent="0.3">
      <c r="A4" s="2">
        <v>43507</v>
      </c>
      <c r="B4">
        <v>1.481883316092847E-2</v>
      </c>
      <c r="C4">
        <v>4.0540540540540571E-2</v>
      </c>
      <c r="D4">
        <v>3.1599019040676302E-2</v>
      </c>
      <c r="E4">
        <v>5.95398911615308E-2</v>
      </c>
      <c r="F4">
        <v>1.3856042634228681E-2</v>
      </c>
      <c r="G4">
        <v>3.021095908354177E-2</v>
      </c>
      <c r="H4">
        <v>-8.4655987384384623E-2</v>
      </c>
      <c r="I4">
        <v>5.0676003393639313E-3</v>
      </c>
      <c r="J4">
        <v>6.2500034650066594E-2</v>
      </c>
      <c r="K4">
        <v>3.5398137604984108E-2</v>
      </c>
      <c r="L4">
        <v>4.4187696113557877E-2</v>
      </c>
      <c r="M4">
        <v>-3.5744687344165582E-2</v>
      </c>
      <c r="N4">
        <v>6.7204266502042698E-2</v>
      </c>
      <c r="O4">
        <v>-6.4701767398204213E-3</v>
      </c>
      <c r="P4">
        <v>5.2456105932009667E-2</v>
      </c>
      <c r="Q4">
        <v>-1.199718782921788E-2</v>
      </c>
      <c r="R4">
        <v>3.3962229770755803E-2</v>
      </c>
      <c r="S4">
        <v>2.9850675299835979E-2</v>
      </c>
      <c r="T4">
        <v>-2.5089505320167741E-2</v>
      </c>
      <c r="U4">
        <v>4.5244398369305827E-2</v>
      </c>
      <c r="V4">
        <v>3.0909563027189831E-2</v>
      </c>
      <c r="W4">
        <v>2.5441442107710929E-2</v>
      </c>
      <c r="X4">
        <v>-5.1021077054179687E-3</v>
      </c>
      <c r="Y4">
        <v>2.944153883115708E-2</v>
      </c>
      <c r="Z4">
        <v>2.655732521755505E-2</v>
      </c>
      <c r="AA4">
        <v>-7.8171135800110259E-3</v>
      </c>
      <c r="AB4">
        <v>-5.3908732254952518E-3</v>
      </c>
      <c r="AC4">
        <v>-5.2982624463705497E-3</v>
      </c>
      <c r="AD4">
        <v>1.452927947882476E-2</v>
      </c>
      <c r="AE4">
        <v>5.4812915678927883E-2</v>
      </c>
      <c r="AF4">
        <v>2.0591308270934139E-2</v>
      </c>
      <c r="AG4">
        <v>7.1106099521339505E-2</v>
      </c>
      <c r="AH4">
        <v>3.7362547764933307E-2</v>
      </c>
      <c r="AI4">
        <v>3.0392273209757899E-2</v>
      </c>
      <c r="AJ4">
        <v>-1.060073144533713E-2</v>
      </c>
      <c r="AK4">
        <v>-2.5906811376074979E-2</v>
      </c>
      <c r="AL4">
        <v>-1.2093034746361029E-2</v>
      </c>
      <c r="AM4">
        <v>8.4689887487474635E-3</v>
      </c>
      <c r="AN4">
        <v>-2.4171871316855501E-2</v>
      </c>
      <c r="AO4">
        <v>2.092058579938505E-2</v>
      </c>
      <c r="AP4">
        <v>6.9552316426519267E-2</v>
      </c>
      <c r="AQ4">
        <v>2.3051240305507651E-2</v>
      </c>
      <c r="AR4">
        <v>-2.971859346186367E-2</v>
      </c>
      <c r="AS4">
        <v>-5.2848065797481913E-2</v>
      </c>
      <c r="AT4">
        <v>-1.4722543172095089E-2</v>
      </c>
      <c r="AU4">
        <v>2.174652051863624E-2</v>
      </c>
      <c r="AV4">
        <v>0</v>
      </c>
      <c r="AW4">
        <v>5.0921799792942313E-3</v>
      </c>
      <c r="AX4">
        <v>3.9999989043237649E-2</v>
      </c>
      <c r="AY4">
        <v>7.2115536137486558E-2</v>
      </c>
      <c r="AZ4">
        <v>-4.8286771761137159E-2</v>
      </c>
      <c r="BA4">
        <v>-4.5031967800400197E-2</v>
      </c>
      <c r="BB4">
        <v>4.3466813023276263E-2</v>
      </c>
      <c r="BC4">
        <v>1.4942611433783171E-2</v>
      </c>
      <c r="BD4">
        <v>-3.5470749166669042E-2</v>
      </c>
      <c r="BE4">
        <v>-2.1922367852779678E-2</v>
      </c>
      <c r="BF4">
        <v>-3.3149144140125153E-2</v>
      </c>
      <c r="BG4">
        <v>5.1302130143326963E-3</v>
      </c>
      <c r="BH4">
        <v>-5.4249788367435334E-3</v>
      </c>
      <c r="BI4">
        <v>6.0813016433723943E-2</v>
      </c>
      <c r="BJ4">
        <v>6.8046240703752536E-2</v>
      </c>
      <c r="BK4">
        <v>0.20481928531195151</v>
      </c>
      <c r="BL4">
        <v>3.0343076313374961E-2</v>
      </c>
      <c r="BM4">
        <v>-2.8557196170748141E-2</v>
      </c>
      <c r="BN4">
        <v>1.6975304251042319E-2</v>
      </c>
      <c r="BO4">
        <v>2.704347908644511E-2</v>
      </c>
      <c r="BP4">
        <v>4.0816999105743879E-3</v>
      </c>
      <c r="BQ4">
        <v>-6.0440793319903492E-2</v>
      </c>
      <c r="BR4">
        <v>4.1640963860460463E-2</v>
      </c>
      <c r="BS4">
        <v>-4.7539580958091077E-2</v>
      </c>
      <c r="BT4">
        <v>-1.937044128770826E-3</v>
      </c>
      <c r="BU4">
        <v>3.2198369175381769E-2</v>
      </c>
      <c r="BV4">
        <v>5.7656616719940157E-2</v>
      </c>
      <c r="BW4">
        <v>-2.2868966614616348E-2</v>
      </c>
      <c r="BX4">
        <v>6.3021287913974877E-2</v>
      </c>
      <c r="BY4">
        <v>1.557983778059535E-2</v>
      </c>
      <c r="BZ4">
        <v>-5.0359664721725587E-2</v>
      </c>
      <c r="CA4">
        <v>-5.2634045686474904E-3</v>
      </c>
      <c r="CB4">
        <v>2.259510044868307E-2</v>
      </c>
      <c r="CC4">
        <v>2.2896279747857799E-2</v>
      </c>
    </row>
    <row r="5" spans="1:81" x14ac:dyDescent="0.3">
      <c r="A5" s="2">
        <v>43514</v>
      </c>
      <c r="B5">
        <v>-9.1942191169881449E-3</v>
      </c>
      <c r="C5">
        <v>-1.5584375951197219E-2</v>
      </c>
      <c r="D5">
        <v>2.691841040009613E-2</v>
      </c>
      <c r="E5">
        <v>-3.1381183184147288E-2</v>
      </c>
      <c r="F5">
        <v>-1.6425618704168029E-2</v>
      </c>
      <c r="G5">
        <v>-3.0434623045330619E-2</v>
      </c>
      <c r="H5">
        <v>1.4082483616290281E-2</v>
      </c>
      <c r="I5">
        <v>2.5209994465050789E-2</v>
      </c>
      <c r="J5">
        <v>-3.852955390963908E-2</v>
      </c>
      <c r="K5">
        <v>2.920227458452973E-2</v>
      </c>
      <c r="L5">
        <v>-5.146777319656004E-2</v>
      </c>
      <c r="M5">
        <v>-1.6328284835669171E-2</v>
      </c>
      <c r="N5">
        <v>6.6570382281347928E-3</v>
      </c>
      <c r="O5">
        <v>-2.170760960602636E-2</v>
      </c>
      <c r="P5">
        <v>-1.858509109152107E-2</v>
      </c>
      <c r="Q5">
        <v>6.4286385456822082E-3</v>
      </c>
      <c r="R5">
        <v>3.5584025201245373E-2</v>
      </c>
      <c r="S5">
        <v>1.8115940010019042E-2</v>
      </c>
      <c r="T5">
        <v>4.6874994456662433E-2</v>
      </c>
      <c r="U5">
        <v>6.9510725742367718E-3</v>
      </c>
      <c r="V5">
        <v>-1.798968452853977E-2</v>
      </c>
      <c r="W5">
        <v>2.632893675648074E-2</v>
      </c>
      <c r="X5">
        <v>5.0815853974053971E-2</v>
      </c>
      <c r="Y5">
        <v>0.22287972545098239</v>
      </c>
      <c r="Z5">
        <v>-2.9064174133877629E-2</v>
      </c>
      <c r="AA5">
        <v>2.7272900399668339E-2</v>
      </c>
      <c r="AB5">
        <v>-1.0840098361988961E-2</v>
      </c>
      <c r="AC5">
        <v>-3.0801398047232139E-2</v>
      </c>
      <c r="AD5">
        <v>4.3514130212997992E-2</v>
      </c>
      <c r="AE5">
        <v>9.3788052103580544E-3</v>
      </c>
      <c r="AF5">
        <v>9.3119661606946291E-3</v>
      </c>
      <c r="AG5">
        <v>-2.634342411723201E-2</v>
      </c>
      <c r="AH5">
        <v>-1.271185284885468E-2</v>
      </c>
      <c r="AI5">
        <v>-1.332067522787039E-2</v>
      </c>
      <c r="AJ5">
        <v>4.1667157918068298E-3</v>
      </c>
      <c r="AK5">
        <v>-5.3190578494588534E-3</v>
      </c>
      <c r="AL5">
        <v>-4.1431122677696892E-2</v>
      </c>
      <c r="AM5">
        <v>-1.93797281028717E-2</v>
      </c>
      <c r="AN5">
        <v>-1.83486972213287E-3</v>
      </c>
      <c r="AO5">
        <v>-6.830763476601609E-3</v>
      </c>
      <c r="AP5">
        <v>-4.5313022236478817E-2</v>
      </c>
      <c r="AQ5">
        <v>-6.5816723255888054E-2</v>
      </c>
      <c r="AR5">
        <v>1.335929694880855E-2</v>
      </c>
      <c r="AS5">
        <v>-7.1834281953185752E-2</v>
      </c>
      <c r="AT5">
        <v>-4.1379913627036524E-3</v>
      </c>
      <c r="AU5">
        <v>2.4684656105665059E-2</v>
      </c>
      <c r="AV5">
        <v>-2.4943313934815858E-2</v>
      </c>
      <c r="AW5">
        <v>-2.2399807443009071E-2</v>
      </c>
      <c r="AX5">
        <v>-4.1160618762085988E-2</v>
      </c>
      <c r="AY5">
        <v>0</v>
      </c>
      <c r="AZ5">
        <v>-1.315469370307587E-2</v>
      </c>
      <c r="BA5">
        <v>-4.1004103120696467E-3</v>
      </c>
      <c r="BB5">
        <v>2.5094684883091301E-3</v>
      </c>
      <c r="BC5">
        <v>1.2457454776231501E-2</v>
      </c>
      <c r="BD5">
        <v>8.4954506432176391E-2</v>
      </c>
      <c r="BE5">
        <v>-5.5172441575529141E-2</v>
      </c>
      <c r="BF5">
        <v>-2.0714201436341732E-2</v>
      </c>
      <c r="BG5">
        <v>-7.8520528988734739E-4</v>
      </c>
      <c r="BH5">
        <v>0</v>
      </c>
      <c r="BI5">
        <v>6.4412704280600863E-3</v>
      </c>
      <c r="BJ5">
        <v>1.0804794745614689E-2</v>
      </c>
      <c r="BK5">
        <v>5.6370346634476258E-2</v>
      </c>
      <c r="BL5">
        <v>-3.5211244414721572E-2</v>
      </c>
      <c r="BM5">
        <v>1.384375362721735E-2</v>
      </c>
      <c r="BN5">
        <v>-3.540702741700263E-3</v>
      </c>
      <c r="BO5">
        <v>1.4335552480276631E-2</v>
      </c>
      <c r="BP5">
        <v>-1.9308983617720269E-2</v>
      </c>
      <c r="BQ5">
        <v>2.4470239754712301E-2</v>
      </c>
      <c r="BR5">
        <v>-5.2413417133171047E-2</v>
      </c>
      <c r="BS5">
        <v>3.9842337171781088E-2</v>
      </c>
      <c r="BT5">
        <v>-2.4456594854876831E-2</v>
      </c>
      <c r="BU5">
        <v>1.7096482436627539E-2</v>
      </c>
      <c r="BV5">
        <v>-6.222605349301924E-2</v>
      </c>
      <c r="BW5">
        <v>5.5319235115325327E-2</v>
      </c>
      <c r="BX5">
        <v>2.4193622244812921E-2</v>
      </c>
      <c r="BY5">
        <v>2.525375344525815E-2</v>
      </c>
      <c r="BZ5">
        <v>-0.10606068131899291</v>
      </c>
      <c r="CA5">
        <v>7.9364685747420616E-3</v>
      </c>
      <c r="CB5">
        <v>-3.5821931484001257E-2</v>
      </c>
      <c r="CC5">
        <v>3.6913233394171301E-3</v>
      </c>
    </row>
    <row r="6" spans="1:81" x14ac:dyDescent="0.3">
      <c r="A6" s="2">
        <v>43556</v>
      </c>
      <c r="B6">
        <v>-4.8034745866743611E-2</v>
      </c>
      <c r="C6">
        <v>-1.187337057578175E-2</v>
      </c>
      <c r="D6">
        <v>-2.9604592269001362E-3</v>
      </c>
      <c r="E6">
        <v>-5.0921046564806012E-2</v>
      </c>
      <c r="F6">
        <v>-5.5297448584030962E-2</v>
      </c>
      <c r="G6">
        <v>-2.019077943206871E-2</v>
      </c>
      <c r="H6">
        <v>3.321182277217738E-2</v>
      </c>
      <c r="I6">
        <v>0.22622959193822781</v>
      </c>
      <c r="J6">
        <v>0.15784652865183341</v>
      </c>
      <c r="K6">
        <v>0.1179932543827291</v>
      </c>
      <c r="L6">
        <v>-1.487137836948327E-2</v>
      </c>
      <c r="M6">
        <v>6.8640588445694872E-2</v>
      </c>
      <c r="N6">
        <v>-0.12904377066096651</v>
      </c>
      <c r="O6">
        <v>-6.834335258984825E-2</v>
      </c>
      <c r="P6">
        <v>-0.11340645760334329</v>
      </c>
      <c r="Q6">
        <v>-0.1256211519356</v>
      </c>
      <c r="R6">
        <v>-0.156499740575612</v>
      </c>
      <c r="S6">
        <v>0</v>
      </c>
      <c r="T6">
        <v>-6.4969361963287953E-2</v>
      </c>
      <c r="U6">
        <v>-7.6247300421163788E-2</v>
      </c>
      <c r="V6">
        <v>8.607158068439591E-2</v>
      </c>
      <c r="W6">
        <v>-1.332019422178321E-2</v>
      </c>
      <c r="X6">
        <v>2.0408199310869121E-2</v>
      </c>
      <c r="Y6">
        <v>0.35564532487810291</v>
      </c>
      <c r="Z6">
        <v>-0.12631581147643309</v>
      </c>
      <c r="AA6">
        <v>-3.3628469816304962E-2</v>
      </c>
      <c r="AB6">
        <v>-0.15342460098309449</v>
      </c>
      <c r="AC6">
        <v>5.1613034260350243E-2</v>
      </c>
      <c r="AD6">
        <v>-5.6479297027288378E-2</v>
      </c>
      <c r="AE6">
        <v>-5.8010908956299463E-2</v>
      </c>
      <c r="AF6">
        <v>-6.6633042844759238E-3</v>
      </c>
      <c r="AG6">
        <v>-4.2748951421518237E-2</v>
      </c>
      <c r="AH6">
        <v>4.0236052819642598E-2</v>
      </c>
      <c r="AI6">
        <v>1.0840571914136901E-3</v>
      </c>
      <c r="AJ6">
        <v>-1.8375720508000289E-2</v>
      </c>
      <c r="AK6">
        <v>4.0106889057500927E-2</v>
      </c>
      <c r="AL6">
        <v>0.1515652713696887</v>
      </c>
      <c r="AM6">
        <v>4.5825114004592223E-2</v>
      </c>
      <c r="AN6">
        <v>4.6515951662300603E-2</v>
      </c>
      <c r="AO6">
        <v>4.0338838404871957E-2</v>
      </c>
      <c r="AP6">
        <v>-8.0434825725350545E-2</v>
      </c>
      <c r="AQ6">
        <v>-8.7591292459568204E-2</v>
      </c>
      <c r="AR6">
        <v>-5.3376133123143932E-2</v>
      </c>
      <c r="AS6">
        <v>-4.6076285758949509E-2</v>
      </c>
      <c r="AT6">
        <v>-9.5076874477771578E-2</v>
      </c>
      <c r="AU6">
        <v>2.0524248047763649E-2</v>
      </c>
      <c r="AV6">
        <v>-3.0420700035293399E-2</v>
      </c>
      <c r="AW6">
        <v>-3.0307377413180129E-2</v>
      </c>
      <c r="AX6">
        <v>0.1681914601174315</v>
      </c>
      <c r="AY6">
        <v>9.8654671299423846E-2</v>
      </c>
      <c r="AZ6">
        <v>-6.1981210597113028E-2</v>
      </c>
      <c r="BA6">
        <v>-0.14050424565906169</v>
      </c>
      <c r="BB6">
        <v>-1.6092773694891042E-2</v>
      </c>
      <c r="BC6">
        <v>-1.3530722311703269E-2</v>
      </c>
      <c r="BD6">
        <v>-4.4463095693268673E-2</v>
      </c>
      <c r="BE6">
        <v>0.21532843507875171</v>
      </c>
      <c r="BF6">
        <v>4.0846046348853582E-2</v>
      </c>
      <c r="BG6">
        <v>-6.3654246870991305E-2</v>
      </c>
      <c r="BH6">
        <v>7.3176283155005351E-3</v>
      </c>
      <c r="BI6">
        <v>2.5599990614142639E-2</v>
      </c>
      <c r="BJ6">
        <v>6.0818257870540737E-2</v>
      </c>
      <c r="BK6">
        <v>0.32459153033401278</v>
      </c>
      <c r="BL6">
        <v>5.9721210179977557E-2</v>
      </c>
      <c r="BM6">
        <v>0.16369572007194441</v>
      </c>
      <c r="BN6">
        <v>-6.0913741952586593E-2</v>
      </c>
      <c r="BO6">
        <v>-7.7747152566820299E-2</v>
      </c>
      <c r="BP6">
        <v>-5.2020727203583313E-2</v>
      </c>
      <c r="BQ6">
        <v>-4.6787084475347074E-3</v>
      </c>
      <c r="BR6">
        <v>-1.7828415142236209E-2</v>
      </c>
      <c r="BS6">
        <v>-4.8420999586433637E-2</v>
      </c>
      <c r="BT6">
        <v>1.273398410946802E-2</v>
      </c>
      <c r="BU6">
        <v>0.22677683901739629</v>
      </c>
      <c r="BV6">
        <v>-0.10982857429672339</v>
      </c>
      <c r="BW6">
        <v>-2.8225795397178729E-2</v>
      </c>
      <c r="BX6">
        <v>0.106192702723773</v>
      </c>
      <c r="BY6">
        <v>3.3719018332085897E-2</v>
      </c>
      <c r="BZ6">
        <v>-4.0254150175626613E-2</v>
      </c>
      <c r="CA6">
        <v>7.9931973660807287E-3</v>
      </c>
      <c r="CB6">
        <v>-7.9861247139957348E-3</v>
      </c>
      <c r="CC6">
        <v>-7.9480211674805012E-3</v>
      </c>
    </row>
    <row r="7" spans="1:81" x14ac:dyDescent="0.3">
      <c r="A7" s="2">
        <v>43647</v>
      </c>
      <c r="B7">
        <v>8.9449351190545201E-2</v>
      </c>
      <c r="C7">
        <v>0.29372496063833481</v>
      </c>
      <c r="D7">
        <v>0.2342056568698507</v>
      </c>
      <c r="E7">
        <v>0.1331160740281436</v>
      </c>
      <c r="F7">
        <v>0.11394291853134671</v>
      </c>
      <c r="G7">
        <v>8.4397473558922576E-2</v>
      </c>
      <c r="H7">
        <v>0.1956903467671105</v>
      </c>
      <c r="I7">
        <v>0.13903744029515261</v>
      </c>
      <c r="J7">
        <v>0.48243071465800741</v>
      </c>
      <c r="K7">
        <v>-5.2807054736688794E-3</v>
      </c>
      <c r="L7">
        <v>0.1132103746408404</v>
      </c>
      <c r="M7">
        <v>0.4357683123887981</v>
      </c>
      <c r="N7">
        <v>-0.1776415916829083</v>
      </c>
      <c r="O7">
        <v>0.19550259845797571</v>
      </c>
      <c r="P7">
        <v>-0.13155343816573711</v>
      </c>
      <c r="Q7">
        <v>0.17719994730518221</v>
      </c>
      <c r="R7">
        <v>-0.2384649050971698</v>
      </c>
      <c r="S7">
        <v>0.1048841699868113</v>
      </c>
      <c r="T7">
        <v>0.1077432605360655</v>
      </c>
      <c r="U7">
        <v>8.5067562986973044E-2</v>
      </c>
      <c r="V7">
        <v>0.2837015261179856</v>
      </c>
      <c r="W7">
        <v>0.1345171887101759</v>
      </c>
      <c r="X7">
        <v>8.3835484130603932E-2</v>
      </c>
      <c r="Y7">
        <v>9.0148436386235042E-2</v>
      </c>
      <c r="Z7">
        <v>-8.3376192336998667E-2</v>
      </c>
      <c r="AA7">
        <v>0.39560448393569342</v>
      </c>
      <c r="AB7">
        <v>0.19741098525765671</v>
      </c>
      <c r="AC7">
        <v>1.4505413141151721E-2</v>
      </c>
      <c r="AD7">
        <v>3.8166253321988641E-2</v>
      </c>
      <c r="AE7">
        <v>3.758930421817408E-2</v>
      </c>
      <c r="AF7">
        <v>5.1599786274589832E-3</v>
      </c>
      <c r="AG7">
        <v>0.1051698231082068</v>
      </c>
      <c r="AH7">
        <v>0.32645694290663019</v>
      </c>
      <c r="AI7">
        <v>0.13948915329071901</v>
      </c>
      <c r="AJ7">
        <v>0.15222155513613991</v>
      </c>
      <c r="AK7">
        <v>0.29248279494715002</v>
      </c>
      <c r="AL7">
        <v>3.5335487367971212E-3</v>
      </c>
      <c r="AM7">
        <v>-2.0373830997342801E-2</v>
      </c>
      <c r="AN7">
        <v>0.19147061287132461</v>
      </c>
      <c r="AO7">
        <v>-3.1238394516006629E-2</v>
      </c>
      <c r="AP7">
        <v>0.59180468328504965</v>
      </c>
      <c r="AQ7">
        <v>0.38115886854676462</v>
      </c>
      <c r="AR7">
        <v>2.0490424014930619E-2</v>
      </c>
      <c r="AS7">
        <v>0.1245563614410707</v>
      </c>
      <c r="AT7">
        <v>0.2396172532469163</v>
      </c>
      <c r="AU7">
        <v>1.735382895342075E-2</v>
      </c>
      <c r="AV7">
        <v>0.1011977093502929</v>
      </c>
      <c r="AW7">
        <v>8.3905801823025872E-2</v>
      </c>
      <c r="AX7">
        <v>0.46341929395985337</v>
      </c>
      <c r="AY7">
        <v>0.25984739517468403</v>
      </c>
      <c r="AZ7">
        <v>3.4947087265033701E-3</v>
      </c>
      <c r="BA7">
        <v>-4.7904759034300692E-3</v>
      </c>
      <c r="BB7">
        <v>0.28935653142842011</v>
      </c>
      <c r="BC7">
        <v>0.23017063171655039</v>
      </c>
      <c r="BD7">
        <v>0.33297933989958511</v>
      </c>
      <c r="BE7">
        <v>6.0060004158364322E-3</v>
      </c>
      <c r="BF7">
        <v>0.41713850285232867</v>
      </c>
      <c r="BG7">
        <v>0.1914649449335912</v>
      </c>
      <c r="BH7">
        <v>1.3875554935640631E-3</v>
      </c>
      <c r="BI7">
        <v>-5.9761810091449097E-2</v>
      </c>
      <c r="BJ7">
        <v>-4.3671784895511379E-2</v>
      </c>
      <c r="BK7">
        <v>-0.1318157676851309</v>
      </c>
      <c r="BL7">
        <v>0.5127013810736416</v>
      </c>
      <c r="BM7">
        <v>0.1837358778899629</v>
      </c>
      <c r="BN7">
        <v>0.16702703527502119</v>
      </c>
      <c r="BO7">
        <v>0.34882835500987269</v>
      </c>
      <c r="BP7">
        <v>4.2617947896884667E-2</v>
      </c>
      <c r="BQ7">
        <v>0.24178397253242159</v>
      </c>
      <c r="BR7">
        <v>0.31272036549969728</v>
      </c>
      <c r="BS7">
        <v>-0.26066083419546782</v>
      </c>
      <c r="BT7">
        <v>0.1213876223435475</v>
      </c>
      <c r="BU7">
        <v>0.1810859799297275</v>
      </c>
      <c r="BV7">
        <v>-0.1655318622346976</v>
      </c>
      <c r="BW7">
        <v>1.197448047663374E-2</v>
      </c>
      <c r="BX7">
        <v>-3.1165723096275411E-2</v>
      </c>
      <c r="BY7">
        <v>2.0969809049462329E-2</v>
      </c>
      <c r="BZ7">
        <v>0.40176591843937631</v>
      </c>
      <c r="CA7">
        <v>0.17461981920303421</v>
      </c>
      <c r="CB7">
        <v>7.8132444747137209E-2</v>
      </c>
      <c r="CC7">
        <v>7.1889030769864526E-2</v>
      </c>
    </row>
    <row r="8" spans="1:81" x14ac:dyDescent="0.3">
      <c r="A8" s="2">
        <v>43654</v>
      </c>
      <c r="B8">
        <v>-4.2105183748981527E-2</v>
      </c>
      <c r="C8">
        <v>1.3209481518480891E-2</v>
      </c>
      <c r="D8">
        <v>-1.4768254461899111E-2</v>
      </c>
      <c r="E8">
        <v>-5.454535357028345E-2</v>
      </c>
      <c r="F8">
        <v>-2.5806291333917989E-2</v>
      </c>
      <c r="G8">
        <v>-3.0415556160361401E-2</v>
      </c>
      <c r="H8">
        <v>-1.2703024341589431E-2</v>
      </c>
      <c r="I8">
        <v>-1.6431952674513362E-2</v>
      </c>
      <c r="J8">
        <v>3.3505616051240812E-2</v>
      </c>
      <c r="K8">
        <v>3.741292129678353E-2</v>
      </c>
      <c r="L8">
        <v>6.6666733432213077E-2</v>
      </c>
      <c r="M8">
        <v>-1.9005892145571909E-2</v>
      </c>
      <c r="N8">
        <v>-1.608155889509055E-2</v>
      </c>
      <c r="O8">
        <v>5.4053800145330566E-3</v>
      </c>
      <c r="P8">
        <v>6.8753539997836288E-2</v>
      </c>
      <c r="Q8">
        <v>6.360427863217466E-2</v>
      </c>
      <c r="R8">
        <v>5.2401825715278523E-2</v>
      </c>
      <c r="S8">
        <v>5.3192155618368986E-3</v>
      </c>
      <c r="T8">
        <v>-2.1367460544930768E-2</v>
      </c>
      <c r="U8">
        <v>2.22717133979633E-3</v>
      </c>
      <c r="V8">
        <v>4.0631613905012243E-2</v>
      </c>
      <c r="W8">
        <v>2.12014621793204E-2</v>
      </c>
      <c r="X8">
        <v>1.8036354263303082E-2</v>
      </c>
      <c r="Y8">
        <v>2.2155670987900281E-2</v>
      </c>
      <c r="Z8">
        <v>8.8350170501938718E-2</v>
      </c>
      <c r="AA8">
        <v>-2.8871365669213889E-2</v>
      </c>
      <c r="AB8">
        <v>3.873867898412886E-2</v>
      </c>
      <c r="AC8">
        <v>4.3771082484253647E-2</v>
      </c>
      <c r="AD8">
        <v>8.9903087165785767E-2</v>
      </c>
      <c r="AE8">
        <v>7.1811460114778791E-2</v>
      </c>
      <c r="AF8">
        <v>-9.7535231608723016E-3</v>
      </c>
      <c r="AG8">
        <v>8.2136008834226004E-3</v>
      </c>
      <c r="AH8">
        <v>-4.6655884560019567E-3</v>
      </c>
      <c r="AI8">
        <v>3.4051751547057751E-2</v>
      </c>
      <c r="AJ8">
        <v>2.1739119151379379E-2</v>
      </c>
      <c r="AK8">
        <v>7.9723040722483596E-3</v>
      </c>
      <c r="AL8">
        <v>4.533453357673034E-2</v>
      </c>
      <c r="AM8">
        <v>-4.2290218307603267E-2</v>
      </c>
      <c r="AN8">
        <v>5.1098526714723258E-2</v>
      </c>
      <c r="AO8">
        <v>-3.7344419140630469E-2</v>
      </c>
      <c r="AP8">
        <v>-3.1930714524874733E-2</v>
      </c>
      <c r="AQ8">
        <v>6.641511614553508E-2</v>
      </c>
      <c r="AR8">
        <v>4.6691292332813328E-2</v>
      </c>
      <c r="AS8">
        <v>-4.8775350943801588E-3</v>
      </c>
      <c r="AT8">
        <v>2.8619541856792271E-2</v>
      </c>
      <c r="AU8">
        <v>-2.7912701403224442E-2</v>
      </c>
      <c r="AV8">
        <v>-2.034671224629658E-2</v>
      </c>
      <c r="AW8">
        <v>-2.4730327312463499E-2</v>
      </c>
      <c r="AX8">
        <v>-1.811451541698916E-2</v>
      </c>
      <c r="AY8">
        <v>1.355932711583074E-2</v>
      </c>
      <c r="AZ8">
        <v>-1.2492619065406999E-2</v>
      </c>
      <c r="BA8">
        <v>2.3465629736069801E-2</v>
      </c>
      <c r="BB8">
        <v>3.2800000378933492E-2</v>
      </c>
      <c r="BC8">
        <v>-1.9793844256186022E-2</v>
      </c>
      <c r="BD8">
        <v>2.640662869439336E-2</v>
      </c>
      <c r="BE8">
        <v>1.34328589776127E-2</v>
      </c>
      <c r="BF8">
        <v>4.1342610834613769E-3</v>
      </c>
      <c r="BG8">
        <v>6.0283773546891961E-3</v>
      </c>
      <c r="BH8">
        <v>1.0695188926659769E-2</v>
      </c>
      <c r="BI8">
        <v>4.8951114865366303E-2</v>
      </c>
      <c r="BJ8">
        <v>4.124093293670672E-2</v>
      </c>
      <c r="BK8">
        <v>0.14451224965612491</v>
      </c>
      <c r="BL8">
        <v>-1.332764735196024E-2</v>
      </c>
      <c r="BM8">
        <v>-1.463362088343456E-2</v>
      </c>
      <c r="BN8">
        <v>-4.6317916055105268E-3</v>
      </c>
      <c r="BO8">
        <v>-1.4692344908570191E-2</v>
      </c>
      <c r="BP8">
        <v>-2.868587234143349E-2</v>
      </c>
      <c r="BQ8">
        <v>5.9015694787927897E-2</v>
      </c>
      <c r="BR8">
        <v>9.0308749159433432E-3</v>
      </c>
      <c r="BS8">
        <v>-2.1406750660776689E-2</v>
      </c>
      <c r="BT8">
        <v>1.6054266219512451E-2</v>
      </c>
      <c r="BU8">
        <v>-1.5701460119858731E-2</v>
      </c>
      <c r="BV8">
        <v>4.4364983278805337E-2</v>
      </c>
      <c r="BW8">
        <v>-2.4601962075696319E-2</v>
      </c>
      <c r="BX8">
        <v>2.8792582299411281E-2</v>
      </c>
      <c r="BY8">
        <v>4.0269655378960323E-2</v>
      </c>
      <c r="BZ8">
        <v>2.6771665960171779E-2</v>
      </c>
      <c r="CA8">
        <v>3.2877061493798321E-2</v>
      </c>
      <c r="CB8">
        <v>4.2658783264688971E-2</v>
      </c>
      <c r="CC8">
        <v>-1.758110847447814E-3</v>
      </c>
    </row>
    <row r="9" spans="1:81" x14ac:dyDescent="0.3">
      <c r="A9" s="2">
        <v>43661</v>
      </c>
      <c r="B9">
        <v>-6.0440148568582366E-3</v>
      </c>
      <c r="C9">
        <v>1.242616843461963E-2</v>
      </c>
      <c r="D9">
        <v>1.7128592554140679E-2</v>
      </c>
      <c r="E9">
        <v>0</v>
      </c>
      <c r="F9">
        <v>5.8819534424148223E-4</v>
      </c>
      <c r="G9">
        <v>-1.0526138709660571E-2</v>
      </c>
      <c r="H9">
        <v>-2.1543844571742628E-2</v>
      </c>
      <c r="I9">
        <v>1.3126318423969391E-2</v>
      </c>
      <c r="J9">
        <v>-1.3278142800405179E-2</v>
      </c>
      <c r="K9">
        <v>1.1919156871884381E-2</v>
      </c>
      <c r="L9">
        <v>-5.6819302085181489E-3</v>
      </c>
      <c r="M9">
        <v>-2.9805805184827121E-3</v>
      </c>
      <c r="N9">
        <v>-2.0702788574410321E-2</v>
      </c>
      <c r="O9">
        <v>-2.8897892191265932E-2</v>
      </c>
      <c r="P9">
        <v>-5.9100393389664878E-2</v>
      </c>
      <c r="Q9">
        <v>-2.5249164226742171E-2</v>
      </c>
      <c r="R9">
        <v>-7.6072005189997349E-2</v>
      </c>
      <c r="S9">
        <v>-4.1005344357817892E-2</v>
      </c>
      <c r="T9">
        <v>0.1004366899823752</v>
      </c>
      <c r="U9">
        <v>-1.8730137942868041E-2</v>
      </c>
      <c r="V9">
        <v>1.0115262443808339E-3</v>
      </c>
      <c r="W9">
        <v>-8.6508199744517178E-4</v>
      </c>
      <c r="X9">
        <v>-3.4224911333603498E-3</v>
      </c>
      <c r="Y9">
        <v>2.9291257955560649E-2</v>
      </c>
      <c r="Z9">
        <v>-8.5520132857645703E-2</v>
      </c>
      <c r="AA9">
        <v>2.1704914830013911E-2</v>
      </c>
      <c r="AB9">
        <v>-1.0407622579203579E-2</v>
      </c>
      <c r="AC9">
        <v>8.6022342278828656E-3</v>
      </c>
      <c r="AD9">
        <v>2.5390160050831062E-4</v>
      </c>
      <c r="AE9">
        <v>-4.0000268375622872E-3</v>
      </c>
      <c r="AF9">
        <v>2.0735617563665269E-3</v>
      </c>
      <c r="AG9">
        <v>-2.2912348613643659E-2</v>
      </c>
      <c r="AH9">
        <v>5.4687260766517198E-3</v>
      </c>
      <c r="AI9">
        <v>1.500635544345807E-2</v>
      </c>
      <c r="AJ9">
        <v>-2.1691920195077489E-2</v>
      </c>
      <c r="AK9">
        <v>4.1953198420281002E-2</v>
      </c>
      <c r="AL9">
        <v>-1.0105372836093579E-2</v>
      </c>
      <c r="AM9">
        <v>-2.5815206860241639E-2</v>
      </c>
      <c r="AN9">
        <v>-7.5153815450227368E-3</v>
      </c>
      <c r="AO9">
        <v>-8.6207102807737135E-3</v>
      </c>
      <c r="AP9">
        <v>-1.5597049369263091E-2</v>
      </c>
      <c r="AQ9">
        <v>1.7623184469273578E-2</v>
      </c>
      <c r="AR9">
        <v>6.4184235934794387E-3</v>
      </c>
      <c r="AS9">
        <v>-8.2474693945666644E-3</v>
      </c>
      <c r="AT9">
        <v>-1.7798761834857402E-2</v>
      </c>
      <c r="AU9">
        <v>-5.7747605527755597E-2</v>
      </c>
      <c r="AV9">
        <v>3.8461810976200268E-3</v>
      </c>
      <c r="AW9">
        <v>-1.645476436882731E-3</v>
      </c>
      <c r="AX9">
        <v>2.0964400039895641E-3</v>
      </c>
      <c r="AY9">
        <v>0.17391302561456179</v>
      </c>
      <c r="AZ9">
        <v>-6.0240265471653842E-3</v>
      </c>
      <c r="BA9">
        <v>9.4062291239742635E-3</v>
      </c>
      <c r="BB9">
        <v>-1.433016149063771E-2</v>
      </c>
      <c r="BC9">
        <v>-8.2034564090901485E-3</v>
      </c>
      <c r="BD9">
        <v>2.585646758521043E-2</v>
      </c>
      <c r="BE9">
        <v>-5.0073660456266489E-2</v>
      </c>
      <c r="BF9">
        <v>-2.110153849402752E-2</v>
      </c>
      <c r="BG9">
        <v>-1.0574646862323459E-2</v>
      </c>
      <c r="BH9">
        <v>0</v>
      </c>
      <c r="BI9">
        <v>-4.5714350900598499E-2</v>
      </c>
      <c r="BJ9">
        <v>-3.8205314062818019E-2</v>
      </c>
      <c r="BK9">
        <v>-4.6350602984324807E-2</v>
      </c>
      <c r="BL9">
        <v>-9.1502782771204494E-3</v>
      </c>
      <c r="BM9">
        <v>-3.2821640933166862E-2</v>
      </c>
      <c r="BN9">
        <v>4.141458348662086E-2</v>
      </c>
      <c r="BO9">
        <v>1.4437960222694279E-2</v>
      </c>
      <c r="BP9">
        <v>1.9007539397184251E-2</v>
      </c>
      <c r="BQ9">
        <v>2.198230389175837E-2</v>
      </c>
      <c r="BR9">
        <v>3.7010420519342668E-2</v>
      </c>
      <c r="BS9">
        <v>3.3750057220458977E-2</v>
      </c>
      <c r="BT9">
        <v>-1.1236075691592681E-2</v>
      </c>
      <c r="BU9">
        <v>-7.6651999824500772E-3</v>
      </c>
      <c r="BV9">
        <v>-1.416014632513829E-2</v>
      </c>
      <c r="BW9">
        <v>-5.3022123224455431E-3</v>
      </c>
      <c r="BX9">
        <v>1.7564240629994291E-2</v>
      </c>
      <c r="BY9">
        <v>1.2045452974753351E-2</v>
      </c>
      <c r="BZ9">
        <v>9.6625784706120932E-2</v>
      </c>
      <c r="CA9">
        <v>-1.2992599786534441E-2</v>
      </c>
      <c r="CB9">
        <v>4.7256595890083457E-2</v>
      </c>
      <c r="CC9">
        <v>-4.3693338209535026E-3</v>
      </c>
    </row>
    <row r="10" spans="1:81" x14ac:dyDescent="0.3">
      <c r="A10" s="2">
        <v>43675</v>
      </c>
      <c r="B10">
        <v>0.13267006484633859</v>
      </c>
      <c r="C10">
        <v>7.8470777692418281E-2</v>
      </c>
      <c r="D10">
        <v>6.7855360188205704E-2</v>
      </c>
      <c r="E10">
        <v>-6.2307933715500703E-2</v>
      </c>
      <c r="F10">
        <v>-9.6385703317364069E-2</v>
      </c>
      <c r="G10">
        <v>-8.8297911713381749E-2</v>
      </c>
      <c r="H10">
        <v>-9.1742905356358984E-3</v>
      </c>
      <c r="I10">
        <v>0</v>
      </c>
      <c r="J10">
        <v>8.1789591189842303E-2</v>
      </c>
      <c r="K10">
        <v>-8.0338199364491936E-2</v>
      </c>
      <c r="L10">
        <v>3.8095127932080919E-2</v>
      </c>
      <c r="M10">
        <v>1.943191917358034E-2</v>
      </c>
      <c r="N10">
        <v>-7.7885869407496422E-2</v>
      </c>
      <c r="O10">
        <v>4.2214572825639562E-2</v>
      </c>
      <c r="P10">
        <v>6.5869927051943611E-2</v>
      </c>
      <c r="Q10">
        <v>3.8854728177392113E-2</v>
      </c>
      <c r="R10">
        <v>0.1961078672113967</v>
      </c>
      <c r="S10">
        <v>-9.655183145624413E-3</v>
      </c>
      <c r="T10">
        <v>8.4126969659683581E-2</v>
      </c>
      <c r="U10">
        <v>7.3115430419545602E-2</v>
      </c>
      <c r="V10">
        <v>-7.477746953343023E-3</v>
      </c>
      <c r="W10">
        <v>1.29870426212817E-2</v>
      </c>
      <c r="X10">
        <v>3.2525211995788617E-2</v>
      </c>
      <c r="Y10">
        <v>-9.732509229842834E-2</v>
      </c>
      <c r="Z10">
        <v>9.0214733409040848E-2</v>
      </c>
      <c r="AA10">
        <v>0.15542378371206361</v>
      </c>
      <c r="AB10">
        <v>3.8562711651342729E-2</v>
      </c>
      <c r="AC10">
        <v>3.0490356805838111E-2</v>
      </c>
      <c r="AD10">
        <v>8.9824966666191441E-2</v>
      </c>
      <c r="AE10">
        <v>7.1536184397769764E-2</v>
      </c>
      <c r="AF10">
        <v>4.138640663311266E-3</v>
      </c>
      <c r="AG10">
        <v>3.4392943115980401E-2</v>
      </c>
      <c r="AH10">
        <v>1.010101908289718E-2</v>
      </c>
      <c r="AI10">
        <v>3.1827410309629427E-2</v>
      </c>
      <c r="AJ10">
        <v>5.8349936572770211E-3</v>
      </c>
      <c r="AK10">
        <v>0.11683175459907311</v>
      </c>
      <c r="AL10">
        <v>-1.7013095686655431E-3</v>
      </c>
      <c r="AM10">
        <v>-5.3695945411118003E-2</v>
      </c>
      <c r="AN10">
        <v>2.2716598848871339E-2</v>
      </c>
      <c r="AO10">
        <v>-4.9275291954461557E-2</v>
      </c>
      <c r="AP10">
        <v>0.1025974224140118</v>
      </c>
      <c r="AQ10">
        <v>-2.2934685289389471E-2</v>
      </c>
      <c r="AR10">
        <v>0.12500012690007489</v>
      </c>
      <c r="AS10">
        <v>8.8011033469826305E-2</v>
      </c>
      <c r="AT10">
        <v>6.8736347205928796E-3</v>
      </c>
      <c r="AU10">
        <v>3.2731409351801848E-2</v>
      </c>
      <c r="AV10">
        <v>-4.5210733377957002E-2</v>
      </c>
      <c r="AW10">
        <v>-4.0384517991927882E-2</v>
      </c>
      <c r="AX10">
        <v>9.8744759352127787E-2</v>
      </c>
      <c r="AY10">
        <v>8.5470118375709614E-2</v>
      </c>
      <c r="AZ10">
        <v>-5.5151437030937722E-2</v>
      </c>
      <c r="BA10">
        <v>0.1030867592033988</v>
      </c>
      <c r="BB10">
        <v>9.8232357306706763E-3</v>
      </c>
      <c r="BC10">
        <v>5.4082696069890128E-2</v>
      </c>
      <c r="BD10">
        <v>0.19113624510897581</v>
      </c>
      <c r="BE10">
        <v>5.5813975838771457E-2</v>
      </c>
      <c r="BF10">
        <v>9.884351448058637E-2</v>
      </c>
      <c r="BG10">
        <v>1.2112524088656819E-2</v>
      </c>
      <c r="BH10">
        <v>5.2910061529123356E-3</v>
      </c>
      <c r="BI10">
        <v>-2.8276803012160401E-2</v>
      </c>
      <c r="BJ10">
        <v>-3.3527737130505608E-2</v>
      </c>
      <c r="BK10">
        <v>-5.5866136089860463E-3</v>
      </c>
      <c r="BL10">
        <v>-1.585183373128873E-2</v>
      </c>
      <c r="BM10">
        <v>0.1354838109005683</v>
      </c>
      <c r="BN10">
        <v>-1.9213512687746629E-2</v>
      </c>
      <c r="BO10">
        <v>6.6495535517957283E-2</v>
      </c>
      <c r="BP10">
        <v>-8.9369790583702757E-2</v>
      </c>
      <c r="BQ10">
        <v>5.5283006948408257E-2</v>
      </c>
      <c r="BR10">
        <v>-1.8194701869111651E-2</v>
      </c>
      <c r="BS10">
        <v>-8.6759449447422421E-2</v>
      </c>
      <c r="BT10">
        <v>4.9715557264038424E-3</v>
      </c>
      <c r="BU10">
        <v>2.296453167922952E-2</v>
      </c>
      <c r="BV10">
        <v>-1.4858853811386069E-2</v>
      </c>
      <c r="BW10">
        <v>-9.3816679047490359E-2</v>
      </c>
      <c r="BX10">
        <v>-9.2564500812798767E-2</v>
      </c>
      <c r="BY10">
        <v>4.8491231129279564E-3</v>
      </c>
      <c r="BZ10">
        <v>0.1454544714887063</v>
      </c>
      <c r="CA10">
        <v>4.1684897703500923E-2</v>
      </c>
      <c r="CB10">
        <v>4.9666872414323882E-2</v>
      </c>
      <c r="CC10">
        <v>-7.5203959324130487E-3</v>
      </c>
    </row>
    <row r="11" spans="1:81" x14ac:dyDescent="0.3">
      <c r="A11" s="2">
        <v>43682</v>
      </c>
      <c r="B11">
        <v>-2.049781491423008E-2</v>
      </c>
      <c r="C11">
        <v>3.4888111936885569E-2</v>
      </c>
      <c r="D11">
        <v>5.519461092865674E-2</v>
      </c>
      <c r="E11">
        <v>-2.2556688652045631E-3</v>
      </c>
      <c r="F11">
        <v>2.8374272039382031E-3</v>
      </c>
      <c r="G11">
        <v>6.3924726705535404E-3</v>
      </c>
      <c r="H11">
        <v>9.4135730907446868E-2</v>
      </c>
      <c r="I11">
        <v>6.5960077587635668E-2</v>
      </c>
      <c r="J11">
        <v>3.7964492347207557E-2</v>
      </c>
      <c r="K11">
        <v>-3.3169120437021582E-2</v>
      </c>
      <c r="L11">
        <v>3.3029242560498329E-3</v>
      </c>
      <c r="M11">
        <v>0.11906162917784879</v>
      </c>
      <c r="N11">
        <v>-6.2745201043114873E-2</v>
      </c>
      <c r="O11">
        <v>3.984061879235945E-3</v>
      </c>
      <c r="P11">
        <v>0.14863098012789711</v>
      </c>
      <c r="Q11">
        <v>1.377956079418396E-2</v>
      </c>
      <c r="R11">
        <v>-3.5043739997580037E-2</v>
      </c>
      <c r="S11">
        <v>1.6713078915349788E-2</v>
      </c>
      <c r="T11">
        <v>-2.489022736670243E-2</v>
      </c>
      <c r="U11">
        <v>2.080202150737032E-2</v>
      </c>
      <c r="V11">
        <v>6.0680111098788458E-2</v>
      </c>
      <c r="W11">
        <v>-3.4187555005813501E-3</v>
      </c>
      <c r="X11">
        <v>4.3435799436076998E-2</v>
      </c>
      <c r="Y11">
        <v>-7.6292578287615931E-2</v>
      </c>
      <c r="Z11">
        <v>7.1766639006181965E-2</v>
      </c>
      <c r="AA11">
        <v>5.917180747673445E-3</v>
      </c>
      <c r="AB11">
        <v>3.375524098343297E-3</v>
      </c>
      <c r="AC11">
        <v>-9.7248659478705868E-3</v>
      </c>
      <c r="AD11">
        <v>3.096623804880139E-2</v>
      </c>
      <c r="AE11">
        <v>4.2164330874638889E-3</v>
      </c>
      <c r="AF11">
        <v>7.2127455306034696E-3</v>
      </c>
      <c r="AG11">
        <v>3.8287198258298398E-2</v>
      </c>
      <c r="AH11">
        <v>3.8461538461538547E-2</v>
      </c>
      <c r="AI11">
        <v>1.492536275619605E-2</v>
      </c>
      <c r="AJ11">
        <v>2.816155689464828E-2</v>
      </c>
      <c r="AK11">
        <v>5.3487005231298353E-2</v>
      </c>
      <c r="AL11">
        <v>8.5512834760170797E-3</v>
      </c>
      <c r="AM11">
        <v>-2.06337534100649E-2</v>
      </c>
      <c r="AN11">
        <v>9.0930185906102468E-2</v>
      </c>
      <c r="AO11">
        <v>-1.219512559319658E-2</v>
      </c>
      <c r="AP11">
        <v>-4.4522953019555223E-2</v>
      </c>
      <c r="AQ11">
        <v>5.9880220932121642E-2</v>
      </c>
      <c r="AR11">
        <v>-1.048769780053427E-2</v>
      </c>
      <c r="AS11">
        <v>1.751596046707693E-2</v>
      </c>
      <c r="AT11">
        <v>2.068572142559066E-3</v>
      </c>
      <c r="AU11">
        <v>8.961748867394137E-2</v>
      </c>
      <c r="AV11">
        <v>4.8154104700121048E-2</v>
      </c>
      <c r="AW11">
        <v>5.1698478508346517E-2</v>
      </c>
      <c r="AX11">
        <v>4.4173627475904358E-2</v>
      </c>
      <c r="AY11">
        <v>9.186338842391617E-2</v>
      </c>
      <c r="AZ11">
        <v>-2.1167497251180941E-2</v>
      </c>
      <c r="BA11">
        <v>1.319973594323764E-2</v>
      </c>
      <c r="BB11">
        <v>9.1439808837664005E-2</v>
      </c>
      <c r="BC11">
        <v>1.5291654162465919E-2</v>
      </c>
      <c r="BD11">
        <v>6.5914401343584172E-2</v>
      </c>
      <c r="BE11">
        <v>0.1453744869711773</v>
      </c>
      <c r="BF11">
        <v>1.674629717868692E-2</v>
      </c>
      <c r="BG11">
        <v>-1.44314875851006E-2</v>
      </c>
      <c r="BH11">
        <v>5.263158747595087E-2</v>
      </c>
      <c r="BI11">
        <v>-2.0198474917174969E-2</v>
      </c>
      <c r="BJ11">
        <v>-9.0497657212879057E-3</v>
      </c>
      <c r="BK11">
        <v>-1.06740806097001E-2</v>
      </c>
      <c r="BL11">
        <v>0.38270474051126729</v>
      </c>
      <c r="BM11">
        <v>4.5454590179150538E-2</v>
      </c>
      <c r="BN11">
        <v>4.3280128590920341E-2</v>
      </c>
      <c r="BO11">
        <v>-2.4283338456007612E-2</v>
      </c>
      <c r="BP11">
        <v>3.8597141116888833E-2</v>
      </c>
      <c r="BQ11">
        <v>2.9679910354930561E-2</v>
      </c>
      <c r="BR11">
        <v>0.11831808260921629</v>
      </c>
      <c r="BS11">
        <v>8.2754057456591035E-3</v>
      </c>
      <c r="BT11">
        <v>-1.7667100437714911E-3</v>
      </c>
      <c r="BU11">
        <v>0.15040822294068981</v>
      </c>
      <c r="BV11">
        <v>-2.6646517130381131E-2</v>
      </c>
      <c r="BW11">
        <v>-4.7058808874611342E-2</v>
      </c>
      <c r="BX11">
        <v>-4.912205272373682E-2</v>
      </c>
      <c r="BY11">
        <v>-1.6670373366278749E-2</v>
      </c>
      <c r="BZ11">
        <v>4.1514062272024921E-2</v>
      </c>
      <c r="CA11">
        <v>2.243408263893332E-2</v>
      </c>
      <c r="CB11">
        <v>-6.0588893725653792E-3</v>
      </c>
      <c r="CC11">
        <v>1.2875703683503209E-2</v>
      </c>
    </row>
    <row r="12" spans="1:81" x14ac:dyDescent="0.3">
      <c r="A12" s="2">
        <v>43689</v>
      </c>
      <c r="B12">
        <v>-5.8296046669829793E-2</v>
      </c>
      <c r="C12">
        <v>-9.0138811789566842E-2</v>
      </c>
      <c r="D12">
        <v>-2.1977987145050611E-2</v>
      </c>
      <c r="E12">
        <v>-6.0020529913533897E-2</v>
      </c>
      <c r="F12">
        <v>-3.9909212495207513E-2</v>
      </c>
      <c r="G12">
        <v>-3.5092478172601298E-2</v>
      </c>
      <c r="H12">
        <v>-6.2341244335085477E-2</v>
      </c>
      <c r="I12">
        <v>-9.0607682676979828E-2</v>
      </c>
      <c r="J12">
        <v>-3.2898821750970031E-2</v>
      </c>
      <c r="K12">
        <v>-4.6195716636664441E-2</v>
      </c>
      <c r="L12">
        <v>1.6093681791787159E-2</v>
      </c>
      <c r="M12">
        <v>1.0744230845166401E-2</v>
      </c>
      <c r="N12">
        <v>-4.7312492528407191E-2</v>
      </c>
      <c r="O12">
        <v>3.3779220555081309E-3</v>
      </c>
      <c r="P12">
        <v>-3.6322379550384087E-2</v>
      </c>
      <c r="Q12">
        <v>-4.5307331738546619E-3</v>
      </c>
      <c r="R12">
        <v>-4.9286659656380023E-2</v>
      </c>
      <c r="S12">
        <v>-4.1096041201890143E-3</v>
      </c>
      <c r="T12">
        <v>-0.19519509573029681</v>
      </c>
      <c r="U12">
        <v>-2.569401307898311E-2</v>
      </c>
      <c r="V12">
        <v>-1.4206218882514721E-2</v>
      </c>
      <c r="W12">
        <v>-3.3018968619757387E-2</v>
      </c>
      <c r="X12">
        <v>-7.0129412455704143E-2</v>
      </c>
      <c r="Y12">
        <v>-3.6860075124946268E-2</v>
      </c>
      <c r="Z12">
        <v>-6.0953971139082963E-2</v>
      </c>
      <c r="AA12">
        <v>-5.882356891311824E-2</v>
      </c>
      <c r="AB12">
        <v>3.3641682672860269E-3</v>
      </c>
      <c r="AC12">
        <v>-5.6623421010707498E-2</v>
      </c>
      <c r="AD12">
        <v>-6.5040683161654234E-2</v>
      </c>
      <c r="AE12">
        <v>-5.0384961783444759E-2</v>
      </c>
      <c r="AF12">
        <v>-7.9283851537049865E-2</v>
      </c>
      <c r="AG12">
        <v>-3.6875344627694817E-2</v>
      </c>
      <c r="AH12">
        <v>-3.0740737915039059E-2</v>
      </c>
      <c r="AI12">
        <v>-2.9607761954035361E-2</v>
      </c>
      <c r="AJ12">
        <v>-4.9240391099292244E-3</v>
      </c>
      <c r="AK12">
        <v>8.4150648985565901E-3</v>
      </c>
      <c r="AL12">
        <v>2.9825260239315639E-3</v>
      </c>
      <c r="AM12">
        <v>-4.5899096726779283E-2</v>
      </c>
      <c r="AN12">
        <v>5.3021692537507104E-3</v>
      </c>
      <c r="AO12">
        <v>-3.0864169070875521E-2</v>
      </c>
      <c r="AP12">
        <v>-0.13757400498337141</v>
      </c>
      <c r="AQ12">
        <v>0.1073448074389243</v>
      </c>
      <c r="AR12">
        <v>-4.6162121357897427E-2</v>
      </c>
      <c r="AS12">
        <v>-2.5039266981121688E-3</v>
      </c>
      <c r="AT12">
        <v>-5.1610173838258611E-2</v>
      </c>
      <c r="AU12">
        <v>2.1865601458299411E-2</v>
      </c>
      <c r="AV12">
        <v>-4.2113306683041807E-2</v>
      </c>
      <c r="AW12">
        <v>-6.4542625951592658E-2</v>
      </c>
      <c r="AX12">
        <v>6.1269178065910701E-2</v>
      </c>
      <c r="AY12">
        <v>-6.0096093648487448E-2</v>
      </c>
      <c r="AZ12">
        <v>-1.209256216613286E-2</v>
      </c>
      <c r="BA12">
        <v>-6.3053705857894937E-2</v>
      </c>
      <c r="BB12">
        <v>-4.973268646723128E-2</v>
      </c>
      <c r="BC12">
        <v>-1.7835955458499479E-2</v>
      </c>
      <c r="BD12">
        <v>-5.8231291670362006E-3</v>
      </c>
      <c r="BE12">
        <v>-7.6923613012176428E-3</v>
      </c>
      <c r="BF12">
        <v>-0.13411757705417199</v>
      </c>
      <c r="BG12">
        <v>-3.928567875260236E-2</v>
      </c>
      <c r="BH12">
        <v>0</v>
      </c>
      <c r="BI12">
        <v>-7.8267097015393916E-2</v>
      </c>
      <c r="BJ12">
        <v>-9.0182660930184233E-2</v>
      </c>
      <c r="BK12">
        <v>-8.688248913212071E-2</v>
      </c>
      <c r="BL12">
        <v>-8.5163015156190625E-2</v>
      </c>
      <c r="BM12">
        <v>-3.7500150324360708E-2</v>
      </c>
      <c r="BN12">
        <v>1.310048687365151E-2</v>
      </c>
      <c r="BO12">
        <v>8.7442981699157318E-3</v>
      </c>
      <c r="BP12">
        <v>-3.3537023929420151E-2</v>
      </c>
      <c r="BQ12">
        <v>-8.838335920573448E-2</v>
      </c>
      <c r="BR12">
        <v>-3.6541365588497077E-2</v>
      </c>
      <c r="BS12">
        <v>5.1871368304147847E-2</v>
      </c>
      <c r="BT12">
        <v>2.024634554884885E-3</v>
      </c>
      <c r="BU12">
        <v>-5.4639165056661443E-2</v>
      </c>
      <c r="BV12">
        <v>-0.14772726813870951</v>
      </c>
      <c r="BW12">
        <v>-9.8765459239822495E-2</v>
      </c>
      <c r="BX12">
        <v>-3.9569242430180229E-2</v>
      </c>
      <c r="BY12">
        <v>-2.9667488770197089E-2</v>
      </c>
      <c r="BZ12">
        <v>-0.16529893218659861</v>
      </c>
      <c r="CA12">
        <v>-5.7072077829859347E-2</v>
      </c>
      <c r="CB12">
        <v>-8.8243845116087072E-2</v>
      </c>
      <c r="CC12">
        <v>-4.0290011154275218E-2</v>
      </c>
    </row>
    <row r="13" spans="1:81" x14ac:dyDescent="0.3">
      <c r="A13" s="2">
        <v>43738</v>
      </c>
      <c r="B13">
        <v>1.6402180320694851E-2</v>
      </c>
      <c r="C13">
        <v>9.5105910566022356E-3</v>
      </c>
      <c r="D13">
        <v>8.3529490778093685E-3</v>
      </c>
      <c r="E13">
        <v>1.155254552224649E-2</v>
      </c>
      <c r="F13">
        <v>1.2079918863476809E-2</v>
      </c>
      <c r="G13">
        <v>-2.0470259054282351E-2</v>
      </c>
      <c r="H13">
        <v>3.342197953581505E-2</v>
      </c>
      <c r="I13">
        <v>0.29647618226472311</v>
      </c>
      <c r="J13">
        <v>-0.1565501080135058</v>
      </c>
      <c r="K13">
        <v>0.11680921114942849</v>
      </c>
      <c r="L13">
        <v>-2.915776647197765E-2</v>
      </c>
      <c r="M13">
        <v>-3.085295919431064E-2</v>
      </c>
      <c r="N13">
        <v>8.7838320407236381E-3</v>
      </c>
      <c r="O13">
        <v>-1.39275636522832E-2</v>
      </c>
      <c r="P13">
        <v>0.16782993051874051</v>
      </c>
      <c r="Q13">
        <v>0.1040311974963286</v>
      </c>
      <c r="R13">
        <v>5.584722679157883E-2</v>
      </c>
      <c r="S13">
        <v>-3.98899105052547E-2</v>
      </c>
      <c r="T13">
        <v>3.85916820492338E-2</v>
      </c>
      <c r="U13">
        <v>9.0934772034256817E-4</v>
      </c>
      <c r="V13">
        <v>-1.9474257201798632E-2</v>
      </c>
      <c r="W13">
        <v>-8.2820332902339922E-2</v>
      </c>
      <c r="X13">
        <v>8.1064699662022566E-2</v>
      </c>
      <c r="Y13">
        <v>-3.7517667473680461E-2</v>
      </c>
      <c r="Z13">
        <v>4.7601109925565543E-2</v>
      </c>
      <c r="AA13">
        <v>4.5833377926659979E-2</v>
      </c>
      <c r="AB13">
        <v>0.15926232773908369</v>
      </c>
      <c r="AC13">
        <v>-2.5249195386479521E-2</v>
      </c>
      <c r="AD13">
        <v>-6.1594182211490052E-2</v>
      </c>
      <c r="AE13">
        <v>6.8781559628814382E-3</v>
      </c>
      <c r="AF13">
        <v>-1.555559370252824E-2</v>
      </c>
      <c r="AG13">
        <v>-2.97229486172127E-2</v>
      </c>
      <c r="AH13">
        <v>0.15399314768424779</v>
      </c>
      <c r="AI13">
        <v>1.0665186445432569E-2</v>
      </c>
      <c r="AJ13">
        <v>3.4639240427766449E-2</v>
      </c>
      <c r="AK13">
        <v>4.7009779042059163E-2</v>
      </c>
      <c r="AL13">
        <v>6.2022096817978538E-2</v>
      </c>
      <c r="AM13">
        <v>3.3306793534748191E-2</v>
      </c>
      <c r="AN13">
        <v>0.19198314451126591</v>
      </c>
      <c r="AO13">
        <v>-1.602571776515305E-2</v>
      </c>
      <c r="AP13">
        <v>-5.4888456091230831E-2</v>
      </c>
      <c r="AQ13">
        <v>0.1020407703435617</v>
      </c>
      <c r="AR13">
        <v>5.5358754889482942E-2</v>
      </c>
      <c r="AS13">
        <v>4.1104470612038917E-2</v>
      </c>
      <c r="AT13">
        <v>2.786246769399137E-2</v>
      </c>
      <c r="AU13">
        <v>7.0376851256499284E-2</v>
      </c>
      <c r="AV13">
        <v>2.9002894849115671E-2</v>
      </c>
      <c r="AW13">
        <v>-1.0285474244714489E-2</v>
      </c>
      <c r="AX13">
        <v>8.4192396768878908E-2</v>
      </c>
      <c r="AY13">
        <v>3.5805704061401933E-2</v>
      </c>
      <c r="AZ13">
        <v>0</v>
      </c>
      <c r="BA13">
        <v>0.1001112251332419</v>
      </c>
      <c r="BB13">
        <v>-6.0325431556771947E-2</v>
      </c>
      <c r="BC13">
        <v>-1.0535560337285751E-2</v>
      </c>
      <c r="BD13">
        <v>3.2481238555276182E-2</v>
      </c>
      <c r="BE13">
        <v>0.53359176183079837</v>
      </c>
      <c r="BF13">
        <v>-7.6087577341955592E-3</v>
      </c>
      <c r="BG13">
        <v>4.1635680357965832E-2</v>
      </c>
      <c r="BH13">
        <v>-0.1001000769858493</v>
      </c>
      <c r="BI13">
        <v>0.1015422315854069</v>
      </c>
      <c r="BJ13">
        <v>0.1174541330703065</v>
      </c>
      <c r="BK13">
        <v>6.3432864589752169E-2</v>
      </c>
      <c r="BL13">
        <v>0.11272727094596061</v>
      </c>
      <c r="BM13">
        <v>0.14813016090518369</v>
      </c>
      <c r="BN13">
        <v>5.5603403696408593E-2</v>
      </c>
      <c r="BO13">
        <v>-2.3113983111510809E-2</v>
      </c>
      <c r="BP13">
        <v>4.5486340997795693E-2</v>
      </c>
      <c r="BQ13">
        <v>-3.733336598457615E-2</v>
      </c>
      <c r="BR13">
        <v>3.6249031056747823E-2</v>
      </c>
      <c r="BS13">
        <v>2.4656707021019079E-2</v>
      </c>
      <c r="BT13">
        <v>2.1739255562191809E-2</v>
      </c>
      <c r="BU13">
        <v>0.12040975466792971</v>
      </c>
      <c r="BV13">
        <v>0.14364777064284739</v>
      </c>
      <c r="BW13">
        <v>3.9726051872032382E-2</v>
      </c>
      <c r="BX13">
        <v>6.6376873951186743E-2</v>
      </c>
      <c r="BY13">
        <v>1.149397363018667E-2</v>
      </c>
      <c r="BZ13">
        <v>0.1081460664751193</v>
      </c>
      <c r="CA13">
        <v>3.7264328931214008E-2</v>
      </c>
      <c r="CB13">
        <v>0.1158866365641311</v>
      </c>
      <c r="CC13">
        <v>2.7503356511632489E-2</v>
      </c>
    </row>
    <row r="14" spans="1:81" x14ac:dyDescent="0.3">
      <c r="A14" s="2">
        <v>43745</v>
      </c>
      <c r="B14">
        <v>-2.8110270345707681E-2</v>
      </c>
      <c r="C14">
        <v>-2.8459288345961561E-2</v>
      </c>
      <c r="D14">
        <v>-1.4590341109723791E-2</v>
      </c>
      <c r="E14">
        <v>-3.070185439837991E-2</v>
      </c>
      <c r="F14">
        <v>2.8638103607292461E-2</v>
      </c>
      <c r="G14">
        <v>2.1457530366896901E-2</v>
      </c>
      <c r="H14">
        <v>-2.0310629392149341E-2</v>
      </c>
      <c r="I14">
        <v>-3.4676626084615643E-2</v>
      </c>
      <c r="J14">
        <v>6.7528700073651304E-3</v>
      </c>
      <c r="K14">
        <v>-2.295923817238121E-2</v>
      </c>
      <c r="L14">
        <v>-1.2606574084377931E-2</v>
      </c>
      <c r="M14">
        <v>-2.0866842474744459E-2</v>
      </c>
      <c r="N14">
        <v>-1.969324857229271E-2</v>
      </c>
      <c r="O14">
        <v>0</v>
      </c>
      <c r="P14">
        <v>1.000003425442442E-2</v>
      </c>
      <c r="Q14">
        <v>-1.060080893675663E-2</v>
      </c>
      <c r="R14">
        <v>-7.7820905903036586E-3</v>
      </c>
      <c r="S14">
        <v>-1.146130887644181E-2</v>
      </c>
      <c r="T14">
        <v>-4.9549593302079087E-2</v>
      </c>
      <c r="U14">
        <v>-9.6911137433426386E-3</v>
      </c>
      <c r="V14">
        <v>-3.9720925837321008E-3</v>
      </c>
      <c r="W14">
        <v>-6.1553543824158008E-2</v>
      </c>
      <c r="X14">
        <v>3.9171527498444991E-3</v>
      </c>
      <c r="Y14">
        <v>-6.5413546530698641E-2</v>
      </c>
      <c r="Z14">
        <v>-3.3764411274309292E-2</v>
      </c>
      <c r="AA14">
        <v>-3.3466185198046339E-2</v>
      </c>
      <c r="AB14">
        <v>-2.3861165981671539E-2</v>
      </c>
      <c r="AC14">
        <v>-3.476482266418246E-2</v>
      </c>
      <c r="AD14">
        <v>-8.5199452680249199E-2</v>
      </c>
      <c r="AE14">
        <v>-7.6116242833524139E-2</v>
      </c>
      <c r="AF14">
        <v>-3.4988654396702512E-2</v>
      </c>
      <c r="AG14">
        <v>-2.0768500314633509E-2</v>
      </c>
      <c r="AH14">
        <v>-2.3178832624351279E-2</v>
      </c>
      <c r="AI14">
        <v>-9.8512838026638683E-3</v>
      </c>
      <c r="AJ14">
        <v>-2.760065479985796E-2</v>
      </c>
      <c r="AK14">
        <v>4.2507215071396756E-3</v>
      </c>
      <c r="AL14">
        <v>-3.1600061025440329E-2</v>
      </c>
      <c r="AM14">
        <v>-3.9140367387964108E-2</v>
      </c>
      <c r="AN14">
        <v>-7.0798402733829313E-4</v>
      </c>
      <c r="AO14">
        <v>-5.048848045923604E-2</v>
      </c>
      <c r="AP14">
        <v>1.209833610666289E-3</v>
      </c>
      <c r="AQ14">
        <v>1.111109234480989E-2</v>
      </c>
      <c r="AR14">
        <v>-2.564841550775121E-2</v>
      </c>
      <c r="AS14">
        <v>1.305928319305405E-2</v>
      </c>
      <c r="AT14">
        <v>-1.524781212678894E-2</v>
      </c>
      <c r="AU14">
        <v>-1.100410262711082E-2</v>
      </c>
      <c r="AV14">
        <v>-1.4388195214641519E-2</v>
      </c>
      <c r="AW14">
        <v>-6.7494934676044496E-3</v>
      </c>
      <c r="AX14">
        <v>-6.6560956331335075E-2</v>
      </c>
      <c r="AY14">
        <v>7.4073188799819167E-3</v>
      </c>
      <c r="AZ14">
        <v>-2.3489860238953941E-2</v>
      </c>
      <c r="BA14">
        <v>-1.0111343596762581E-3</v>
      </c>
      <c r="BB14">
        <v>-2.1869976739348321E-2</v>
      </c>
      <c r="BC14">
        <v>-6.1275668822735607E-4</v>
      </c>
      <c r="BD14">
        <v>2.243433585535004E-2</v>
      </c>
      <c r="BE14">
        <v>-3.2013489309567933E-2</v>
      </c>
      <c r="BF14">
        <v>-2.3548729303000001E-2</v>
      </c>
      <c r="BG14">
        <v>-1.2896884229107621E-2</v>
      </c>
      <c r="BH14">
        <v>0</v>
      </c>
      <c r="BI14">
        <v>2.772954002565831E-3</v>
      </c>
      <c r="BJ14">
        <v>3.7723029979575001E-4</v>
      </c>
      <c r="BK14">
        <v>-5.4385981545565842E-2</v>
      </c>
      <c r="BL14">
        <v>1.2091478954372681E-2</v>
      </c>
      <c r="BM14">
        <v>-3.9404011487342849E-4</v>
      </c>
      <c r="BN14">
        <v>-2.204977595857505E-2</v>
      </c>
      <c r="BO14">
        <v>-1.7559794349935709E-2</v>
      </c>
      <c r="BP14">
        <v>2.9156509065209062E-3</v>
      </c>
      <c r="BQ14">
        <v>-8.3102289891443526E-3</v>
      </c>
      <c r="BR14">
        <v>1.2171770506495211E-2</v>
      </c>
      <c r="BS14">
        <v>-1.8276035801216509E-2</v>
      </c>
      <c r="BT14">
        <v>-2.4822744840080291E-2</v>
      </c>
      <c r="BU14">
        <v>-1.1596716963968251E-2</v>
      </c>
      <c r="BV14">
        <v>3.2171648131149373E-2</v>
      </c>
      <c r="BW14">
        <v>-3.8208191283180093E-2</v>
      </c>
      <c r="BX14">
        <v>-1.9746857477390471E-2</v>
      </c>
      <c r="BY14">
        <v>2.2728463110064379E-3</v>
      </c>
      <c r="BZ14">
        <v>-3.8022778070252672E-2</v>
      </c>
      <c r="CA14">
        <v>-3.1342567473645062E-2</v>
      </c>
      <c r="CB14">
        <v>-2.7104117806867278E-2</v>
      </c>
      <c r="CC14">
        <v>-1.2696121929576479E-2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6EE-C3B7-42E6-A801-696C888BEB95}">
  <dimension ref="A1:T91"/>
  <sheetViews>
    <sheetView workbookViewId="0">
      <selection activeCell="T81" sqref="T81"/>
    </sheetView>
  </sheetViews>
  <sheetFormatPr defaultRowHeight="14.4" x14ac:dyDescent="0.3"/>
  <cols>
    <col min="1" max="1" width="10.5546875" bestFit="1" customWidth="1"/>
    <col min="2" max="2" width="7.77734375" hidden="1" customWidth="1"/>
    <col min="3" max="4" width="7" hidden="1" customWidth="1"/>
    <col min="5" max="5" width="7.6640625" hidden="1" customWidth="1"/>
    <col min="6" max="6" width="11" hidden="1" customWidth="1"/>
    <col min="7" max="7" width="9.77734375" hidden="1" customWidth="1"/>
    <col min="8" max="8" width="17.109375" hidden="1" customWidth="1"/>
    <col min="9" max="9" width="12.88671875" hidden="1" customWidth="1"/>
    <col min="10" max="10" width="10.33203125" hidden="1" customWidth="1"/>
    <col min="11" max="11" width="12" hidden="1" customWidth="1"/>
    <col min="12" max="12" width="9.21875" hidden="1" customWidth="1"/>
    <col min="13" max="13" width="9.88671875" hidden="1" customWidth="1"/>
    <col min="14" max="14" width="12" hidden="1" customWidth="1"/>
    <col min="15" max="16" width="12.6640625" hidden="1" customWidth="1"/>
    <col min="17" max="17" width="13.5546875" hidden="1" customWidth="1"/>
    <col min="18" max="18" width="22.6640625" hidden="1" customWidth="1"/>
    <col min="19" max="19" width="19.88671875" hidden="1" customWidth="1"/>
    <col min="20" max="20" width="11.77734375" bestFit="1" customWidth="1"/>
  </cols>
  <sheetData>
    <row r="1" spans="1:20" x14ac:dyDescent="0.3">
      <c r="A1" t="s">
        <v>11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</row>
    <row r="2" spans="1:20" x14ac:dyDescent="0.3">
      <c r="A2" s="2">
        <v>43192</v>
      </c>
      <c r="B2">
        <v>85365</v>
      </c>
      <c r="C2">
        <v>86148</v>
      </c>
      <c r="D2">
        <v>82826</v>
      </c>
      <c r="E2">
        <v>84820</v>
      </c>
      <c r="F2">
        <v>84820</v>
      </c>
      <c r="G2">
        <v>15452600</v>
      </c>
      <c r="H2">
        <v>-546</v>
      </c>
      <c r="I2">
        <v>546</v>
      </c>
      <c r="J2">
        <v>0</v>
      </c>
      <c r="K2">
        <v>56.062018110607113</v>
      </c>
      <c r="L2">
        <v>76403</v>
      </c>
      <c r="M2">
        <v>88318</v>
      </c>
      <c r="N2">
        <v>70.642047838858574</v>
      </c>
      <c r="O2">
        <v>-29.357952161141419</v>
      </c>
      <c r="P2">
        <v>382.35005129764608</v>
      </c>
      <c r="Q2">
        <v>391.99111260209799</v>
      </c>
      <c r="R2">
        <v>9.2692852298283945E-3</v>
      </c>
      <c r="S2">
        <v>8483300</v>
      </c>
      <c r="T2">
        <v>-1</v>
      </c>
    </row>
    <row r="3" spans="1:20" x14ac:dyDescent="0.3">
      <c r="A3" s="2">
        <v>43199</v>
      </c>
      <c r="B3">
        <v>84832</v>
      </c>
      <c r="C3">
        <v>85577</v>
      </c>
      <c r="D3">
        <v>83155</v>
      </c>
      <c r="E3">
        <v>84334</v>
      </c>
      <c r="F3">
        <v>84334</v>
      </c>
      <c r="G3">
        <v>16405300</v>
      </c>
      <c r="H3">
        <v>-486</v>
      </c>
      <c r="I3">
        <v>486</v>
      </c>
      <c r="J3">
        <v>0</v>
      </c>
      <c r="K3">
        <v>52.850787811466063</v>
      </c>
      <c r="L3">
        <v>78164</v>
      </c>
      <c r="M3">
        <v>88318</v>
      </c>
      <c r="N3">
        <v>60.764230844987203</v>
      </c>
      <c r="O3">
        <v>-39.235769155012797</v>
      </c>
      <c r="P3">
        <v>320.54668790455622</v>
      </c>
      <c r="Q3">
        <v>377.18114837044072</v>
      </c>
      <c r="R3">
        <v>4.2460351796684843E-2</v>
      </c>
      <c r="S3">
        <v>-7922000</v>
      </c>
      <c r="T3">
        <v>-1</v>
      </c>
    </row>
    <row r="4" spans="1:20" x14ac:dyDescent="0.3">
      <c r="A4" s="2">
        <v>43206</v>
      </c>
      <c r="B4">
        <v>84328</v>
      </c>
      <c r="C4">
        <v>86149</v>
      </c>
      <c r="D4">
        <v>82762</v>
      </c>
      <c r="E4">
        <v>85550</v>
      </c>
      <c r="F4">
        <v>85550</v>
      </c>
      <c r="G4">
        <v>16251500</v>
      </c>
      <c r="H4">
        <v>1216</v>
      </c>
      <c r="I4">
        <v>0</v>
      </c>
      <c r="J4">
        <v>1216</v>
      </c>
      <c r="K4">
        <v>59.541306554798943</v>
      </c>
      <c r="L4">
        <v>79349</v>
      </c>
      <c r="M4">
        <v>88318</v>
      </c>
      <c r="N4">
        <v>69.138142490801641</v>
      </c>
      <c r="O4">
        <v>-30.861857509198352</v>
      </c>
      <c r="P4">
        <v>343.37175273286988</v>
      </c>
      <c r="Q4">
        <v>370.22342679097261</v>
      </c>
      <c r="R4">
        <v>1.21265897663414E-2</v>
      </c>
      <c r="S4">
        <v>8329500</v>
      </c>
      <c r="T4">
        <v>1</v>
      </c>
    </row>
    <row r="5" spans="1:20" x14ac:dyDescent="0.3">
      <c r="A5" s="2">
        <v>43213</v>
      </c>
      <c r="B5">
        <v>85520</v>
      </c>
      <c r="C5">
        <v>87179</v>
      </c>
      <c r="D5">
        <v>84349</v>
      </c>
      <c r="E5">
        <v>86445</v>
      </c>
      <c r="F5">
        <v>86445</v>
      </c>
      <c r="G5">
        <v>11627400</v>
      </c>
      <c r="H5">
        <v>895</v>
      </c>
      <c r="I5">
        <v>0</v>
      </c>
      <c r="J5">
        <v>895</v>
      </c>
      <c r="K5">
        <v>63.892605033434037</v>
      </c>
      <c r="L5">
        <v>79690</v>
      </c>
      <c r="M5">
        <v>88318</v>
      </c>
      <c r="N5">
        <v>78.291608715808991</v>
      </c>
      <c r="O5">
        <v>-21.708391284191009</v>
      </c>
      <c r="P5">
        <v>411.90450457004772</v>
      </c>
      <c r="Q5">
        <v>378.75168157205871</v>
      </c>
      <c r="R5">
        <v>-9.714410090156167E-3</v>
      </c>
      <c r="S5">
        <v>19956900</v>
      </c>
      <c r="T5">
        <v>1</v>
      </c>
    </row>
    <row r="6" spans="1:20" x14ac:dyDescent="0.3">
      <c r="A6" s="2">
        <v>43220</v>
      </c>
      <c r="B6">
        <v>86443</v>
      </c>
      <c r="C6">
        <v>86739</v>
      </c>
      <c r="D6">
        <v>82746</v>
      </c>
      <c r="E6">
        <v>83118</v>
      </c>
      <c r="F6">
        <v>83118</v>
      </c>
      <c r="G6">
        <v>13352300</v>
      </c>
      <c r="H6">
        <v>-3327</v>
      </c>
      <c r="I6">
        <v>3327</v>
      </c>
      <c r="J6">
        <v>0</v>
      </c>
      <c r="K6">
        <v>43.723087319703168</v>
      </c>
      <c r="L6">
        <v>79690</v>
      </c>
      <c r="M6">
        <v>88318</v>
      </c>
      <c r="N6">
        <v>39.7311080203987</v>
      </c>
      <c r="O6">
        <v>-60.2688919796013</v>
      </c>
      <c r="P6">
        <v>249.56599150119291</v>
      </c>
      <c r="Q6">
        <v>352.44056461173261</v>
      </c>
      <c r="R6">
        <v>-3.0818204078777112E-2</v>
      </c>
      <c r="S6">
        <v>6604600</v>
      </c>
      <c r="T6">
        <v>-1</v>
      </c>
    </row>
    <row r="7" spans="1:20" x14ac:dyDescent="0.3">
      <c r="A7" s="2">
        <v>43227</v>
      </c>
      <c r="B7">
        <v>83199</v>
      </c>
      <c r="C7">
        <v>86406</v>
      </c>
      <c r="D7">
        <v>82201</v>
      </c>
      <c r="E7">
        <v>85220</v>
      </c>
      <c r="F7">
        <v>85220</v>
      </c>
      <c r="G7">
        <v>20478700</v>
      </c>
      <c r="H7">
        <v>2102</v>
      </c>
      <c r="I7">
        <v>0</v>
      </c>
      <c r="J7">
        <v>2102</v>
      </c>
      <c r="K7">
        <v>54.251237799618558</v>
      </c>
      <c r="L7">
        <v>79690</v>
      </c>
      <c r="M7">
        <v>88318</v>
      </c>
      <c r="N7">
        <v>64.093648585999077</v>
      </c>
      <c r="O7">
        <v>-35.906351414000923</v>
      </c>
      <c r="P7">
        <v>256.61258056125371</v>
      </c>
      <c r="Q7">
        <v>332.99472369960228</v>
      </c>
      <c r="R7">
        <v>-1.3326232184413761E-2</v>
      </c>
      <c r="S7">
        <v>27083300</v>
      </c>
      <c r="T7">
        <v>1</v>
      </c>
    </row>
    <row r="8" spans="1:20" x14ac:dyDescent="0.3">
      <c r="A8" s="2">
        <v>43234</v>
      </c>
      <c r="B8">
        <v>85222</v>
      </c>
      <c r="C8">
        <v>86678</v>
      </c>
      <c r="D8">
        <v>81391</v>
      </c>
      <c r="E8">
        <v>83082</v>
      </c>
      <c r="F8">
        <v>83082</v>
      </c>
      <c r="G8">
        <v>23431600</v>
      </c>
      <c r="H8">
        <v>-2138</v>
      </c>
      <c r="I8">
        <v>2138</v>
      </c>
      <c r="J8">
        <v>0</v>
      </c>
      <c r="K8">
        <v>44.48442807921522</v>
      </c>
      <c r="L8">
        <v>80901</v>
      </c>
      <c r="M8">
        <v>88318</v>
      </c>
      <c r="N8">
        <v>29.405419981124439</v>
      </c>
      <c r="O8">
        <v>-70.594580018875547</v>
      </c>
      <c r="P8">
        <v>119.5829646508646</v>
      </c>
      <c r="Q8">
        <v>289.81453824603142</v>
      </c>
      <c r="R8">
        <v>-2.1252032137219379E-2</v>
      </c>
      <c r="S8">
        <v>3651700</v>
      </c>
      <c r="T8">
        <v>-1</v>
      </c>
    </row>
    <row r="9" spans="1:20" x14ac:dyDescent="0.3">
      <c r="A9" s="2">
        <v>43241</v>
      </c>
      <c r="B9">
        <v>83095</v>
      </c>
      <c r="C9">
        <v>83883</v>
      </c>
      <c r="D9">
        <v>78622</v>
      </c>
      <c r="E9">
        <v>78898</v>
      </c>
      <c r="F9">
        <v>78898</v>
      </c>
      <c r="G9">
        <v>23735500</v>
      </c>
      <c r="H9">
        <v>-4184</v>
      </c>
      <c r="I9">
        <v>4184</v>
      </c>
      <c r="J9">
        <v>0</v>
      </c>
      <c r="K9">
        <v>31.627445130425329</v>
      </c>
      <c r="L9">
        <v>78622</v>
      </c>
      <c r="M9">
        <v>88318</v>
      </c>
      <c r="N9">
        <v>2.8465346534653468</v>
      </c>
      <c r="O9">
        <v>-97.153465346534645</v>
      </c>
      <c r="P9">
        <v>-264.53352949759568</v>
      </c>
      <c r="Q9">
        <v>177.91281345802051</v>
      </c>
      <c r="R9">
        <v>-6.4934757102053875E-2</v>
      </c>
      <c r="S9">
        <v>-20083800</v>
      </c>
      <c r="T9">
        <v>-1</v>
      </c>
    </row>
    <row r="10" spans="1:20" x14ac:dyDescent="0.3">
      <c r="A10" s="2">
        <v>43248</v>
      </c>
      <c r="B10">
        <v>78886</v>
      </c>
      <c r="C10">
        <v>78886</v>
      </c>
      <c r="D10">
        <v>75337</v>
      </c>
      <c r="E10">
        <v>77240</v>
      </c>
      <c r="F10">
        <v>77240</v>
      </c>
      <c r="G10">
        <v>23635000</v>
      </c>
      <c r="H10">
        <v>-1658</v>
      </c>
      <c r="I10">
        <v>1658</v>
      </c>
      <c r="J10">
        <v>0</v>
      </c>
      <c r="K10">
        <v>27.935702544145599</v>
      </c>
      <c r="L10">
        <v>75337</v>
      </c>
      <c r="M10">
        <v>88318</v>
      </c>
      <c r="N10">
        <v>14.659887527925431</v>
      </c>
      <c r="O10">
        <v>-85.340112472074566</v>
      </c>
      <c r="P10">
        <v>-669.98107360895665</v>
      </c>
      <c r="Q10">
        <v>7.0734641428103826</v>
      </c>
      <c r="R10">
        <v>-9.5190122531218502E-2</v>
      </c>
      <c r="S10">
        <v>-43718800</v>
      </c>
      <c r="T10">
        <v>-1</v>
      </c>
    </row>
    <row r="11" spans="1:20" x14ac:dyDescent="0.3">
      <c r="A11" s="2">
        <v>43255</v>
      </c>
      <c r="B11">
        <v>77244</v>
      </c>
      <c r="C11">
        <v>78892</v>
      </c>
      <c r="D11">
        <v>71162</v>
      </c>
      <c r="E11">
        <v>72942</v>
      </c>
      <c r="F11">
        <v>72942</v>
      </c>
      <c r="G11">
        <v>27266200</v>
      </c>
      <c r="H11">
        <v>-4298</v>
      </c>
      <c r="I11">
        <v>4298</v>
      </c>
      <c r="J11">
        <v>0</v>
      </c>
      <c r="K11">
        <v>20.706334714633829</v>
      </c>
      <c r="L11">
        <v>71162</v>
      </c>
      <c r="M11">
        <v>87333</v>
      </c>
      <c r="N11">
        <v>11.0073588522664</v>
      </c>
      <c r="O11">
        <v>-88.992641147733593</v>
      </c>
      <c r="P11">
        <v>-1268.479477865651</v>
      </c>
      <c r="Q11">
        <v>-249.55197346539771</v>
      </c>
      <c r="R11">
        <v>-0.14003772695119079</v>
      </c>
      <c r="S11">
        <v>-70985000</v>
      </c>
      <c r="T11">
        <v>-1</v>
      </c>
    </row>
    <row r="12" spans="1:20" x14ac:dyDescent="0.3">
      <c r="A12" s="2">
        <v>43262</v>
      </c>
      <c r="B12">
        <v>72943</v>
      </c>
      <c r="C12">
        <v>73716</v>
      </c>
      <c r="D12">
        <v>69583</v>
      </c>
      <c r="E12">
        <v>70758</v>
      </c>
      <c r="F12">
        <v>70758</v>
      </c>
      <c r="G12">
        <v>22552500</v>
      </c>
      <c r="H12">
        <v>-2184</v>
      </c>
      <c r="I12">
        <v>2184</v>
      </c>
      <c r="J12">
        <v>0</v>
      </c>
      <c r="K12">
        <v>17.97844406439177</v>
      </c>
      <c r="L12">
        <v>69583</v>
      </c>
      <c r="M12">
        <v>87333</v>
      </c>
      <c r="N12">
        <v>6.6197183098591541</v>
      </c>
      <c r="O12">
        <v>-93.380281690140848</v>
      </c>
      <c r="P12">
        <v>-1868.491048864438</v>
      </c>
      <c r="Q12">
        <v>-574.87608824089091</v>
      </c>
      <c r="R12">
        <v>-0.1609789645931653</v>
      </c>
      <c r="S12">
        <v>-93537500</v>
      </c>
      <c r="T12">
        <v>-1</v>
      </c>
    </row>
    <row r="13" spans="1:20" x14ac:dyDescent="0.3">
      <c r="A13" s="2">
        <v>43269</v>
      </c>
      <c r="B13">
        <v>70757</v>
      </c>
      <c r="C13">
        <v>72617</v>
      </c>
      <c r="D13">
        <v>69069</v>
      </c>
      <c r="E13">
        <v>70641</v>
      </c>
      <c r="F13">
        <v>70641</v>
      </c>
      <c r="G13">
        <v>19620600</v>
      </c>
      <c r="H13">
        <v>-117</v>
      </c>
      <c r="I13">
        <v>117</v>
      </c>
      <c r="J13">
        <v>0</v>
      </c>
      <c r="K13">
        <v>17.833221312891549</v>
      </c>
      <c r="L13">
        <v>69069</v>
      </c>
      <c r="M13">
        <v>87179</v>
      </c>
      <c r="N13">
        <v>8.680287134180011</v>
      </c>
      <c r="O13">
        <v>-91.319712865819994</v>
      </c>
      <c r="P13">
        <v>-2321.243597178764</v>
      </c>
      <c r="Q13">
        <v>-925.4741119132259</v>
      </c>
      <c r="R13">
        <v>-0.1742723553477499</v>
      </c>
      <c r="S13">
        <v>-113158100</v>
      </c>
      <c r="T13">
        <v>-1</v>
      </c>
    </row>
    <row r="14" spans="1:20" x14ac:dyDescent="0.3">
      <c r="A14" s="2">
        <v>43276</v>
      </c>
      <c r="B14">
        <v>70642</v>
      </c>
      <c r="C14">
        <v>73020</v>
      </c>
      <c r="D14">
        <v>69779</v>
      </c>
      <c r="E14">
        <v>72763</v>
      </c>
      <c r="F14">
        <v>72763</v>
      </c>
      <c r="G14">
        <v>17828300</v>
      </c>
      <c r="H14">
        <v>2122</v>
      </c>
      <c r="I14">
        <v>0</v>
      </c>
      <c r="J14">
        <v>2122</v>
      </c>
      <c r="K14">
        <v>29.71432538175803</v>
      </c>
      <c r="L14">
        <v>69069</v>
      </c>
      <c r="M14">
        <v>87179</v>
      </c>
      <c r="N14">
        <v>20.39757040309221</v>
      </c>
      <c r="O14">
        <v>-79.602429596907783</v>
      </c>
      <c r="P14">
        <v>-2497.4859433561801</v>
      </c>
      <c r="Q14">
        <v>-1240.8295816260479</v>
      </c>
      <c r="R14">
        <v>-0.15827404708195961</v>
      </c>
      <c r="S14">
        <v>-95329800</v>
      </c>
      <c r="T14">
        <v>1</v>
      </c>
    </row>
    <row r="15" spans="1:20" x14ac:dyDescent="0.3">
      <c r="A15" s="2">
        <v>43283</v>
      </c>
      <c r="B15">
        <v>72763</v>
      </c>
      <c r="C15">
        <v>75127</v>
      </c>
      <c r="D15">
        <v>71935</v>
      </c>
      <c r="E15">
        <v>75010</v>
      </c>
      <c r="F15">
        <v>75010</v>
      </c>
      <c r="G15">
        <v>11712600</v>
      </c>
      <c r="H15">
        <v>2247</v>
      </c>
      <c r="I15">
        <v>0</v>
      </c>
      <c r="J15">
        <v>2247</v>
      </c>
      <c r="K15">
        <v>40.267370024818987</v>
      </c>
      <c r="L15">
        <v>69069</v>
      </c>
      <c r="M15">
        <v>87179</v>
      </c>
      <c r="N15">
        <v>32.805080066261731</v>
      </c>
      <c r="O15">
        <v>-67.194919933738262</v>
      </c>
      <c r="P15">
        <v>-2446.347973050521</v>
      </c>
      <c r="Q15">
        <v>-1482.5176257445969</v>
      </c>
      <c r="R15">
        <v>-9.7548064197887308E-2</v>
      </c>
      <c r="S15">
        <v>-83617200</v>
      </c>
      <c r="T15">
        <v>1</v>
      </c>
    </row>
    <row r="16" spans="1:20" x14ac:dyDescent="0.3">
      <c r="A16" s="2">
        <v>43290</v>
      </c>
      <c r="B16">
        <v>75015</v>
      </c>
      <c r="C16">
        <v>76682</v>
      </c>
      <c r="D16">
        <v>74196</v>
      </c>
      <c r="E16">
        <v>76594</v>
      </c>
      <c r="F16">
        <v>76594</v>
      </c>
      <c r="G16">
        <v>11176300</v>
      </c>
      <c r="H16">
        <v>1584</v>
      </c>
      <c r="I16">
        <v>0</v>
      </c>
      <c r="J16">
        <v>1584</v>
      </c>
      <c r="K16">
        <v>46.768377600769433</v>
      </c>
      <c r="L16">
        <v>69069</v>
      </c>
      <c r="M16">
        <v>87179</v>
      </c>
      <c r="N16">
        <v>41.551628934290449</v>
      </c>
      <c r="O16">
        <v>-58.448371065709551</v>
      </c>
      <c r="P16">
        <v>-2264.6975413305918</v>
      </c>
      <c r="Q16">
        <v>-1639.25678649119</v>
      </c>
      <c r="R16">
        <v>-0.1012203708049754</v>
      </c>
      <c r="S16">
        <v>-72440900</v>
      </c>
      <c r="T16">
        <v>1</v>
      </c>
    </row>
    <row r="17" spans="1:20" x14ac:dyDescent="0.3">
      <c r="A17" s="2">
        <v>43297</v>
      </c>
      <c r="B17">
        <v>76587</v>
      </c>
      <c r="C17">
        <v>79489</v>
      </c>
      <c r="D17">
        <v>75890</v>
      </c>
      <c r="E17">
        <v>78571</v>
      </c>
      <c r="F17">
        <v>78571</v>
      </c>
      <c r="G17">
        <v>18938200</v>
      </c>
      <c r="H17">
        <v>1977</v>
      </c>
      <c r="I17">
        <v>0</v>
      </c>
      <c r="J17">
        <v>1977</v>
      </c>
      <c r="K17">
        <v>53.981178250139678</v>
      </c>
      <c r="L17">
        <v>69069</v>
      </c>
      <c r="M17">
        <v>87179</v>
      </c>
      <c r="N17">
        <v>52.468249585864172</v>
      </c>
      <c r="O17">
        <v>-47.531750414135843</v>
      </c>
      <c r="P17">
        <v>-1954.1158890008519</v>
      </c>
      <c r="Q17">
        <v>-1702.326202186802</v>
      </c>
      <c r="R17">
        <v>-5.4295756000096278E-2</v>
      </c>
      <c r="S17">
        <v>-53502700</v>
      </c>
      <c r="T17">
        <v>1</v>
      </c>
    </row>
    <row r="18" spans="1:20" x14ac:dyDescent="0.3">
      <c r="A18" s="2">
        <v>43304</v>
      </c>
      <c r="B18">
        <v>78571</v>
      </c>
      <c r="C18">
        <v>80589</v>
      </c>
      <c r="D18">
        <v>77871</v>
      </c>
      <c r="E18">
        <v>79866</v>
      </c>
      <c r="F18">
        <v>79866</v>
      </c>
      <c r="G18">
        <v>15814800</v>
      </c>
      <c r="H18">
        <v>1295</v>
      </c>
      <c r="I18">
        <v>0</v>
      </c>
      <c r="J18">
        <v>1295</v>
      </c>
      <c r="K18">
        <v>58.256190039708393</v>
      </c>
      <c r="L18">
        <v>69069</v>
      </c>
      <c r="M18">
        <v>87179</v>
      </c>
      <c r="N18">
        <v>59.618995030369959</v>
      </c>
      <c r="O18">
        <v>-40.381004969630041</v>
      </c>
      <c r="P18">
        <v>-1594.9204954880549</v>
      </c>
      <c r="Q18">
        <v>-1680.8184355215419</v>
      </c>
      <c r="R18">
        <v>1.226900555147159E-2</v>
      </c>
      <c r="S18">
        <v>-37687900</v>
      </c>
      <c r="T18">
        <v>1</v>
      </c>
    </row>
    <row r="19" spans="1:20" x14ac:dyDescent="0.3">
      <c r="A19" s="2">
        <v>43311</v>
      </c>
      <c r="B19">
        <v>79866</v>
      </c>
      <c r="C19">
        <v>81792</v>
      </c>
      <c r="D19">
        <v>78573</v>
      </c>
      <c r="E19">
        <v>81435</v>
      </c>
      <c r="F19">
        <v>81435</v>
      </c>
      <c r="G19">
        <v>16021100</v>
      </c>
      <c r="H19">
        <v>1569</v>
      </c>
      <c r="I19">
        <v>0</v>
      </c>
      <c r="J19">
        <v>1569</v>
      </c>
      <c r="K19">
        <v>63.054266817914041</v>
      </c>
      <c r="L19">
        <v>69069</v>
      </c>
      <c r="M19">
        <v>86739</v>
      </c>
      <c r="N19">
        <v>69.983022071307303</v>
      </c>
      <c r="O19">
        <v>-30.0169779286927</v>
      </c>
      <c r="P19">
        <v>-1181.1470451006321</v>
      </c>
      <c r="Q19">
        <v>-1580.7850892096289</v>
      </c>
      <c r="R19">
        <v>5.4311237700673143E-2</v>
      </c>
      <c r="S19">
        <v>-21666800</v>
      </c>
      <c r="T19">
        <v>1</v>
      </c>
    </row>
    <row r="20" spans="1:20" x14ac:dyDescent="0.3">
      <c r="A20" s="2">
        <v>43318</v>
      </c>
      <c r="B20">
        <v>81445</v>
      </c>
      <c r="C20">
        <v>81765</v>
      </c>
      <c r="D20">
        <v>76043</v>
      </c>
      <c r="E20">
        <v>76514</v>
      </c>
      <c r="F20">
        <v>76514</v>
      </c>
      <c r="G20">
        <v>13929000</v>
      </c>
      <c r="H20">
        <v>-4921</v>
      </c>
      <c r="I20">
        <v>4921</v>
      </c>
      <c r="J20">
        <v>0</v>
      </c>
      <c r="K20">
        <v>44.531051143763349</v>
      </c>
      <c r="L20">
        <v>69069</v>
      </c>
      <c r="M20">
        <v>86678</v>
      </c>
      <c r="N20">
        <v>42.27951615651088</v>
      </c>
      <c r="O20">
        <v>-57.72048384348912</v>
      </c>
      <c r="P20">
        <v>-1206.4200536798739</v>
      </c>
      <c r="Q20">
        <v>-1505.8527145601149</v>
      </c>
      <c r="R20">
        <v>4.8970414850154853E-2</v>
      </c>
      <c r="S20">
        <v>-35595800</v>
      </c>
      <c r="T20">
        <v>-1</v>
      </c>
    </row>
    <row r="21" spans="1:20" x14ac:dyDescent="0.3">
      <c r="A21" s="2">
        <v>43325</v>
      </c>
      <c r="B21">
        <v>76513</v>
      </c>
      <c r="C21">
        <v>78742</v>
      </c>
      <c r="D21">
        <v>75633</v>
      </c>
      <c r="E21">
        <v>76029</v>
      </c>
      <c r="F21">
        <v>76029</v>
      </c>
      <c r="G21">
        <v>19085300</v>
      </c>
      <c r="H21">
        <v>-485</v>
      </c>
      <c r="I21">
        <v>485</v>
      </c>
      <c r="J21">
        <v>0</v>
      </c>
      <c r="K21">
        <v>43.091491350332923</v>
      </c>
      <c r="L21">
        <v>69069</v>
      </c>
      <c r="M21">
        <v>86678</v>
      </c>
      <c r="N21">
        <v>39.525242773581702</v>
      </c>
      <c r="O21">
        <v>-60.474757226418298</v>
      </c>
      <c r="P21">
        <v>-1248.1518428806451</v>
      </c>
      <c r="Q21">
        <v>-1454.2798520391559</v>
      </c>
      <c r="R21">
        <v>7.4493343508861276E-2</v>
      </c>
      <c r="S21">
        <v>-54681100</v>
      </c>
      <c r="T21">
        <v>-1</v>
      </c>
    </row>
    <row r="22" spans="1:20" x14ac:dyDescent="0.3">
      <c r="A22" s="2">
        <v>43332</v>
      </c>
      <c r="B22">
        <v>76029</v>
      </c>
      <c r="C22">
        <v>77232</v>
      </c>
      <c r="D22">
        <v>74876</v>
      </c>
      <c r="E22">
        <v>76262</v>
      </c>
      <c r="F22">
        <v>76262</v>
      </c>
      <c r="G22">
        <v>18292100</v>
      </c>
      <c r="H22">
        <v>233</v>
      </c>
      <c r="I22">
        <v>0</v>
      </c>
      <c r="J22">
        <v>233</v>
      </c>
      <c r="K22">
        <v>44.093317974701208</v>
      </c>
      <c r="L22">
        <v>69069</v>
      </c>
      <c r="M22">
        <v>83883</v>
      </c>
      <c r="N22">
        <v>48.555420548130137</v>
      </c>
      <c r="O22">
        <v>-51.444579451869863</v>
      </c>
      <c r="P22">
        <v>-1249.028888948073</v>
      </c>
      <c r="Q22">
        <v>-1413.2088339406421</v>
      </c>
      <c r="R22">
        <v>7.9571353746408002E-2</v>
      </c>
      <c r="S22">
        <v>-36389000</v>
      </c>
      <c r="T22">
        <v>1</v>
      </c>
    </row>
    <row r="23" spans="1:20" x14ac:dyDescent="0.3">
      <c r="A23" s="2">
        <v>43339</v>
      </c>
      <c r="B23">
        <v>76264</v>
      </c>
      <c r="C23">
        <v>78783</v>
      </c>
      <c r="D23">
        <v>76026</v>
      </c>
      <c r="E23">
        <v>76678</v>
      </c>
      <c r="F23">
        <v>76678</v>
      </c>
      <c r="G23">
        <v>16535400</v>
      </c>
      <c r="H23">
        <v>416</v>
      </c>
      <c r="I23">
        <v>0</v>
      </c>
      <c r="J23">
        <v>416</v>
      </c>
      <c r="K23">
        <v>46.04987772154535</v>
      </c>
      <c r="L23">
        <v>69069</v>
      </c>
      <c r="M23">
        <v>81792</v>
      </c>
      <c r="N23">
        <v>59.805077418847752</v>
      </c>
      <c r="O23">
        <v>-40.194922581152241</v>
      </c>
      <c r="P23">
        <v>-1204.1840126720931</v>
      </c>
      <c r="Q23">
        <v>-1371.3869046969451</v>
      </c>
      <c r="R23">
        <v>5.3804818382969348E-2</v>
      </c>
      <c r="S23">
        <v>-19853600</v>
      </c>
      <c r="T23">
        <v>1</v>
      </c>
    </row>
    <row r="24" spans="1:20" x14ac:dyDescent="0.3">
      <c r="A24" s="2">
        <v>43346</v>
      </c>
      <c r="B24">
        <v>76675</v>
      </c>
      <c r="C24">
        <v>76675</v>
      </c>
      <c r="D24">
        <v>74276</v>
      </c>
      <c r="E24">
        <v>76416</v>
      </c>
      <c r="F24">
        <v>76416</v>
      </c>
      <c r="G24">
        <v>10964500</v>
      </c>
      <c r="H24">
        <v>-262</v>
      </c>
      <c r="I24">
        <v>262</v>
      </c>
      <c r="J24">
        <v>0</v>
      </c>
      <c r="K24">
        <v>44.907770806686273</v>
      </c>
      <c r="L24">
        <v>69069</v>
      </c>
      <c r="M24">
        <v>81792</v>
      </c>
      <c r="N24">
        <v>57.745814666352281</v>
      </c>
      <c r="O24">
        <v>-42.254185333647733</v>
      </c>
      <c r="P24">
        <v>-1174.9429334331801</v>
      </c>
      <c r="Q24">
        <v>-1332.0853563625701</v>
      </c>
      <c r="R24">
        <v>1.8744167444340709E-2</v>
      </c>
      <c r="S24">
        <v>-30818100</v>
      </c>
      <c r="T24">
        <v>-1</v>
      </c>
    </row>
    <row r="25" spans="1:20" x14ac:dyDescent="0.3">
      <c r="A25" s="2">
        <v>43353</v>
      </c>
      <c r="B25">
        <v>76416</v>
      </c>
      <c r="C25">
        <v>77293</v>
      </c>
      <c r="D25">
        <v>74275</v>
      </c>
      <c r="E25">
        <v>75429</v>
      </c>
      <c r="F25">
        <v>75429</v>
      </c>
      <c r="G25">
        <v>13108100</v>
      </c>
      <c r="H25">
        <v>-987</v>
      </c>
      <c r="I25">
        <v>987</v>
      </c>
      <c r="J25">
        <v>0</v>
      </c>
      <c r="K25">
        <v>40.537584837926623</v>
      </c>
      <c r="L25">
        <v>69069</v>
      </c>
      <c r="M25">
        <v>81792</v>
      </c>
      <c r="N25">
        <v>49.988210327752888</v>
      </c>
      <c r="O25">
        <v>-50.011789672247112</v>
      </c>
      <c r="P25">
        <v>-1213.098681137519</v>
      </c>
      <c r="Q25">
        <v>-1308.2818415718059</v>
      </c>
      <c r="R25">
        <v>-1.521006867378649E-2</v>
      </c>
      <c r="S25">
        <v>-43926200</v>
      </c>
      <c r="T25">
        <v>-1</v>
      </c>
    </row>
    <row r="26" spans="1:20" x14ac:dyDescent="0.3">
      <c r="A26" s="2">
        <v>43360</v>
      </c>
      <c r="B26">
        <v>75428</v>
      </c>
      <c r="C26">
        <v>80002</v>
      </c>
      <c r="D26">
        <v>75227</v>
      </c>
      <c r="E26">
        <v>79444</v>
      </c>
      <c r="F26">
        <v>79444</v>
      </c>
      <c r="G26">
        <v>19149800</v>
      </c>
      <c r="H26">
        <v>4015</v>
      </c>
      <c r="I26">
        <v>0</v>
      </c>
      <c r="J26">
        <v>4015</v>
      </c>
      <c r="K26">
        <v>59.181931657140787</v>
      </c>
      <c r="L26">
        <v>69069</v>
      </c>
      <c r="M26">
        <v>81792</v>
      </c>
      <c r="N26">
        <v>81.545233042521417</v>
      </c>
      <c r="O26">
        <v>-18.454766957478579</v>
      </c>
      <c r="P26">
        <v>-924.5174672009889</v>
      </c>
      <c r="Q26">
        <v>-1231.513022437706</v>
      </c>
      <c r="R26">
        <v>1.1110969696198399E-2</v>
      </c>
      <c r="S26">
        <v>-24776400</v>
      </c>
      <c r="T26">
        <v>1</v>
      </c>
    </row>
    <row r="27" spans="1:20" x14ac:dyDescent="0.3">
      <c r="A27" s="2">
        <v>43367</v>
      </c>
      <c r="B27">
        <v>79447</v>
      </c>
      <c r="C27">
        <v>80107</v>
      </c>
      <c r="D27">
        <v>77005</v>
      </c>
      <c r="E27">
        <v>79342</v>
      </c>
      <c r="F27">
        <v>79342</v>
      </c>
      <c r="G27">
        <v>15972100</v>
      </c>
      <c r="H27">
        <v>-102</v>
      </c>
      <c r="I27">
        <v>102</v>
      </c>
      <c r="J27">
        <v>0</v>
      </c>
      <c r="K27">
        <v>58.642938955651658</v>
      </c>
      <c r="L27">
        <v>69779</v>
      </c>
      <c r="M27">
        <v>81792</v>
      </c>
      <c r="N27">
        <v>79.605427453591943</v>
      </c>
      <c r="O27">
        <v>-20.39457254640806</v>
      </c>
      <c r="P27">
        <v>-695.81585366363288</v>
      </c>
      <c r="Q27">
        <v>-1124.3557841327529</v>
      </c>
      <c r="R27">
        <v>-6.5609896576765969E-3</v>
      </c>
      <c r="S27">
        <v>-40748500</v>
      </c>
      <c r="T27">
        <v>-1</v>
      </c>
    </row>
    <row r="28" spans="1:20" x14ac:dyDescent="0.3">
      <c r="A28" s="2">
        <v>43374</v>
      </c>
      <c r="B28">
        <v>79350</v>
      </c>
      <c r="C28">
        <v>85442</v>
      </c>
      <c r="D28">
        <v>78091</v>
      </c>
      <c r="E28">
        <v>82322</v>
      </c>
      <c r="F28">
        <v>82322</v>
      </c>
      <c r="G28">
        <v>27013300</v>
      </c>
      <c r="H28">
        <v>2980</v>
      </c>
      <c r="I28">
        <v>0</v>
      </c>
      <c r="J28">
        <v>2980</v>
      </c>
      <c r="K28">
        <v>68.357591639126667</v>
      </c>
      <c r="L28">
        <v>71935</v>
      </c>
      <c r="M28">
        <v>85442</v>
      </c>
      <c r="N28">
        <v>76.900866217516835</v>
      </c>
      <c r="O28">
        <v>-23.09913378248315</v>
      </c>
      <c r="P28">
        <v>-281.1769597618113</v>
      </c>
      <c r="Q28">
        <v>-955.69760074065664</v>
      </c>
      <c r="R28">
        <v>1.089212255172844E-2</v>
      </c>
      <c r="S28">
        <v>-13735200</v>
      </c>
      <c r="T28">
        <v>1</v>
      </c>
    </row>
    <row r="29" spans="1:20" x14ac:dyDescent="0.3">
      <c r="A29" s="2">
        <v>43381</v>
      </c>
      <c r="B29">
        <v>82324</v>
      </c>
      <c r="C29">
        <v>87333</v>
      </c>
      <c r="D29">
        <v>82324</v>
      </c>
      <c r="E29">
        <v>82921</v>
      </c>
      <c r="F29">
        <v>82921</v>
      </c>
      <c r="G29">
        <v>21648700</v>
      </c>
      <c r="H29">
        <v>599</v>
      </c>
      <c r="I29">
        <v>0</v>
      </c>
      <c r="J29">
        <v>599</v>
      </c>
      <c r="K29">
        <v>69.992401736478186</v>
      </c>
      <c r="L29">
        <v>74196</v>
      </c>
      <c r="M29">
        <v>87333</v>
      </c>
      <c r="N29">
        <v>66.415467762807339</v>
      </c>
      <c r="O29">
        <v>-33.584532237192661</v>
      </c>
      <c r="P29">
        <v>92.531734410964418</v>
      </c>
      <c r="Q29">
        <v>-746.02943796698992</v>
      </c>
      <c r="R29">
        <v>8.3736309694957711E-2</v>
      </c>
      <c r="S29">
        <v>7913500</v>
      </c>
      <c r="T29">
        <v>1</v>
      </c>
    </row>
    <row r="30" spans="1:20" x14ac:dyDescent="0.3">
      <c r="A30" s="2">
        <v>43388</v>
      </c>
      <c r="B30">
        <v>82922</v>
      </c>
      <c r="C30">
        <v>86167</v>
      </c>
      <c r="D30">
        <v>82922</v>
      </c>
      <c r="E30">
        <v>84220</v>
      </c>
      <c r="F30">
        <v>84220</v>
      </c>
      <c r="G30">
        <v>22291600</v>
      </c>
      <c r="H30">
        <v>1299</v>
      </c>
      <c r="I30">
        <v>0</v>
      </c>
      <c r="J30">
        <v>1299</v>
      </c>
      <c r="K30">
        <v>73.427648958187746</v>
      </c>
      <c r="L30">
        <v>74275</v>
      </c>
      <c r="M30">
        <v>87333</v>
      </c>
      <c r="N30">
        <v>76.160208301424419</v>
      </c>
      <c r="O30">
        <v>-23.839791698575581</v>
      </c>
      <c r="P30">
        <v>483.88567888562102</v>
      </c>
      <c r="Q30">
        <v>-500.02548689478209</v>
      </c>
      <c r="R30">
        <v>0.107735206302858</v>
      </c>
      <c r="S30">
        <v>30205100</v>
      </c>
      <c r="T30">
        <v>1</v>
      </c>
    </row>
    <row r="31" spans="1:20" x14ac:dyDescent="0.3">
      <c r="A31" s="2">
        <v>43394</v>
      </c>
      <c r="B31">
        <v>84222</v>
      </c>
      <c r="C31">
        <v>85786</v>
      </c>
      <c r="D31">
        <v>83035</v>
      </c>
      <c r="E31">
        <v>85720</v>
      </c>
      <c r="F31">
        <v>85720</v>
      </c>
      <c r="G31">
        <v>19412500</v>
      </c>
      <c r="H31">
        <v>1500</v>
      </c>
      <c r="I31">
        <v>0</v>
      </c>
      <c r="J31">
        <v>1500</v>
      </c>
      <c r="K31">
        <v>76.944340834159107</v>
      </c>
      <c r="L31">
        <v>74275</v>
      </c>
      <c r="M31">
        <v>87333</v>
      </c>
      <c r="N31">
        <v>87.647419206616632</v>
      </c>
      <c r="O31">
        <v>-12.352580793383369</v>
      </c>
      <c r="P31">
        <v>900.36376311194908</v>
      </c>
      <c r="Q31">
        <v>-219.92857448537151</v>
      </c>
      <c r="R31">
        <v>0.1240198263879784</v>
      </c>
      <c r="S31">
        <v>49617600</v>
      </c>
      <c r="T31">
        <v>1</v>
      </c>
    </row>
    <row r="32" spans="1:20" x14ac:dyDescent="0.3">
      <c r="A32" s="2">
        <v>43401</v>
      </c>
      <c r="B32">
        <v>85728</v>
      </c>
      <c r="C32">
        <v>89017</v>
      </c>
      <c r="D32">
        <v>82783</v>
      </c>
      <c r="E32">
        <v>88419</v>
      </c>
      <c r="F32">
        <v>88419</v>
      </c>
      <c r="G32">
        <v>26059000</v>
      </c>
      <c r="H32">
        <v>2699</v>
      </c>
      <c r="I32">
        <v>0</v>
      </c>
      <c r="J32">
        <v>2699</v>
      </c>
      <c r="K32">
        <v>81.913818597934238</v>
      </c>
      <c r="L32">
        <v>74275</v>
      </c>
      <c r="M32">
        <v>89017</v>
      </c>
      <c r="N32">
        <v>95.943562610229264</v>
      </c>
      <c r="O32">
        <v>-4.0564373897707231</v>
      </c>
      <c r="P32">
        <v>1424.7189302867771</v>
      </c>
      <c r="Q32">
        <v>109.0188360696112</v>
      </c>
      <c r="R32">
        <v>0.1531208430058166</v>
      </c>
      <c r="S32">
        <v>75676600</v>
      </c>
      <c r="T32">
        <v>1</v>
      </c>
    </row>
    <row r="33" spans="1:20" x14ac:dyDescent="0.3">
      <c r="A33" s="2">
        <v>43409</v>
      </c>
      <c r="B33">
        <v>88418</v>
      </c>
      <c r="C33">
        <v>89598</v>
      </c>
      <c r="D33">
        <v>84030</v>
      </c>
      <c r="E33">
        <v>85641</v>
      </c>
      <c r="F33">
        <v>85641</v>
      </c>
      <c r="G33">
        <v>19104200</v>
      </c>
      <c r="H33">
        <v>-2778</v>
      </c>
      <c r="I33">
        <v>2778</v>
      </c>
      <c r="J33">
        <v>0</v>
      </c>
      <c r="K33">
        <v>65.218911149233094</v>
      </c>
      <c r="L33">
        <v>74275</v>
      </c>
      <c r="M33">
        <v>89598</v>
      </c>
      <c r="N33">
        <v>74.176075181100316</v>
      </c>
      <c r="O33">
        <v>-25.823924818899691</v>
      </c>
      <c r="P33">
        <v>1603.8124351241711</v>
      </c>
      <c r="Q33">
        <v>407.99057793645471</v>
      </c>
      <c r="R33">
        <v>0.12072079145728649</v>
      </c>
      <c r="S33">
        <v>56572400</v>
      </c>
      <c r="T33">
        <v>-1</v>
      </c>
    </row>
    <row r="34" spans="1:20" x14ac:dyDescent="0.3">
      <c r="A34" s="2">
        <v>43416</v>
      </c>
      <c r="B34">
        <v>85644</v>
      </c>
      <c r="C34">
        <v>88516</v>
      </c>
      <c r="D34">
        <v>84071</v>
      </c>
      <c r="E34">
        <v>88515</v>
      </c>
      <c r="F34">
        <v>88515</v>
      </c>
      <c r="G34">
        <v>18720500</v>
      </c>
      <c r="H34">
        <v>2874</v>
      </c>
      <c r="I34">
        <v>0</v>
      </c>
      <c r="J34">
        <v>2874</v>
      </c>
      <c r="K34">
        <v>72.025022106412663</v>
      </c>
      <c r="L34">
        <v>74275</v>
      </c>
      <c r="M34">
        <v>89598</v>
      </c>
      <c r="N34">
        <v>92.932193434705994</v>
      </c>
      <c r="O34">
        <v>-7.0678065652940019</v>
      </c>
      <c r="P34">
        <v>1948.8087205493939</v>
      </c>
      <c r="Q34">
        <v>716.16494476846663</v>
      </c>
      <c r="R34">
        <v>0.1734876506383487</v>
      </c>
      <c r="S34">
        <v>75292900</v>
      </c>
      <c r="T34">
        <v>1</v>
      </c>
    </row>
    <row r="35" spans="1:20" x14ac:dyDescent="0.3">
      <c r="A35" s="2">
        <v>43423</v>
      </c>
      <c r="B35">
        <v>88472</v>
      </c>
      <c r="C35">
        <v>88484</v>
      </c>
      <c r="D35">
        <v>85763</v>
      </c>
      <c r="E35">
        <v>86230</v>
      </c>
      <c r="F35">
        <v>86230</v>
      </c>
      <c r="G35">
        <v>14175900</v>
      </c>
      <c r="H35">
        <v>-2285</v>
      </c>
      <c r="I35">
        <v>2285</v>
      </c>
      <c r="J35">
        <v>0</v>
      </c>
      <c r="K35">
        <v>61.063199823476523</v>
      </c>
      <c r="L35">
        <v>74275</v>
      </c>
      <c r="M35">
        <v>89598</v>
      </c>
      <c r="N35">
        <v>78.019969979768973</v>
      </c>
      <c r="O35">
        <v>-21.98003002023103</v>
      </c>
      <c r="P35">
        <v>2018.9400003878691</v>
      </c>
      <c r="Q35">
        <v>976.72721930846319</v>
      </c>
      <c r="R35">
        <v>8.5418659684809439E-2</v>
      </c>
      <c r="S35">
        <v>61117000</v>
      </c>
      <c r="T35">
        <v>-1</v>
      </c>
    </row>
    <row r="36" spans="1:20" x14ac:dyDescent="0.3">
      <c r="A36" s="2">
        <v>43430</v>
      </c>
      <c r="B36">
        <v>86237</v>
      </c>
      <c r="C36">
        <v>90246</v>
      </c>
      <c r="D36">
        <v>84905</v>
      </c>
      <c r="E36">
        <v>89504</v>
      </c>
      <c r="F36">
        <v>89504</v>
      </c>
      <c r="G36">
        <v>25818300</v>
      </c>
      <c r="H36">
        <v>3274</v>
      </c>
      <c r="I36">
        <v>0</v>
      </c>
      <c r="J36">
        <v>3274</v>
      </c>
      <c r="K36">
        <v>68.890799174171676</v>
      </c>
      <c r="L36">
        <v>74275</v>
      </c>
      <c r="M36">
        <v>90246</v>
      </c>
      <c r="N36">
        <v>95.354079268674468</v>
      </c>
      <c r="O36">
        <v>-4.6459207313255284</v>
      </c>
      <c r="P36">
        <v>2305.924236690626</v>
      </c>
      <c r="Q36">
        <v>1242.5725513339071</v>
      </c>
      <c r="R36">
        <v>0.12807844521186751</v>
      </c>
      <c r="S36">
        <v>86935300</v>
      </c>
      <c r="T36">
        <v>1</v>
      </c>
    </row>
    <row r="37" spans="1:20" x14ac:dyDescent="0.3">
      <c r="A37" s="2">
        <v>43437</v>
      </c>
      <c r="B37">
        <v>89511</v>
      </c>
      <c r="C37">
        <v>91242</v>
      </c>
      <c r="D37">
        <v>87025</v>
      </c>
      <c r="E37">
        <v>88115</v>
      </c>
      <c r="F37">
        <v>88115</v>
      </c>
      <c r="G37">
        <v>22454500</v>
      </c>
      <c r="H37">
        <v>-1389</v>
      </c>
      <c r="I37">
        <v>1389</v>
      </c>
      <c r="J37">
        <v>0</v>
      </c>
      <c r="K37">
        <v>62.718648766066423</v>
      </c>
      <c r="L37">
        <v>74275</v>
      </c>
      <c r="M37">
        <v>91242</v>
      </c>
      <c r="N37">
        <v>81.57010667766842</v>
      </c>
      <c r="O37">
        <v>-18.42989332233158</v>
      </c>
      <c r="P37">
        <v>2395.8797063124948</v>
      </c>
      <c r="Q37">
        <v>1473.2380975404831</v>
      </c>
      <c r="R37">
        <v>7.037001044678215E-2</v>
      </c>
      <c r="S37">
        <v>64480800</v>
      </c>
      <c r="T37">
        <v>-1</v>
      </c>
    </row>
    <row r="38" spans="1:20" x14ac:dyDescent="0.3">
      <c r="A38" s="2">
        <v>43444</v>
      </c>
      <c r="B38">
        <v>88115</v>
      </c>
      <c r="C38">
        <v>88384</v>
      </c>
      <c r="D38">
        <v>85583</v>
      </c>
      <c r="E38">
        <v>87450</v>
      </c>
      <c r="F38">
        <v>87450</v>
      </c>
      <c r="G38">
        <v>20686900</v>
      </c>
      <c r="H38">
        <v>-665</v>
      </c>
      <c r="I38">
        <v>665</v>
      </c>
      <c r="J38">
        <v>0</v>
      </c>
      <c r="K38">
        <v>59.760910177033033</v>
      </c>
      <c r="L38">
        <v>74275</v>
      </c>
      <c r="M38">
        <v>91242</v>
      </c>
      <c r="N38">
        <v>77.650733777332476</v>
      </c>
      <c r="O38">
        <v>-22.349266222667531</v>
      </c>
      <c r="P38">
        <v>2386.9438672495312</v>
      </c>
      <c r="Q38">
        <v>1655.9818596884211</v>
      </c>
      <c r="R38">
        <v>5.461825110647478E-2</v>
      </c>
      <c r="S38">
        <v>43793900</v>
      </c>
      <c r="T38">
        <v>-1</v>
      </c>
    </row>
    <row r="39" spans="1:20" x14ac:dyDescent="0.3">
      <c r="A39" s="2">
        <v>43451</v>
      </c>
      <c r="B39">
        <v>87448</v>
      </c>
      <c r="C39">
        <v>88101</v>
      </c>
      <c r="D39">
        <v>84756</v>
      </c>
      <c r="E39">
        <v>85697</v>
      </c>
      <c r="F39">
        <v>85697</v>
      </c>
      <c r="G39">
        <v>25783700</v>
      </c>
      <c r="H39">
        <v>-1753</v>
      </c>
      <c r="I39">
        <v>1753</v>
      </c>
      <c r="J39">
        <v>0</v>
      </c>
      <c r="K39">
        <v>52.264126666539113</v>
      </c>
      <c r="L39">
        <v>75227</v>
      </c>
      <c r="M39">
        <v>91242</v>
      </c>
      <c r="N39">
        <v>65.376209803309393</v>
      </c>
      <c r="O39">
        <v>-34.623790196690599</v>
      </c>
      <c r="P39">
        <v>2215.3835864859871</v>
      </c>
      <c r="Q39">
        <v>1767.8634825102381</v>
      </c>
      <c r="R39">
        <v>1.7537402042270282E-2</v>
      </c>
      <c r="S39">
        <v>18010200</v>
      </c>
      <c r="T39">
        <v>-1</v>
      </c>
    </row>
    <row r="40" spans="1:20" x14ac:dyDescent="0.3">
      <c r="A40" s="2">
        <v>43458</v>
      </c>
      <c r="B40">
        <v>85684</v>
      </c>
      <c r="C40">
        <v>88044</v>
      </c>
      <c r="D40">
        <v>83892</v>
      </c>
      <c r="E40">
        <v>87887</v>
      </c>
      <c r="F40">
        <v>87887</v>
      </c>
      <c r="G40">
        <v>10825100</v>
      </c>
      <c r="H40">
        <v>2190</v>
      </c>
      <c r="I40">
        <v>0</v>
      </c>
      <c r="J40">
        <v>2190</v>
      </c>
      <c r="K40">
        <v>59.574267867743181</v>
      </c>
      <c r="L40">
        <v>77005</v>
      </c>
      <c r="M40">
        <v>91242</v>
      </c>
      <c r="N40">
        <v>76.434642129662151</v>
      </c>
      <c r="O40">
        <v>-23.565357870337849</v>
      </c>
      <c r="P40">
        <v>2227.4283760213439</v>
      </c>
      <c r="Q40">
        <v>1859.777300788684</v>
      </c>
      <c r="R40">
        <v>2.527998133457765E-2</v>
      </c>
      <c r="S40">
        <v>28835300</v>
      </c>
      <c r="T40">
        <v>1</v>
      </c>
    </row>
    <row r="41" spans="1:20" x14ac:dyDescent="0.3">
      <c r="A41" s="2">
        <v>43465</v>
      </c>
      <c r="B41">
        <v>87887</v>
      </c>
      <c r="C41">
        <v>92701</v>
      </c>
      <c r="D41">
        <v>87536</v>
      </c>
      <c r="E41">
        <v>91841</v>
      </c>
      <c r="F41">
        <v>91841</v>
      </c>
      <c r="G41">
        <v>17003700</v>
      </c>
      <c r="H41">
        <v>3954</v>
      </c>
      <c r="I41">
        <v>0</v>
      </c>
      <c r="J41">
        <v>3954</v>
      </c>
      <c r="K41">
        <v>69.351750013811341</v>
      </c>
      <c r="L41">
        <v>78091</v>
      </c>
      <c r="M41">
        <v>92701</v>
      </c>
      <c r="N41">
        <v>94.113620807665981</v>
      </c>
      <c r="O41">
        <v>-5.8863791923340179</v>
      </c>
      <c r="P41">
        <v>2521.877796447312</v>
      </c>
      <c r="Q41">
        <v>1992.1983675884389</v>
      </c>
      <c r="R41">
        <v>3.8702088917540463E-2</v>
      </c>
      <c r="S41">
        <v>45839000</v>
      </c>
      <c r="T41">
        <v>1</v>
      </c>
    </row>
    <row r="42" spans="1:20" x14ac:dyDescent="0.3">
      <c r="A42" s="2">
        <v>43472</v>
      </c>
      <c r="B42">
        <v>91845</v>
      </c>
      <c r="C42">
        <v>93987</v>
      </c>
      <c r="D42">
        <v>91064</v>
      </c>
      <c r="E42">
        <v>93658</v>
      </c>
      <c r="F42">
        <v>93658</v>
      </c>
      <c r="G42">
        <v>24244000</v>
      </c>
      <c r="H42">
        <v>1817</v>
      </c>
      <c r="I42">
        <v>0</v>
      </c>
      <c r="J42">
        <v>1817</v>
      </c>
      <c r="K42">
        <v>72.835429203624258</v>
      </c>
      <c r="L42">
        <v>82324</v>
      </c>
      <c r="M42">
        <v>93987</v>
      </c>
      <c r="N42">
        <v>97.179113435651203</v>
      </c>
      <c r="O42">
        <v>-2.820886564348795</v>
      </c>
      <c r="P42">
        <v>2866.549793314</v>
      </c>
      <c r="Q42">
        <v>2167.06967503236</v>
      </c>
      <c r="R42">
        <v>9.3611704674163132E-2</v>
      </c>
      <c r="S42">
        <v>70083000</v>
      </c>
      <c r="T42">
        <v>1</v>
      </c>
    </row>
    <row r="43" spans="1:20" x14ac:dyDescent="0.3">
      <c r="A43" s="2">
        <v>43479</v>
      </c>
      <c r="B43">
        <v>93645</v>
      </c>
      <c r="C43">
        <v>96396</v>
      </c>
      <c r="D43">
        <v>93335</v>
      </c>
      <c r="E43">
        <v>96097</v>
      </c>
      <c r="F43">
        <v>96097</v>
      </c>
      <c r="G43">
        <v>23408900</v>
      </c>
      <c r="H43">
        <v>2439</v>
      </c>
      <c r="I43">
        <v>0</v>
      </c>
      <c r="J43">
        <v>2439</v>
      </c>
      <c r="K43">
        <v>76.901866975814215</v>
      </c>
      <c r="L43">
        <v>82783</v>
      </c>
      <c r="M43">
        <v>96396</v>
      </c>
      <c r="N43">
        <v>97.803570116800117</v>
      </c>
      <c r="O43">
        <v>-2.1964298831998819</v>
      </c>
      <c r="P43">
        <v>3295.7405642481749</v>
      </c>
      <c r="Q43">
        <v>2392.8049085952462</v>
      </c>
      <c r="R43">
        <v>8.5657798113314199E-2</v>
      </c>
      <c r="S43">
        <v>93491900</v>
      </c>
      <c r="T43">
        <v>1</v>
      </c>
    </row>
    <row r="44" spans="1:20" x14ac:dyDescent="0.3">
      <c r="A44" s="2">
        <v>43486</v>
      </c>
      <c r="B44">
        <v>96093</v>
      </c>
      <c r="C44">
        <v>97677</v>
      </c>
      <c r="D44">
        <v>94662</v>
      </c>
      <c r="E44">
        <v>97677</v>
      </c>
      <c r="F44">
        <v>97677</v>
      </c>
      <c r="G44">
        <v>11993000</v>
      </c>
      <c r="H44">
        <v>1580</v>
      </c>
      <c r="I44">
        <v>0</v>
      </c>
      <c r="J44">
        <v>1580</v>
      </c>
      <c r="K44">
        <v>79.226306234436464</v>
      </c>
      <c r="L44">
        <v>82783</v>
      </c>
      <c r="M44">
        <v>97677</v>
      </c>
      <c r="N44">
        <v>100</v>
      </c>
      <c r="O44">
        <v>0</v>
      </c>
      <c r="P44">
        <v>3718.7713058540248</v>
      </c>
      <c r="Q44">
        <v>2657.9991802565692</v>
      </c>
      <c r="R44">
        <v>0.13274962310100899</v>
      </c>
      <c r="S44">
        <v>105484900</v>
      </c>
      <c r="T44">
        <v>1</v>
      </c>
    </row>
    <row r="45" spans="1:20" x14ac:dyDescent="0.3">
      <c r="A45" s="2">
        <v>43493</v>
      </c>
      <c r="B45">
        <v>97674</v>
      </c>
      <c r="C45">
        <v>98405</v>
      </c>
      <c r="D45">
        <v>94783</v>
      </c>
      <c r="E45">
        <v>97861</v>
      </c>
      <c r="F45">
        <v>97861</v>
      </c>
      <c r="G45">
        <v>28889300</v>
      </c>
      <c r="H45">
        <v>184</v>
      </c>
      <c r="I45">
        <v>0</v>
      </c>
      <c r="J45">
        <v>184</v>
      </c>
      <c r="K45">
        <v>79.503466131275331</v>
      </c>
      <c r="L45">
        <v>82783</v>
      </c>
      <c r="M45">
        <v>98405</v>
      </c>
      <c r="N45">
        <v>96.517731404429654</v>
      </c>
      <c r="O45">
        <v>-3.482268595570349</v>
      </c>
      <c r="P45">
        <v>4022.19931362741</v>
      </c>
      <c r="Q45">
        <v>2930.840023585768</v>
      </c>
      <c r="R45">
        <v>9.3370128709331368E-2</v>
      </c>
      <c r="S45">
        <v>134374200</v>
      </c>
      <c r="T45">
        <v>1</v>
      </c>
    </row>
    <row r="46" spans="1:20" x14ac:dyDescent="0.3">
      <c r="A46" s="2">
        <v>43500</v>
      </c>
      <c r="B46">
        <v>97861</v>
      </c>
      <c r="C46">
        <v>98589</v>
      </c>
      <c r="D46">
        <v>93424</v>
      </c>
      <c r="E46">
        <v>95343</v>
      </c>
      <c r="F46">
        <v>95343</v>
      </c>
      <c r="G46">
        <v>25425200</v>
      </c>
      <c r="H46">
        <v>-2518</v>
      </c>
      <c r="I46">
        <v>2518</v>
      </c>
      <c r="J46">
        <v>0</v>
      </c>
      <c r="K46">
        <v>65.66898753353513</v>
      </c>
      <c r="L46">
        <v>83892</v>
      </c>
      <c r="M46">
        <v>98589</v>
      </c>
      <c r="N46">
        <v>77.913859971422738</v>
      </c>
      <c r="O46">
        <v>-22.086140028577262</v>
      </c>
      <c r="P46">
        <v>4015.2581222000008</v>
      </c>
      <c r="Q46">
        <v>3147.7241626429518</v>
      </c>
      <c r="R46">
        <v>8.202916643023328E-2</v>
      </c>
      <c r="S46">
        <v>108949000</v>
      </c>
      <c r="T46">
        <v>-1</v>
      </c>
    </row>
    <row r="47" spans="1:20" x14ac:dyDescent="0.3">
      <c r="A47" s="2">
        <v>43507</v>
      </c>
      <c r="B47">
        <v>95351</v>
      </c>
      <c r="C47">
        <v>98238</v>
      </c>
      <c r="D47">
        <v>93737</v>
      </c>
      <c r="E47">
        <v>97526</v>
      </c>
      <c r="F47">
        <v>97526</v>
      </c>
      <c r="G47">
        <v>24305300</v>
      </c>
      <c r="H47">
        <v>2183</v>
      </c>
      <c r="I47">
        <v>0</v>
      </c>
      <c r="J47">
        <v>2183</v>
      </c>
      <c r="K47">
        <v>70.758960311433569</v>
      </c>
      <c r="L47">
        <v>83892</v>
      </c>
      <c r="M47">
        <v>98589</v>
      </c>
      <c r="N47">
        <v>92.767231407770296</v>
      </c>
      <c r="O47">
        <v>-7.2327685922297063</v>
      </c>
      <c r="P47">
        <v>4136.4066482546623</v>
      </c>
      <c r="Q47">
        <v>3345.4610385538949</v>
      </c>
      <c r="R47">
        <v>0.1152201257861636</v>
      </c>
      <c r="S47">
        <v>133254300</v>
      </c>
      <c r="T47">
        <v>1</v>
      </c>
    </row>
    <row r="48" spans="1:20" x14ac:dyDescent="0.3">
      <c r="A48" s="2">
        <v>43514</v>
      </c>
      <c r="B48">
        <v>97527</v>
      </c>
      <c r="C48">
        <v>98544</v>
      </c>
      <c r="D48">
        <v>95793</v>
      </c>
      <c r="E48">
        <v>97886</v>
      </c>
      <c r="F48">
        <v>97886</v>
      </c>
      <c r="G48">
        <v>23815200</v>
      </c>
      <c r="H48">
        <v>360</v>
      </c>
      <c r="I48">
        <v>0</v>
      </c>
      <c r="J48">
        <v>360</v>
      </c>
      <c r="K48">
        <v>71.561258647200702</v>
      </c>
      <c r="L48">
        <v>83892</v>
      </c>
      <c r="M48">
        <v>98589</v>
      </c>
      <c r="N48">
        <v>95.216710893379599</v>
      </c>
      <c r="O48">
        <v>-4.7832891066203986</v>
      </c>
      <c r="P48">
        <v>4212.5574928703281</v>
      </c>
      <c r="Q48">
        <v>3518.880595181879</v>
      </c>
      <c r="R48">
        <v>0.14223368379289811</v>
      </c>
      <c r="S48">
        <v>157069500</v>
      </c>
      <c r="T48">
        <v>1</v>
      </c>
    </row>
    <row r="49" spans="1:20" x14ac:dyDescent="0.3">
      <c r="A49" s="2">
        <v>43521</v>
      </c>
      <c r="B49">
        <v>97881</v>
      </c>
      <c r="C49">
        <v>98190</v>
      </c>
      <c r="D49">
        <v>94394</v>
      </c>
      <c r="E49">
        <v>94604</v>
      </c>
      <c r="F49">
        <v>94604</v>
      </c>
      <c r="G49">
        <v>21209000</v>
      </c>
      <c r="H49">
        <v>-3282</v>
      </c>
      <c r="I49">
        <v>3282</v>
      </c>
      <c r="J49">
        <v>0</v>
      </c>
      <c r="K49">
        <v>55.533233206566841</v>
      </c>
      <c r="L49">
        <v>83892</v>
      </c>
      <c r="M49">
        <v>98589</v>
      </c>
      <c r="N49">
        <v>72.885622916241417</v>
      </c>
      <c r="O49">
        <v>-27.11437708375859</v>
      </c>
      <c r="P49">
        <v>3964.5534434257279</v>
      </c>
      <c r="Q49">
        <v>3608.0152741094471</v>
      </c>
      <c r="R49">
        <v>7.6427685550763957E-2</v>
      </c>
      <c r="S49">
        <v>135860500</v>
      </c>
      <c r="T49">
        <v>-1</v>
      </c>
    </row>
    <row r="50" spans="1:20" x14ac:dyDescent="0.3">
      <c r="A50" s="2">
        <v>43528</v>
      </c>
      <c r="B50">
        <v>94604</v>
      </c>
      <c r="C50">
        <v>95476</v>
      </c>
      <c r="D50">
        <v>93305</v>
      </c>
      <c r="E50">
        <v>95365</v>
      </c>
      <c r="F50">
        <v>95365</v>
      </c>
      <c r="G50">
        <v>10873800</v>
      </c>
      <c r="H50">
        <v>761</v>
      </c>
      <c r="I50">
        <v>0</v>
      </c>
      <c r="J50">
        <v>761</v>
      </c>
      <c r="K50">
        <v>58.047186096545119</v>
      </c>
      <c r="L50">
        <v>83892</v>
      </c>
      <c r="M50">
        <v>98589</v>
      </c>
      <c r="N50">
        <v>78.063550384432205</v>
      </c>
      <c r="O50">
        <v>-21.936449615567799</v>
      </c>
      <c r="P50">
        <v>3785.2615985868911</v>
      </c>
      <c r="Q50">
        <v>3643.4645737735068</v>
      </c>
      <c r="R50">
        <v>3.8370662340349027E-2</v>
      </c>
      <c r="S50">
        <v>146734300</v>
      </c>
      <c r="T50">
        <v>1</v>
      </c>
    </row>
    <row r="51" spans="1:20" x14ac:dyDescent="0.3">
      <c r="A51" s="2">
        <v>43535</v>
      </c>
      <c r="B51">
        <v>95384</v>
      </c>
      <c r="C51">
        <v>99393</v>
      </c>
      <c r="D51">
        <v>95384</v>
      </c>
      <c r="E51">
        <v>99137</v>
      </c>
      <c r="F51">
        <v>99137</v>
      </c>
      <c r="G51">
        <v>21617400</v>
      </c>
      <c r="H51">
        <v>3772</v>
      </c>
      <c r="I51">
        <v>0</v>
      </c>
      <c r="J51">
        <v>3772</v>
      </c>
      <c r="K51">
        <v>68.297729404656849</v>
      </c>
      <c r="L51">
        <v>83892</v>
      </c>
      <c r="M51">
        <v>99393</v>
      </c>
      <c r="N51">
        <v>98.348493645571253</v>
      </c>
      <c r="O51">
        <v>-1.651506354428746</v>
      </c>
      <c r="P51">
        <v>3900.3258436679462</v>
      </c>
      <c r="Q51">
        <v>3694.8368680610338</v>
      </c>
      <c r="R51">
        <v>5.850007474001151E-2</v>
      </c>
      <c r="S51">
        <v>168351700</v>
      </c>
      <c r="T51">
        <v>1</v>
      </c>
    </row>
    <row r="52" spans="1:20" x14ac:dyDescent="0.3">
      <c r="A52" s="2">
        <v>43542</v>
      </c>
      <c r="B52">
        <v>99141</v>
      </c>
      <c r="C52">
        <v>100439</v>
      </c>
      <c r="D52">
        <v>93380</v>
      </c>
      <c r="E52">
        <v>93735</v>
      </c>
      <c r="F52">
        <v>93735</v>
      </c>
      <c r="G52">
        <v>25390700</v>
      </c>
      <c r="H52">
        <v>-5402</v>
      </c>
      <c r="I52">
        <v>5402</v>
      </c>
      <c r="J52">
        <v>0</v>
      </c>
      <c r="K52">
        <v>48.653639126283608</v>
      </c>
      <c r="L52">
        <v>83892</v>
      </c>
      <c r="M52">
        <v>100439</v>
      </c>
      <c r="N52">
        <v>59.485103039825951</v>
      </c>
      <c r="O52">
        <v>-40.514896960174049</v>
      </c>
      <c r="P52">
        <v>3517.949358856727</v>
      </c>
      <c r="Q52">
        <v>3659.4593440133408</v>
      </c>
      <c r="R52">
        <v>-2.4579331300664919E-2</v>
      </c>
      <c r="S52">
        <v>142961000</v>
      </c>
      <c r="T52">
        <v>-1</v>
      </c>
    </row>
    <row r="53" spans="1:20" x14ac:dyDescent="0.3">
      <c r="A53" s="2">
        <v>43549</v>
      </c>
      <c r="B53">
        <v>93735</v>
      </c>
      <c r="C53">
        <v>95863</v>
      </c>
      <c r="D53">
        <v>91584</v>
      </c>
      <c r="E53">
        <v>95415</v>
      </c>
      <c r="F53">
        <v>95415</v>
      </c>
      <c r="G53">
        <v>24762900</v>
      </c>
      <c r="H53">
        <v>1680</v>
      </c>
      <c r="I53">
        <v>0</v>
      </c>
      <c r="J53">
        <v>1680</v>
      </c>
      <c r="K53">
        <v>53.457375179202003</v>
      </c>
      <c r="L53">
        <v>83892</v>
      </c>
      <c r="M53">
        <v>100439</v>
      </c>
      <c r="N53">
        <v>69.638000846074817</v>
      </c>
      <c r="O53">
        <v>-30.361999153925179</v>
      </c>
      <c r="P53">
        <v>3311.4416643194272</v>
      </c>
      <c r="Q53">
        <v>3589.855773121863</v>
      </c>
      <c r="R53">
        <v>-2.3157959396787331E-2</v>
      </c>
      <c r="S53">
        <v>167723900</v>
      </c>
      <c r="T53">
        <v>1</v>
      </c>
    </row>
    <row r="54" spans="1:20" x14ac:dyDescent="0.3">
      <c r="A54" s="2">
        <v>43556</v>
      </c>
      <c r="B54">
        <v>95423</v>
      </c>
      <c r="C54">
        <v>97493</v>
      </c>
      <c r="D54">
        <v>94124</v>
      </c>
      <c r="E54">
        <v>97108</v>
      </c>
      <c r="F54">
        <v>97108</v>
      </c>
      <c r="G54">
        <v>19550800</v>
      </c>
      <c r="H54">
        <v>1693</v>
      </c>
      <c r="I54">
        <v>0</v>
      </c>
      <c r="J54">
        <v>1693</v>
      </c>
      <c r="K54">
        <v>58.023722802318289</v>
      </c>
      <c r="L54">
        <v>87536</v>
      </c>
      <c r="M54">
        <v>100439</v>
      </c>
      <c r="N54">
        <v>74.184298225218939</v>
      </c>
      <c r="O54">
        <v>-25.815701774781061</v>
      </c>
      <c r="P54">
        <v>3246.1614555048582</v>
      </c>
      <c r="Q54">
        <v>3521.1168819836771</v>
      </c>
      <c r="R54">
        <v>-7.6945872206497512E-3</v>
      </c>
      <c r="S54">
        <v>187274700</v>
      </c>
      <c r="T54">
        <v>1</v>
      </c>
    </row>
    <row r="55" spans="1:20" x14ac:dyDescent="0.3">
      <c r="A55" s="2">
        <v>43563</v>
      </c>
      <c r="B55">
        <v>97110</v>
      </c>
      <c r="C55">
        <v>97610</v>
      </c>
      <c r="D55">
        <v>92516</v>
      </c>
      <c r="E55">
        <v>92875</v>
      </c>
      <c r="F55">
        <v>92875</v>
      </c>
      <c r="G55">
        <v>21981500</v>
      </c>
      <c r="H55">
        <v>-4233</v>
      </c>
      <c r="I55">
        <v>4233</v>
      </c>
      <c r="J55">
        <v>0</v>
      </c>
      <c r="K55">
        <v>45.223409107253559</v>
      </c>
      <c r="L55">
        <v>91064</v>
      </c>
      <c r="M55">
        <v>100439</v>
      </c>
      <c r="N55">
        <v>19.31733333333333</v>
      </c>
      <c r="O55">
        <v>-80.682666666666663</v>
      </c>
      <c r="P55">
        <v>2822.127726508741</v>
      </c>
      <c r="Q55">
        <v>3381.3190059593849</v>
      </c>
      <c r="R55">
        <v>-2.588548713591976E-2</v>
      </c>
      <c r="S55">
        <v>165293200</v>
      </c>
      <c r="T55">
        <v>-1</v>
      </c>
    </row>
    <row r="56" spans="1:20" x14ac:dyDescent="0.3">
      <c r="A56" s="2">
        <v>43570</v>
      </c>
      <c r="B56">
        <v>92875</v>
      </c>
      <c r="C56">
        <v>95140</v>
      </c>
      <c r="D56">
        <v>92338</v>
      </c>
      <c r="E56">
        <v>94578</v>
      </c>
      <c r="F56">
        <v>94578</v>
      </c>
      <c r="G56">
        <v>20603300</v>
      </c>
      <c r="H56">
        <v>1703</v>
      </c>
      <c r="I56">
        <v>0</v>
      </c>
      <c r="J56">
        <v>1703</v>
      </c>
      <c r="K56">
        <v>50.311822395262197</v>
      </c>
      <c r="L56">
        <v>91584</v>
      </c>
      <c r="M56">
        <v>100439</v>
      </c>
      <c r="N56">
        <v>33.811405985319027</v>
      </c>
      <c r="O56">
        <v>-66.188594014680973</v>
      </c>
      <c r="P56">
        <v>2592.921557440714</v>
      </c>
      <c r="Q56">
        <v>3223.6394757146531</v>
      </c>
      <c r="R56">
        <v>-3.0227836679449619E-2</v>
      </c>
      <c r="S56">
        <v>185896500</v>
      </c>
      <c r="T56">
        <v>1</v>
      </c>
    </row>
    <row r="57" spans="1:20" x14ac:dyDescent="0.3">
      <c r="A57" s="2">
        <v>43577</v>
      </c>
      <c r="B57">
        <v>94578</v>
      </c>
      <c r="C57">
        <v>96563</v>
      </c>
      <c r="D57">
        <v>93721</v>
      </c>
      <c r="E57">
        <v>96236</v>
      </c>
      <c r="F57">
        <v>96236</v>
      </c>
      <c r="G57">
        <v>20789800</v>
      </c>
      <c r="H57">
        <v>1658</v>
      </c>
      <c r="I57">
        <v>0</v>
      </c>
      <c r="J57">
        <v>1658</v>
      </c>
      <c r="K57">
        <v>55.006981301380968</v>
      </c>
      <c r="L57">
        <v>91584</v>
      </c>
      <c r="M57">
        <v>100439</v>
      </c>
      <c r="N57">
        <v>52.535290796160361</v>
      </c>
      <c r="O57">
        <v>-47.464709203839639</v>
      </c>
      <c r="P57">
        <v>2515.4393104532792</v>
      </c>
      <c r="Q57">
        <v>3081.999413528707</v>
      </c>
      <c r="R57">
        <v>-1.6856343092985671E-2</v>
      </c>
      <c r="S57">
        <v>206686300</v>
      </c>
      <c r="T57">
        <v>1</v>
      </c>
    </row>
    <row r="58" spans="1:20" x14ac:dyDescent="0.3">
      <c r="A58" s="2">
        <v>43584</v>
      </c>
      <c r="B58">
        <v>96254</v>
      </c>
      <c r="C58">
        <v>97123</v>
      </c>
      <c r="D58">
        <v>95312</v>
      </c>
      <c r="E58">
        <v>96008</v>
      </c>
      <c r="F58">
        <v>96008</v>
      </c>
      <c r="G58">
        <v>15332400</v>
      </c>
      <c r="H58">
        <v>-228</v>
      </c>
      <c r="I58">
        <v>228</v>
      </c>
      <c r="J58">
        <v>0</v>
      </c>
      <c r="K58">
        <v>54.194431258938593</v>
      </c>
      <c r="L58">
        <v>91584</v>
      </c>
      <c r="M58">
        <v>100439</v>
      </c>
      <c r="N58">
        <v>49.960474308300398</v>
      </c>
      <c r="O58">
        <v>-50.039525691699602</v>
      </c>
      <c r="P58">
        <v>2407.9410174666409</v>
      </c>
      <c r="Q58">
        <v>2947.1877121329671</v>
      </c>
      <c r="R58">
        <v>1.484081011373717E-2</v>
      </c>
      <c r="S58">
        <v>191353900</v>
      </c>
      <c r="T58">
        <v>-1</v>
      </c>
    </row>
    <row r="59" spans="1:20" x14ac:dyDescent="0.3">
      <c r="A59" s="2">
        <v>43591</v>
      </c>
      <c r="B59">
        <v>95992</v>
      </c>
      <c r="C59">
        <v>96312</v>
      </c>
      <c r="D59">
        <v>92750</v>
      </c>
      <c r="E59">
        <v>94258</v>
      </c>
      <c r="F59">
        <v>94258</v>
      </c>
      <c r="G59">
        <v>21290000</v>
      </c>
      <c r="H59">
        <v>-1750</v>
      </c>
      <c r="I59">
        <v>1750</v>
      </c>
      <c r="J59">
        <v>0</v>
      </c>
      <c r="K59">
        <v>47.924777995177443</v>
      </c>
      <c r="L59">
        <v>91584</v>
      </c>
      <c r="M59">
        <v>100439</v>
      </c>
      <c r="N59">
        <v>30.19762845849802</v>
      </c>
      <c r="O59">
        <v>-69.802371541501969</v>
      </c>
      <c r="P59">
        <v>2157.2131963098218</v>
      </c>
      <c r="Q59">
        <v>2789.1927881698289</v>
      </c>
      <c r="R59">
        <v>-1.160803229696428E-2</v>
      </c>
      <c r="S59">
        <v>170063900</v>
      </c>
      <c r="T59">
        <v>-1</v>
      </c>
    </row>
    <row r="60" spans="1:20" x14ac:dyDescent="0.3">
      <c r="A60" s="2">
        <v>43598</v>
      </c>
      <c r="B60">
        <v>94252</v>
      </c>
      <c r="C60">
        <v>94252</v>
      </c>
      <c r="D60">
        <v>89409</v>
      </c>
      <c r="E60">
        <v>89993</v>
      </c>
      <c r="F60">
        <v>89993</v>
      </c>
      <c r="G60">
        <v>24412600</v>
      </c>
      <c r="H60">
        <v>-4265</v>
      </c>
      <c r="I60">
        <v>4265</v>
      </c>
      <c r="J60">
        <v>0</v>
      </c>
      <c r="K60">
        <v>36.160767698506497</v>
      </c>
      <c r="L60">
        <v>89409</v>
      </c>
      <c r="M60">
        <v>100439</v>
      </c>
      <c r="N60">
        <v>5.2946509519492304</v>
      </c>
      <c r="O60">
        <v>-94.705349048050763</v>
      </c>
      <c r="P60">
        <v>1597.1976036170529</v>
      </c>
      <c r="Q60">
        <v>2550.7937261529219</v>
      </c>
      <c r="R60">
        <v>-9.2235996651098939E-2</v>
      </c>
      <c r="S60">
        <v>145651300</v>
      </c>
      <c r="T60">
        <v>-1</v>
      </c>
    </row>
    <row r="61" spans="1:20" x14ac:dyDescent="0.3">
      <c r="A61" s="2">
        <v>43605</v>
      </c>
      <c r="B61">
        <v>90006</v>
      </c>
      <c r="C61">
        <v>95212</v>
      </c>
      <c r="D61">
        <v>89822</v>
      </c>
      <c r="E61">
        <v>93628</v>
      </c>
      <c r="F61">
        <v>93628</v>
      </c>
      <c r="G61">
        <v>21522000</v>
      </c>
      <c r="H61">
        <v>3635</v>
      </c>
      <c r="I61">
        <v>0</v>
      </c>
      <c r="J61">
        <v>3635</v>
      </c>
      <c r="K61">
        <v>48.574608678006797</v>
      </c>
      <c r="L61">
        <v>89409</v>
      </c>
      <c r="M61">
        <v>100439</v>
      </c>
      <c r="N61">
        <v>38.250226654578427</v>
      </c>
      <c r="O61">
        <v>-61.749773345421573</v>
      </c>
      <c r="P61">
        <v>1429.2401688746761</v>
      </c>
      <c r="Q61">
        <v>2326.482995799131</v>
      </c>
      <c r="R61">
        <v>-1.1415159758895179E-3</v>
      </c>
      <c r="S61">
        <v>167173300</v>
      </c>
      <c r="T61">
        <v>1</v>
      </c>
    </row>
    <row r="62" spans="1:20" x14ac:dyDescent="0.3">
      <c r="A62" s="2">
        <v>43612</v>
      </c>
      <c r="B62">
        <v>93626</v>
      </c>
      <c r="C62">
        <v>97992</v>
      </c>
      <c r="D62">
        <v>93626</v>
      </c>
      <c r="E62">
        <v>97030</v>
      </c>
      <c r="F62">
        <v>97030</v>
      </c>
      <c r="G62">
        <v>22974700</v>
      </c>
      <c r="H62">
        <v>3402</v>
      </c>
      <c r="I62">
        <v>0</v>
      </c>
      <c r="J62">
        <v>3402</v>
      </c>
      <c r="K62">
        <v>57.499286444217198</v>
      </c>
      <c r="L62">
        <v>89409</v>
      </c>
      <c r="M62">
        <v>100439</v>
      </c>
      <c r="N62">
        <v>69.093381686310067</v>
      </c>
      <c r="O62">
        <v>-30.90661831368994</v>
      </c>
      <c r="P62">
        <v>1551.895908735765</v>
      </c>
      <c r="Q62">
        <v>2171.5655679450442</v>
      </c>
      <c r="R62">
        <v>1.6926059843840099E-2</v>
      </c>
      <c r="S62">
        <v>190148000</v>
      </c>
      <c r="T62">
        <v>1</v>
      </c>
    </row>
    <row r="63" spans="1:20" x14ac:dyDescent="0.3">
      <c r="A63" s="2">
        <v>43619</v>
      </c>
      <c r="B63">
        <v>97036</v>
      </c>
      <c r="C63">
        <v>98326</v>
      </c>
      <c r="D63">
        <v>95686</v>
      </c>
      <c r="E63">
        <v>97821</v>
      </c>
      <c r="F63">
        <v>97821</v>
      </c>
      <c r="G63">
        <v>20383700</v>
      </c>
      <c r="H63">
        <v>791</v>
      </c>
      <c r="I63">
        <v>0</v>
      </c>
      <c r="J63">
        <v>791</v>
      </c>
      <c r="K63">
        <v>59.390051049628937</v>
      </c>
      <c r="L63">
        <v>89409</v>
      </c>
      <c r="M63">
        <v>100439</v>
      </c>
      <c r="N63">
        <v>76.264732547597461</v>
      </c>
      <c r="O63">
        <v>-23.735267452402539</v>
      </c>
      <c r="P63">
        <v>1693.21349978738</v>
      </c>
      <c r="Q63">
        <v>2075.8951491549719</v>
      </c>
      <c r="R63">
        <v>7.3423404868806497E-3</v>
      </c>
      <c r="S63">
        <v>210531700</v>
      </c>
      <c r="T63">
        <v>1</v>
      </c>
    </row>
    <row r="64" spans="1:20" x14ac:dyDescent="0.3">
      <c r="A64" s="2">
        <v>43626</v>
      </c>
      <c r="B64">
        <v>97828</v>
      </c>
      <c r="C64">
        <v>99364</v>
      </c>
      <c r="D64">
        <v>96782</v>
      </c>
      <c r="E64">
        <v>98040</v>
      </c>
      <c r="F64">
        <v>98040</v>
      </c>
      <c r="G64">
        <v>28234100</v>
      </c>
      <c r="H64">
        <v>219</v>
      </c>
      <c r="I64">
        <v>0</v>
      </c>
      <c r="J64">
        <v>219</v>
      </c>
      <c r="K64">
        <v>59.959114191023048</v>
      </c>
      <c r="L64">
        <v>89409</v>
      </c>
      <c r="M64">
        <v>100439</v>
      </c>
      <c r="N64">
        <v>78.250226654578427</v>
      </c>
      <c r="O64">
        <v>-21.74977334542158</v>
      </c>
      <c r="P64">
        <v>1802.047535023579</v>
      </c>
      <c r="Q64">
        <v>2021.12562396616</v>
      </c>
      <c r="R64">
        <v>5.5612382234185631E-2</v>
      </c>
      <c r="S64">
        <v>238765800</v>
      </c>
      <c r="T64">
        <v>1</v>
      </c>
    </row>
    <row r="65" spans="1:20" x14ac:dyDescent="0.3">
      <c r="A65" s="2">
        <v>43633</v>
      </c>
      <c r="B65">
        <v>98038</v>
      </c>
      <c r="C65">
        <v>102100</v>
      </c>
      <c r="D65">
        <v>97623</v>
      </c>
      <c r="E65">
        <v>102013</v>
      </c>
      <c r="F65">
        <v>102013</v>
      </c>
      <c r="G65">
        <v>18352900</v>
      </c>
      <c r="H65">
        <v>3973</v>
      </c>
      <c r="I65">
        <v>0</v>
      </c>
      <c r="J65">
        <v>3973</v>
      </c>
      <c r="K65">
        <v>69.040373600692149</v>
      </c>
      <c r="L65">
        <v>89409</v>
      </c>
      <c r="M65">
        <v>102100</v>
      </c>
      <c r="N65">
        <v>99.314474824678911</v>
      </c>
      <c r="O65">
        <v>-0.68552517532109369</v>
      </c>
      <c r="P65">
        <v>2182.9176180940408</v>
      </c>
      <c r="Q65">
        <v>2053.4840239083842</v>
      </c>
      <c r="R65">
        <v>7.8612362282983295E-2</v>
      </c>
      <c r="S65">
        <v>257118700</v>
      </c>
      <c r="T65">
        <v>1</v>
      </c>
    </row>
    <row r="66" spans="1:20" x14ac:dyDescent="0.3">
      <c r="A66" s="2">
        <v>43640</v>
      </c>
      <c r="B66">
        <v>102018</v>
      </c>
      <c r="C66">
        <v>102617</v>
      </c>
      <c r="D66">
        <v>99421</v>
      </c>
      <c r="E66">
        <v>100967</v>
      </c>
      <c r="F66">
        <v>100967</v>
      </c>
      <c r="G66">
        <v>21277400</v>
      </c>
      <c r="H66">
        <v>-1046</v>
      </c>
      <c r="I66">
        <v>1046</v>
      </c>
      <c r="J66">
        <v>0</v>
      </c>
      <c r="K66">
        <v>64.590266074307749</v>
      </c>
      <c r="L66">
        <v>89409</v>
      </c>
      <c r="M66">
        <v>102617</v>
      </c>
      <c r="N66">
        <v>87.507571168988491</v>
      </c>
      <c r="O66">
        <v>-12.492428831011511</v>
      </c>
      <c r="P66">
        <v>2373.175266101141</v>
      </c>
      <c r="Q66">
        <v>2117.422274112078</v>
      </c>
      <c r="R66">
        <v>4.9160397356498693E-2</v>
      </c>
      <c r="S66">
        <v>235841300</v>
      </c>
      <c r="T66">
        <v>-1</v>
      </c>
    </row>
    <row r="67" spans="1:20" x14ac:dyDescent="0.3">
      <c r="A67" s="2">
        <v>43647</v>
      </c>
      <c r="B67">
        <v>100973</v>
      </c>
      <c r="C67">
        <v>104176</v>
      </c>
      <c r="D67">
        <v>100073</v>
      </c>
      <c r="E67">
        <v>104089</v>
      </c>
      <c r="F67">
        <v>104089</v>
      </c>
      <c r="G67">
        <v>18351500</v>
      </c>
      <c r="H67">
        <v>3122</v>
      </c>
      <c r="I67">
        <v>0</v>
      </c>
      <c r="J67">
        <v>3122</v>
      </c>
      <c r="K67">
        <v>71.022688802358999</v>
      </c>
      <c r="L67">
        <v>89409</v>
      </c>
      <c r="M67">
        <v>104176</v>
      </c>
      <c r="N67">
        <v>99.410848513577577</v>
      </c>
      <c r="O67">
        <v>-0.58915148642242843</v>
      </c>
      <c r="P67">
        <v>2743.69821575674</v>
      </c>
      <c r="Q67">
        <v>2242.677465207345</v>
      </c>
      <c r="R67">
        <v>8.4170069160903305E-2</v>
      </c>
      <c r="S67">
        <v>254192800</v>
      </c>
      <c r="T67">
        <v>1</v>
      </c>
    </row>
    <row r="68" spans="1:20" x14ac:dyDescent="0.3">
      <c r="A68" s="2">
        <v>43654</v>
      </c>
      <c r="B68">
        <v>104090</v>
      </c>
      <c r="C68">
        <v>106650</v>
      </c>
      <c r="D68">
        <v>103903</v>
      </c>
      <c r="E68">
        <v>103906</v>
      </c>
      <c r="F68">
        <v>103906</v>
      </c>
      <c r="G68">
        <v>19909300</v>
      </c>
      <c r="H68">
        <v>-183</v>
      </c>
      <c r="I68">
        <v>183</v>
      </c>
      <c r="J68">
        <v>0</v>
      </c>
      <c r="K68">
        <v>70.160679801810915</v>
      </c>
      <c r="L68">
        <v>89409</v>
      </c>
      <c r="M68">
        <v>106650</v>
      </c>
      <c r="N68">
        <v>84.084449857896871</v>
      </c>
      <c r="O68">
        <v>-15.915550142103131</v>
      </c>
      <c r="P68">
        <v>2988.1397091029362</v>
      </c>
      <c r="Q68">
        <v>2391.769916620698</v>
      </c>
      <c r="R68">
        <v>0.1023573595875151</v>
      </c>
      <c r="S68">
        <v>234283500</v>
      </c>
      <c r="T68">
        <v>-1</v>
      </c>
    </row>
    <row r="69" spans="1:20" x14ac:dyDescent="0.3">
      <c r="A69" s="2">
        <v>43661</v>
      </c>
      <c r="B69">
        <v>103909</v>
      </c>
      <c r="C69">
        <v>104773</v>
      </c>
      <c r="D69">
        <v>103361</v>
      </c>
      <c r="E69">
        <v>103452</v>
      </c>
      <c r="F69">
        <v>103452</v>
      </c>
      <c r="G69">
        <v>20184900</v>
      </c>
      <c r="H69">
        <v>-454</v>
      </c>
      <c r="I69">
        <v>454</v>
      </c>
      <c r="J69">
        <v>0</v>
      </c>
      <c r="K69">
        <v>67.80493278311036</v>
      </c>
      <c r="L69">
        <v>89409</v>
      </c>
      <c r="M69">
        <v>106650</v>
      </c>
      <c r="N69">
        <v>81.451191926222378</v>
      </c>
      <c r="O69">
        <v>-18.548808073777622</v>
      </c>
      <c r="P69">
        <v>3109.4356712285812</v>
      </c>
      <c r="Q69">
        <v>2535.3030695710841</v>
      </c>
      <c r="R69">
        <v>0.14955607658373429</v>
      </c>
      <c r="S69">
        <v>214098600</v>
      </c>
      <c r="T69">
        <v>-1</v>
      </c>
    </row>
    <row r="70" spans="1:20" x14ac:dyDescent="0.3">
      <c r="A70" s="2">
        <v>43668</v>
      </c>
      <c r="B70">
        <v>103452</v>
      </c>
      <c r="C70">
        <v>104570</v>
      </c>
      <c r="D70">
        <v>102196</v>
      </c>
      <c r="E70">
        <v>102819</v>
      </c>
      <c r="F70">
        <v>102819</v>
      </c>
      <c r="G70">
        <v>23333500</v>
      </c>
      <c r="H70">
        <v>-633</v>
      </c>
      <c r="I70">
        <v>633</v>
      </c>
      <c r="J70">
        <v>0</v>
      </c>
      <c r="K70">
        <v>64.3300169372949</v>
      </c>
      <c r="L70">
        <v>89409</v>
      </c>
      <c r="M70">
        <v>106650</v>
      </c>
      <c r="N70">
        <v>77.77971115364538</v>
      </c>
      <c r="O70">
        <v>-22.22028884635462</v>
      </c>
      <c r="P70">
        <v>3118.610658963225</v>
      </c>
      <c r="Q70">
        <v>2651.9645887686988</v>
      </c>
      <c r="R70">
        <v>9.8165078822574525E-2</v>
      </c>
      <c r="S70">
        <v>190765100</v>
      </c>
      <c r="T70">
        <v>-1</v>
      </c>
    </row>
    <row r="71" spans="1:20" x14ac:dyDescent="0.3">
      <c r="A71" s="2">
        <v>43675</v>
      </c>
      <c r="B71">
        <v>102817</v>
      </c>
      <c r="C71">
        <v>104056</v>
      </c>
      <c r="D71">
        <v>100950</v>
      </c>
      <c r="E71">
        <v>102674</v>
      </c>
      <c r="F71">
        <v>102674</v>
      </c>
      <c r="G71">
        <v>24745900</v>
      </c>
      <c r="H71">
        <v>-145</v>
      </c>
      <c r="I71">
        <v>145</v>
      </c>
      <c r="J71">
        <v>0</v>
      </c>
      <c r="K71">
        <v>63.470279943479888</v>
      </c>
      <c r="L71">
        <v>89409</v>
      </c>
      <c r="M71">
        <v>106650</v>
      </c>
      <c r="N71">
        <v>76.938692651238327</v>
      </c>
      <c r="O71">
        <v>-23.06130734876167</v>
      </c>
      <c r="P71">
        <v>3078.7012987847988</v>
      </c>
      <c r="Q71">
        <v>2737.311931543994</v>
      </c>
      <c r="R71">
        <v>5.8167577038029439E-2</v>
      </c>
      <c r="S71">
        <v>166019200</v>
      </c>
      <c r="T71">
        <v>-1</v>
      </c>
    </row>
    <row r="72" spans="1:20" x14ac:dyDescent="0.3">
      <c r="A72" s="2">
        <v>43682</v>
      </c>
      <c r="B72">
        <v>102658</v>
      </c>
      <c r="C72">
        <v>104848</v>
      </c>
      <c r="D72">
        <v>99630</v>
      </c>
      <c r="E72">
        <v>103996</v>
      </c>
      <c r="F72">
        <v>103996</v>
      </c>
      <c r="G72">
        <v>25733400</v>
      </c>
      <c r="H72">
        <v>1322</v>
      </c>
      <c r="I72">
        <v>0</v>
      </c>
      <c r="J72">
        <v>1322</v>
      </c>
      <c r="K72">
        <v>67.973042008270696</v>
      </c>
      <c r="L72">
        <v>89409</v>
      </c>
      <c r="M72">
        <v>106650</v>
      </c>
      <c r="N72">
        <v>84.60646134214953</v>
      </c>
      <c r="O72">
        <v>-15.39353865785047</v>
      </c>
      <c r="P72">
        <v>3117.6468404769112</v>
      </c>
      <c r="Q72">
        <v>2813.3789138810739</v>
      </c>
      <c r="R72">
        <v>6.3125504748469119E-2</v>
      </c>
      <c r="S72">
        <v>191752600</v>
      </c>
      <c r="T72">
        <v>1</v>
      </c>
    </row>
    <row r="73" spans="1:20" x14ac:dyDescent="0.3">
      <c r="A73" s="2">
        <v>43689</v>
      </c>
      <c r="B73">
        <v>103946</v>
      </c>
      <c r="C73">
        <v>103946</v>
      </c>
      <c r="D73">
        <v>98200</v>
      </c>
      <c r="E73">
        <v>99806</v>
      </c>
      <c r="F73">
        <v>99806</v>
      </c>
      <c r="G73">
        <v>28262500</v>
      </c>
      <c r="H73">
        <v>-4190</v>
      </c>
      <c r="I73">
        <v>4190</v>
      </c>
      <c r="J73">
        <v>0</v>
      </c>
      <c r="K73">
        <v>46.852807074815807</v>
      </c>
      <c r="L73">
        <v>89409</v>
      </c>
      <c r="M73">
        <v>106650</v>
      </c>
      <c r="N73">
        <v>60.303926686387101</v>
      </c>
      <c r="O73">
        <v>-39.696073313612899</v>
      </c>
      <c r="P73">
        <v>2778.8255030686119</v>
      </c>
      <c r="Q73">
        <v>2806.468231678572</v>
      </c>
      <c r="R73">
        <v>1.801305589555291E-2</v>
      </c>
      <c r="S73">
        <v>163490100</v>
      </c>
      <c r="T73">
        <v>-1</v>
      </c>
    </row>
    <row r="74" spans="1:20" x14ac:dyDescent="0.3">
      <c r="A74" s="2">
        <v>43696</v>
      </c>
      <c r="B74">
        <v>99810</v>
      </c>
      <c r="C74">
        <v>101469</v>
      </c>
      <c r="D74">
        <v>97085</v>
      </c>
      <c r="E74">
        <v>97667</v>
      </c>
      <c r="F74">
        <v>97667</v>
      </c>
      <c r="G74">
        <v>26293200</v>
      </c>
      <c r="H74">
        <v>-2139</v>
      </c>
      <c r="I74">
        <v>2139</v>
      </c>
      <c r="J74">
        <v>0</v>
      </c>
      <c r="K74">
        <v>39.604293210641387</v>
      </c>
      <c r="L74">
        <v>89822</v>
      </c>
      <c r="M74">
        <v>106650</v>
      </c>
      <c r="N74">
        <v>46.618730686950322</v>
      </c>
      <c r="O74">
        <v>-53.381269313049692</v>
      </c>
      <c r="P74">
        <v>2311.2767888436938</v>
      </c>
      <c r="Q74">
        <v>2707.4299426528819</v>
      </c>
      <c r="R74">
        <v>-4.2602413417897722E-2</v>
      </c>
      <c r="S74">
        <v>137196900</v>
      </c>
      <c r="T74">
        <v>-1</v>
      </c>
    </row>
    <row r="75" spans="1:20" x14ac:dyDescent="0.3">
      <c r="A75" s="2">
        <v>43703</v>
      </c>
      <c r="B75">
        <v>97687</v>
      </c>
      <c r="C75">
        <v>101551</v>
      </c>
      <c r="D75">
        <v>95855</v>
      </c>
      <c r="E75">
        <v>101135</v>
      </c>
      <c r="F75">
        <v>101135</v>
      </c>
      <c r="G75">
        <v>26342200</v>
      </c>
      <c r="H75">
        <v>3468</v>
      </c>
      <c r="I75">
        <v>0</v>
      </c>
      <c r="J75">
        <v>3468</v>
      </c>
      <c r="K75">
        <v>53.160587986121719</v>
      </c>
      <c r="L75">
        <v>93626</v>
      </c>
      <c r="M75">
        <v>106650</v>
      </c>
      <c r="N75">
        <v>57.655098280098279</v>
      </c>
      <c r="O75">
        <v>-42.344901719901721</v>
      </c>
      <c r="P75">
        <v>2194.9568070429382</v>
      </c>
      <c r="Q75">
        <v>2604.935315151115</v>
      </c>
      <c r="R75">
        <v>1.663909990393009E-3</v>
      </c>
      <c r="S75">
        <v>163539100</v>
      </c>
      <c r="T75">
        <v>1</v>
      </c>
    </row>
    <row r="76" spans="1:20" x14ac:dyDescent="0.3">
      <c r="A76" s="2">
        <v>43710</v>
      </c>
      <c r="B76">
        <v>101133</v>
      </c>
      <c r="C76">
        <v>103258</v>
      </c>
      <c r="D76">
        <v>99406</v>
      </c>
      <c r="E76">
        <v>102935</v>
      </c>
      <c r="F76">
        <v>102935</v>
      </c>
      <c r="G76">
        <v>15786400</v>
      </c>
      <c r="H76">
        <v>1800</v>
      </c>
      <c r="I76">
        <v>0</v>
      </c>
      <c r="J76">
        <v>1800</v>
      </c>
      <c r="K76">
        <v>58.710835530795919</v>
      </c>
      <c r="L76">
        <v>95686</v>
      </c>
      <c r="M76">
        <v>106650</v>
      </c>
      <c r="N76">
        <v>66.116380882889459</v>
      </c>
      <c r="O76">
        <v>-33.883619117110541</v>
      </c>
      <c r="P76">
        <v>2222.2431699112931</v>
      </c>
      <c r="Q76">
        <v>2528.3968858762701</v>
      </c>
      <c r="R76">
        <v>-1.108666621833243E-2</v>
      </c>
      <c r="S76">
        <v>179325500</v>
      </c>
      <c r="T76">
        <v>1</v>
      </c>
    </row>
    <row r="77" spans="1:20" x14ac:dyDescent="0.3">
      <c r="A77" s="2">
        <v>43717</v>
      </c>
      <c r="B77">
        <v>102937</v>
      </c>
      <c r="C77">
        <v>104699</v>
      </c>
      <c r="D77">
        <v>102231</v>
      </c>
      <c r="E77">
        <v>103501</v>
      </c>
      <c r="F77">
        <v>103501</v>
      </c>
      <c r="G77">
        <v>24874600</v>
      </c>
      <c r="H77">
        <v>566</v>
      </c>
      <c r="I77">
        <v>0</v>
      </c>
      <c r="J77">
        <v>566</v>
      </c>
      <c r="K77">
        <v>60.412788906111103</v>
      </c>
      <c r="L77">
        <v>95855</v>
      </c>
      <c r="M77">
        <v>106650</v>
      </c>
      <c r="N77">
        <v>70.829087540528022</v>
      </c>
      <c r="O77">
        <v>-29.170912459471971</v>
      </c>
      <c r="P77">
        <v>2263.3988850964088</v>
      </c>
      <c r="Q77">
        <v>2475.397285594614</v>
      </c>
      <c r="R77">
        <v>-3.8977537389563999E-3</v>
      </c>
      <c r="S77">
        <v>204200100</v>
      </c>
      <c r="T77">
        <v>1</v>
      </c>
    </row>
    <row r="78" spans="1:20" x14ac:dyDescent="0.3">
      <c r="A78" s="2">
        <v>43724</v>
      </c>
      <c r="B78">
        <v>103496</v>
      </c>
      <c r="C78">
        <v>106001</v>
      </c>
      <c r="D78">
        <v>102782</v>
      </c>
      <c r="E78">
        <v>104817</v>
      </c>
      <c r="F78">
        <v>104817</v>
      </c>
      <c r="G78">
        <v>26180600</v>
      </c>
      <c r="H78">
        <v>1316</v>
      </c>
      <c r="I78">
        <v>0</v>
      </c>
      <c r="J78">
        <v>1316</v>
      </c>
      <c r="K78">
        <v>64.354654053186067</v>
      </c>
      <c r="L78">
        <v>95855</v>
      </c>
      <c r="M78">
        <v>106650</v>
      </c>
      <c r="N78">
        <v>83.019916628068543</v>
      </c>
      <c r="O78">
        <v>-16.98008337193145</v>
      </c>
      <c r="P78">
        <v>2374.729821173401</v>
      </c>
      <c r="Q78">
        <v>2455.263792672175</v>
      </c>
      <c r="R78">
        <v>1.3194524997100171E-2</v>
      </c>
      <c r="S78">
        <v>230380700</v>
      </c>
      <c r="T78">
        <v>1</v>
      </c>
    </row>
    <row r="79" spans="1:20" x14ac:dyDescent="0.3">
      <c r="A79" s="2">
        <v>43731</v>
      </c>
      <c r="B79">
        <v>104817</v>
      </c>
      <c r="C79">
        <v>105633</v>
      </c>
      <c r="D79">
        <v>103034</v>
      </c>
      <c r="E79">
        <v>105078</v>
      </c>
      <c r="F79">
        <v>105078</v>
      </c>
      <c r="G79">
        <v>22468700</v>
      </c>
      <c r="H79">
        <v>261</v>
      </c>
      <c r="I79">
        <v>0</v>
      </c>
      <c r="J79">
        <v>261</v>
      </c>
      <c r="K79">
        <v>65.148794267039676</v>
      </c>
      <c r="L79">
        <v>95855</v>
      </c>
      <c r="M79">
        <v>106650</v>
      </c>
      <c r="N79">
        <v>85.437702640111155</v>
      </c>
      <c r="O79">
        <v>-14.56229735988884</v>
      </c>
      <c r="P79">
        <v>2455.6907312757389</v>
      </c>
      <c r="Q79">
        <v>2455.3491803930178</v>
      </c>
      <c r="R79">
        <v>2.1970647448428689E-2</v>
      </c>
      <c r="S79">
        <v>252849400</v>
      </c>
      <c r="T79">
        <v>1</v>
      </c>
    </row>
    <row r="80" spans="1:20" x14ac:dyDescent="0.3">
      <c r="A80" s="2">
        <v>43738</v>
      </c>
      <c r="B80">
        <v>105077</v>
      </c>
      <c r="C80">
        <v>105178</v>
      </c>
      <c r="D80">
        <v>99826</v>
      </c>
      <c r="E80">
        <v>102551</v>
      </c>
      <c r="F80">
        <v>102551</v>
      </c>
      <c r="G80">
        <v>22372700</v>
      </c>
      <c r="H80">
        <v>-2527</v>
      </c>
      <c r="I80">
        <v>2527</v>
      </c>
      <c r="J80">
        <v>0</v>
      </c>
      <c r="K80">
        <v>52.165369069109033</v>
      </c>
      <c r="L80">
        <v>95855</v>
      </c>
      <c r="M80">
        <v>106650</v>
      </c>
      <c r="N80">
        <v>62.02871699861047</v>
      </c>
      <c r="O80">
        <v>-37.97128300138953</v>
      </c>
      <c r="P80">
        <v>2289.7058705694799</v>
      </c>
      <c r="Q80">
        <v>2422.220518388086</v>
      </c>
      <c r="R80">
        <v>-1.1979663790249171E-3</v>
      </c>
      <c r="S80">
        <v>230476700</v>
      </c>
      <c r="T80">
        <v>-1</v>
      </c>
    </row>
    <row r="81" spans="1:20" x14ac:dyDescent="0.3">
      <c r="A81" s="2">
        <v>43745</v>
      </c>
      <c r="B81">
        <v>102546</v>
      </c>
      <c r="C81">
        <v>104381</v>
      </c>
      <c r="D81">
        <v>99868</v>
      </c>
      <c r="E81">
        <v>103832</v>
      </c>
      <c r="F81">
        <v>103832</v>
      </c>
      <c r="G81">
        <v>20944900</v>
      </c>
      <c r="H81">
        <v>1281</v>
      </c>
      <c r="I81">
        <v>0</v>
      </c>
      <c r="J81">
        <v>1281</v>
      </c>
      <c r="K81">
        <v>57.159183826107267</v>
      </c>
      <c r="L81">
        <v>95855</v>
      </c>
      <c r="M81">
        <v>106650</v>
      </c>
      <c r="N81">
        <v>73.895321908290882</v>
      </c>
      <c r="O81">
        <v>-26.104678091709129</v>
      </c>
      <c r="P81">
        <v>2235.679484891516</v>
      </c>
      <c r="Q81">
        <v>2384.9123116525329</v>
      </c>
      <c r="R81">
        <v>-1.576983730143477E-3</v>
      </c>
      <c r="S81">
        <v>251421600</v>
      </c>
      <c r="T81">
        <v>1</v>
      </c>
    </row>
    <row r="82" spans="1:20" x14ac:dyDescent="0.3">
      <c r="A82" s="2">
        <v>43752</v>
      </c>
      <c r="B82">
        <v>103834</v>
      </c>
      <c r="C82">
        <v>105891</v>
      </c>
      <c r="D82">
        <v>103438</v>
      </c>
      <c r="E82">
        <v>104729</v>
      </c>
      <c r="F82">
        <v>104729</v>
      </c>
      <c r="G82">
        <v>20257800</v>
      </c>
      <c r="H82">
        <v>897</v>
      </c>
      <c r="I82">
        <v>0</v>
      </c>
      <c r="J82">
        <v>897</v>
      </c>
      <c r="K82">
        <v>60.491680878675758</v>
      </c>
      <c r="L82">
        <v>95855</v>
      </c>
      <c r="M82">
        <v>106001</v>
      </c>
      <c r="N82">
        <v>87.463039621525724</v>
      </c>
      <c r="O82">
        <v>-12.53696037847428</v>
      </c>
      <c r="P82">
        <v>2239.3784979837801</v>
      </c>
      <c r="Q82">
        <v>2355.805548896165</v>
      </c>
      <c r="R82">
        <v>4.9325691842173842E-2</v>
      </c>
      <c r="S82">
        <v>271679400</v>
      </c>
      <c r="T82">
        <v>1</v>
      </c>
    </row>
    <row r="83" spans="1:20" x14ac:dyDescent="0.3">
      <c r="A83" s="2">
        <v>43758</v>
      </c>
      <c r="B83">
        <v>104729</v>
      </c>
      <c r="C83">
        <v>108083</v>
      </c>
      <c r="D83">
        <v>104696</v>
      </c>
      <c r="E83">
        <v>107364</v>
      </c>
      <c r="F83">
        <v>107364</v>
      </c>
      <c r="G83">
        <v>24404100</v>
      </c>
      <c r="H83">
        <v>2635</v>
      </c>
      <c r="I83">
        <v>0</v>
      </c>
      <c r="J83">
        <v>2635</v>
      </c>
      <c r="K83">
        <v>68.735066710247665</v>
      </c>
      <c r="L83">
        <v>95855</v>
      </c>
      <c r="M83">
        <v>108083</v>
      </c>
      <c r="N83">
        <v>94.12005233889434</v>
      </c>
      <c r="O83">
        <v>-5.8799476611056587</v>
      </c>
      <c r="P83">
        <v>2426.8230270628701</v>
      </c>
      <c r="Q83">
        <v>2370.0090445383348</v>
      </c>
      <c r="R83">
        <v>9.9286350558530412E-2</v>
      </c>
      <c r="S83">
        <v>296083500</v>
      </c>
      <c r="T83">
        <v>1</v>
      </c>
    </row>
    <row r="84" spans="1:20" x14ac:dyDescent="0.3">
      <c r="A84" s="2">
        <v>43765</v>
      </c>
      <c r="B84">
        <v>107366</v>
      </c>
      <c r="C84">
        <v>108496</v>
      </c>
      <c r="D84">
        <v>106356</v>
      </c>
      <c r="E84">
        <v>108196</v>
      </c>
      <c r="F84">
        <v>108196</v>
      </c>
      <c r="G84">
        <v>24573300</v>
      </c>
      <c r="H84">
        <v>832</v>
      </c>
      <c r="I84">
        <v>0</v>
      </c>
      <c r="J84">
        <v>832</v>
      </c>
      <c r="K84">
        <v>70.943815253654392</v>
      </c>
      <c r="L84">
        <v>95855</v>
      </c>
      <c r="M84">
        <v>108496</v>
      </c>
      <c r="N84">
        <v>97.626770034016303</v>
      </c>
      <c r="O84">
        <v>-2.3732299659837039</v>
      </c>
      <c r="P84">
        <v>2612.3537336158329</v>
      </c>
      <c r="Q84">
        <v>2418.47798237794</v>
      </c>
      <c r="R84">
        <v>6.9817570573985188E-2</v>
      </c>
      <c r="S84">
        <v>320656800</v>
      </c>
      <c r="T84">
        <v>1</v>
      </c>
    </row>
    <row r="85" spans="1:20" x14ac:dyDescent="0.3">
      <c r="A85" s="2">
        <v>43773</v>
      </c>
      <c r="B85">
        <v>108196</v>
      </c>
      <c r="C85">
        <v>109672</v>
      </c>
      <c r="D85">
        <v>107127</v>
      </c>
      <c r="E85">
        <v>107629</v>
      </c>
      <c r="F85">
        <v>107629</v>
      </c>
      <c r="G85">
        <v>27840500</v>
      </c>
      <c r="H85">
        <v>-567</v>
      </c>
      <c r="I85">
        <v>567</v>
      </c>
      <c r="J85">
        <v>0</v>
      </c>
      <c r="K85">
        <v>67.210183428570261</v>
      </c>
      <c r="L85">
        <v>95855</v>
      </c>
      <c r="M85">
        <v>109672</v>
      </c>
      <c r="N85">
        <v>85.21386697546501</v>
      </c>
      <c r="O85">
        <v>-14.78613302453499</v>
      </c>
      <c r="P85">
        <v>2682.7318405058609</v>
      </c>
      <c r="Q85">
        <v>2471.328754024551</v>
      </c>
      <c r="R85">
        <v>4.5601593238451477E-2</v>
      </c>
      <c r="S85">
        <v>292816300</v>
      </c>
      <c r="T85">
        <v>-1</v>
      </c>
    </row>
    <row r="86" spans="1:20" x14ac:dyDescent="0.3">
      <c r="A86" s="2">
        <v>43780</v>
      </c>
      <c r="B86">
        <v>107622</v>
      </c>
      <c r="C86">
        <v>108368</v>
      </c>
      <c r="D86">
        <v>105261</v>
      </c>
      <c r="E86">
        <v>106557</v>
      </c>
      <c r="F86">
        <v>106557</v>
      </c>
      <c r="G86">
        <v>19851500</v>
      </c>
      <c r="H86">
        <v>-1072</v>
      </c>
      <c r="I86">
        <v>1072</v>
      </c>
      <c r="J86">
        <v>0</v>
      </c>
      <c r="K86">
        <v>60.28850959770935</v>
      </c>
      <c r="L86">
        <v>95855</v>
      </c>
      <c r="M86">
        <v>109672</v>
      </c>
      <c r="N86">
        <v>77.455308677715863</v>
      </c>
      <c r="O86">
        <v>-22.544691322284141</v>
      </c>
      <c r="P86">
        <v>2621.822582424124</v>
      </c>
      <c r="Q86">
        <v>2501.427519714046</v>
      </c>
      <c r="R86">
        <v>2.9526284770195369E-2</v>
      </c>
      <c r="S86">
        <v>272964800</v>
      </c>
      <c r="T86">
        <v>-1</v>
      </c>
    </row>
    <row r="87" spans="1:20" x14ac:dyDescent="0.3">
      <c r="A87" s="2">
        <v>43787</v>
      </c>
      <c r="B87">
        <v>106566</v>
      </c>
      <c r="C87">
        <v>108692</v>
      </c>
      <c r="D87">
        <v>105367</v>
      </c>
      <c r="E87">
        <v>108692</v>
      </c>
      <c r="F87">
        <v>108692</v>
      </c>
      <c r="G87">
        <v>19145600</v>
      </c>
      <c r="H87">
        <v>2135</v>
      </c>
      <c r="I87">
        <v>0</v>
      </c>
      <c r="J87">
        <v>2135</v>
      </c>
      <c r="K87">
        <v>67.888140574172979</v>
      </c>
      <c r="L87">
        <v>95855</v>
      </c>
      <c r="M87">
        <v>109672</v>
      </c>
      <c r="N87">
        <v>92.907288123326339</v>
      </c>
      <c r="O87">
        <v>-7.092711876673663</v>
      </c>
      <c r="P87">
        <v>2714.457130993163</v>
      </c>
      <c r="Q87">
        <v>2544.0334419807182</v>
      </c>
      <c r="R87">
        <v>3.696919392846576E-2</v>
      </c>
      <c r="S87">
        <v>292110400</v>
      </c>
      <c r="T87">
        <v>1</v>
      </c>
    </row>
    <row r="88" spans="1:20" x14ac:dyDescent="0.3">
      <c r="A88" s="2">
        <v>43794</v>
      </c>
      <c r="B88">
        <v>108692</v>
      </c>
      <c r="C88">
        <v>108915</v>
      </c>
      <c r="D88">
        <v>106312</v>
      </c>
      <c r="E88">
        <v>108233</v>
      </c>
      <c r="F88">
        <v>108233</v>
      </c>
      <c r="G88">
        <v>23688200</v>
      </c>
      <c r="H88">
        <v>-459</v>
      </c>
      <c r="I88">
        <v>459</v>
      </c>
      <c r="J88">
        <v>0</v>
      </c>
      <c r="K88">
        <v>64.811403013285158</v>
      </c>
      <c r="L88">
        <v>95855</v>
      </c>
      <c r="M88">
        <v>109672</v>
      </c>
      <c r="N88">
        <v>89.58529347904755</v>
      </c>
      <c r="O88">
        <v>-10.41470652095245</v>
      </c>
      <c r="P88">
        <v>2719.497622335301</v>
      </c>
      <c r="Q88">
        <v>2579.1262780587831</v>
      </c>
      <c r="R88">
        <v>3.002531452825519E-2</v>
      </c>
      <c r="S88">
        <v>268422200</v>
      </c>
      <c r="T88">
        <v>-1</v>
      </c>
    </row>
    <row r="89" spans="1:20" x14ac:dyDescent="0.3">
      <c r="A89" s="2">
        <v>43801</v>
      </c>
      <c r="B89">
        <v>108246</v>
      </c>
      <c r="C89">
        <v>111430</v>
      </c>
      <c r="D89">
        <v>108190</v>
      </c>
      <c r="E89">
        <v>111126</v>
      </c>
      <c r="F89">
        <v>111126</v>
      </c>
      <c r="G89">
        <v>24187800</v>
      </c>
      <c r="H89">
        <v>2893</v>
      </c>
      <c r="I89">
        <v>0</v>
      </c>
      <c r="J89">
        <v>2893</v>
      </c>
      <c r="K89">
        <v>73.534342844184067</v>
      </c>
      <c r="L89">
        <v>99406</v>
      </c>
      <c r="M89">
        <v>111430</v>
      </c>
      <c r="N89">
        <v>97.47172322022621</v>
      </c>
      <c r="O89">
        <v>-2.528276779773786</v>
      </c>
      <c r="P89">
        <v>2923.1437160589121</v>
      </c>
      <c r="Q89">
        <v>2647.929765670021</v>
      </c>
      <c r="R89">
        <v>8.3616932063071081E-2</v>
      </c>
      <c r="S89">
        <v>292610000</v>
      </c>
      <c r="T89">
        <v>1</v>
      </c>
    </row>
    <row r="90" spans="1:20" x14ac:dyDescent="0.3">
      <c r="A90" s="2">
        <v>43808</v>
      </c>
      <c r="B90">
        <v>111125</v>
      </c>
      <c r="C90">
        <v>112829</v>
      </c>
      <c r="D90">
        <v>110133</v>
      </c>
      <c r="E90">
        <v>112565</v>
      </c>
      <c r="F90">
        <v>112565</v>
      </c>
      <c r="G90">
        <v>28290500</v>
      </c>
      <c r="H90">
        <v>1439</v>
      </c>
      <c r="I90">
        <v>0</v>
      </c>
      <c r="J90">
        <v>1439</v>
      </c>
      <c r="K90">
        <v>76.830698967741299</v>
      </c>
      <c r="L90">
        <v>99826</v>
      </c>
      <c r="M90">
        <v>112829</v>
      </c>
      <c r="N90">
        <v>97.969699300161508</v>
      </c>
      <c r="O90">
        <v>-2.0303006998384991</v>
      </c>
      <c r="P90">
        <v>3164.1310758827021</v>
      </c>
      <c r="Q90">
        <v>2751.170027726017</v>
      </c>
      <c r="R90">
        <v>8.4107019030742025E-2</v>
      </c>
      <c r="S90">
        <v>320900500</v>
      </c>
      <c r="T90">
        <v>1</v>
      </c>
    </row>
    <row r="91" spans="1:20" x14ac:dyDescent="0.3">
      <c r="A91" s="2">
        <v>43815</v>
      </c>
      <c r="B91">
        <v>112565</v>
      </c>
      <c r="C91">
        <v>115132</v>
      </c>
      <c r="D91">
        <v>111896</v>
      </c>
      <c r="E91">
        <v>115131</v>
      </c>
      <c r="F91">
        <v>115131</v>
      </c>
      <c r="G91">
        <v>25156300</v>
      </c>
      <c r="H91">
        <v>2566</v>
      </c>
      <c r="I91">
        <v>0</v>
      </c>
      <c r="J91">
        <v>2566</v>
      </c>
      <c r="K91">
        <v>81.557046726944549</v>
      </c>
      <c r="L91">
        <v>99826</v>
      </c>
      <c r="M91">
        <v>115132</v>
      </c>
      <c r="N91">
        <v>99.99346661439958</v>
      </c>
      <c r="O91">
        <v>-6.5333856004181363E-3</v>
      </c>
      <c r="P91">
        <v>3521.5041229731428</v>
      </c>
      <c r="Q91">
        <v>2905.2368467915112</v>
      </c>
      <c r="R91">
        <v>9.9323014637779483E-2</v>
      </c>
      <c r="S91">
        <v>346056800</v>
      </c>
      <c r="T91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54594-C09E-4A23-9F79-0CB6118BDFB3}">
  <dimension ref="B1:AD84"/>
  <sheetViews>
    <sheetView topLeftCell="P1" zoomScaleNormal="100" workbookViewId="0">
      <selection activeCell="AB64" sqref="AB64"/>
    </sheetView>
  </sheetViews>
  <sheetFormatPr defaultRowHeight="14.4" x14ac:dyDescent="0.3"/>
  <cols>
    <col min="3" max="3" width="10.5546875" bestFit="1" customWidth="1"/>
    <col min="4" max="12" width="10.5546875" customWidth="1"/>
    <col min="13" max="13" width="10.5546875" bestFit="1" customWidth="1"/>
    <col min="14" max="14" width="10.5546875" customWidth="1"/>
    <col min="15" max="16" width="12.6640625" bestFit="1" customWidth="1"/>
    <col min="17" max="17" width="12.6640625" customWidth="1"/>
    <col min="19" max="19" width="10.77734375" bestFit="1" customWidth="1"/>
    <col min="20" max="20" width="17.88671875" bestFit="1" customWidth="1"/>
    <col min="21" max="21" width="17.88671875" customWidth="1"/>
    <col min="24" max="25" width="13" customWidth="1"/>
    <col min="27" max="27" width="17.88671875" bestFit="1" customWidth="1"/>
    <col min="28" max="28" width="29.88671875" bestFit="1" customWidth="1"/>
  </cols>
  <sheetData>
    <row r="1" spans="2:30" x14ac:dyDescent="0.3">
      <c r="O1" s="3"/>
      <c r="P1" s="3"/>
      <c r="Q1" s="3"/>
      <c r="T1" t="s">
        <v>17</v>
      </c>
      <c r="U1">
        <v>-1</v>
      </c>
      <c r="V1">
        <f>IF(U1=1,1.1,0.9)</f>
        <v>0.9</v>
      </c>
      <c r="AB1" s="43" t="s">
        <v>10</v>
      </c>
      <c r="AC1" s="4"/>
      <c r="AD1" t="s">
        <v>2</v>
      </c>
    </row>
    <row r="2" spans="2:30" ht="43.2" x14ac:dyDescent="0.3">
      <c r="T2" s="27" t="s">
        <v>122</v>
      </c>
      <c r="U2" s="27" t="s">
        <v>122</v>
      </c>
      <c r="X2" s="9" t="s">
        <v>123</v>
      </c>
      <c r="Y2" s="9" t="s">
        <v>123</v>
      </c>
      <c r="AB2" s="43"/>
      <c r="AC2" s="1"/>
      <c r="AD2" t="s">
        <v>9</v>
      </c>
    </row>
    <row r="3" spans="2:30" ht="57.6" x14ac:dyDescent="0.3">
      <c r="C3" s="32">
        <v>43493</v>
      </c>
      <c r="D3" s="33">
        <v>43500</v>
      </c>
      <c r="E3" s="32">
        <v>43507</v>
      </c>
      <c r="F3" s="33">
        <v>43514</v>
      </c>
      <c r="G3" s="36">
        <v>43556</v>
      </c>
      <c r="H3" s="33">
        <v>43647</v>
      </c>
      <c r="I3" s="32">
        <v>43654</v>
      </c>
      <c r="J3" s="33">
        <v>43661</v>
      </c>
      <c r="K3" s="36">
        <v>43675</v>
      </c>
      <c r="L3" s="33">
        <v>43682</v>
      </c>
      <c r="M3" s="32">
        <v>43689</v>
      </c>
      <c r="N3" s="36"/>
      <c r="O3" s="33">
        <v>43738</v>
      </c>
      <c r="P3" s="32">
        <v>43745</v>
      </c>
      <c r="Q3" s="34" t="s">
        <v>0</v>
      </c>
      <c r="S3" s="8" t="s">
        <v>8</v>
      </c>
      <c r="T3" s="27">
        <v>43493</v>
      </c>
      <c r="U3" s="27">
        <v>43500</v>
      </c>
      <c r="V3" s="8" t="s">
        <v>0</v>
      </c>
      <c r="W3" s="8" t="s">
        <v>1</v>
      </c>
      <c r="X3" s="35">
        <v>43493</v>
      </c>
      <c r="Y3" s="35">
        <v>43500</v>
      </c>
      <c r="Z3" s="9" t="s">
        <v>5</v>
      </c>
    </row>
    <row r="4" spans="2:30" x14ac:dyDescent="0.3">
      <c r="B4" s="11" t="s">
        <v>38</v>
      </c>
      <c r="C4" s="12">
        <v>0.15083712235042751</v>
      </c>
      <c r="D4" s="13">
        <v>6.0739395798627971E-3</v>
      </c>
      <c r="E4" s="12">
        <v>1.481883316092847E-2</v>
      </c>
      <c r="F4" s="13">
        <v>-9.1942191169881449E-3</v>
      </c>
      <c r="G4" s="37">
        <v>-4.8034745866743611E-2</v>
      </c>
      <c r="H4" s="13">
        <v>8.9449351190545201E-2</v>
      </c>
      <c r="I4" s="12">
        <v>-4.2105183748981527E-2</v>
      </c>
      <c r="J4" s="13">
        <v>-6.0440148568582366E-3</v>
      </c>
      <c r="K4" s="37">
        <v>0.13267006484633859</v>
      </c>
      <c r="L4" s="13">
        <v>-2.049781491423008E-2</v>
      </c>
      <c r="M4" s="12">
        <v>-5.8296046669829793E-2</v>
      </c>
      <c r="N4" s="40"/>
      <c r="O4" s="13">
        <v>1.6402180320694851E-2</v>
      </c>
      <c r="P4" s="12">
        <v>-2.8110270345707681E-2</v>
      </c>
      <c r="Q4" s="24">
        <v>0.47814987204266313</v>
      </c>
      <c r="S4" s="7" t="s">
        <v>38</v>
      </c>
      <c r="T4" s="17">
        <v>0.15083712235042751</v>
      </c>
      <c r="U4" s="17">
        <v>6.0739395798627971E-3</v>
      </c>
      <c r="V4" s="24">
        <v>0.47814987204266313</v>
      </c>
      <c r="W4" s="31">
        <v>9.2999999999999999E-2</v>
      </c>
      <c r="X4" s="19">
        <f>T4*W4</f>
        <v>1.4027852378589759E-2</v>
      </c>
      <c r="Y4" s="19">
        <f>W4*U4</f>
        <v>5.6487638092724013E-4</v>
      </c>
      <c r="Z4" s="6">
        <f>W4*V4</f>
        <v>4.4467938099967672E-2</v>
      </c>
      <c r="AB4" t="s">
        <v>117</v>
      </c>
      <c r="AC4" s="20">
        <f>SUM(X4:X82)</f>
        <v>0.16369548138228021</v>
      </c>
    </row>
    <row r="5" spans="2:30" x14ac:dyDescent="0.3">
      <c r="B5" s="11" t="s">
        <v>39</v>
      </c>
      <c r="C5" s="12">
        <v>0.115442352772696</v>
      </c>
      <c r="D5" s="13">
        <v>-5.3763644848821013E-3</v>
      </c>
      <c r="E5" s="12">
        <v>4.0540540540540571E-2</v>
      </c>
      <c r="F5" s="13">
        <v>-1.5584375951197219E-2</v>
      </c>
      <c r="G5" s="37">
        <v>-1.187337057578175E-2</v>
      </c>
      <c r="H5" s="13">
        <v>0.29372496063833481</v>
      </c>
      <c r="I5" s="12">
        <v>1.3209481518480891E-2</v>
      </c>
      <c r="J5" s="13">
        <v>1.242616843461963E-2</v>
      </c>
      <c r="K5" s="37">
        <v>7.8470777692418281E-2</v>
      </c>
      <c r="L5" s="13">
        <v>3.4888111936885569E-2</v>
      </c>
      <c r="M5" s="12">
        <v>-9.0138811789566842E-2</v>
      </c>
      <c r="N5" s="40"/>
      <c r="O5" s="13">
        <v>9.5105910566022356E-3</v>
      </c>
      <c r="P5" s="12">
        <v>-2.8459288345961561E-2</v>
      </c>
      <c r="Q5" s="25">
        <v>1.2591900234811839</v>
      </c>
      <c r="S5" s="7" t="s">
        <v>39</v>
      </c>
      <c r="T5" s="17">
        <v>0.115442352772696</v>
      </c>
      <c r="U5" s="17">
        <v>-5.3763644848821013E-3</v>
      </c>
      <c r="V5" s="24">
        <v>1.2591900234811839</v>
      </c>
      <c r="W5" s="31">
        <v>7.0000000000000001E-3</v>
      </c>
      <c r="X5" s="19">
        <f t="shared" ref="X5:X68" si="0">T5*W5</f>
        <v>8.0809646940887203E-4</v>
      </c>
      <c r="Y5" s="19">
        <f t="shared" ref="Y5:Y68" si="1">W5*U5</f>
        <v>-3.763455139417471E-5</v>
      </c>
      <c r="Z5" s="6">
        <f t="shared" ref="Z5:Z68" si="2">W5*V5</f>
        <v>8.8143301643682868E-3</v>
      </c>
      <c r="AB5" t="s">
        <v>6</v>
      </c>
      <c r="AC5" s="5">
        <f>SUM(Z4:Z82)</f>
        <v>0.87817112377403372</v>
      </c>
    </row>
    <row r="6" spans="2:30" x14ac:dyDescent="0.3">
      <c r="B6" s="11" t="s">
        <v>40</v>
      </c>
      <c r="C6" s="12">
        <v>0.17693211962234831</v>
      </c>
      <c r="D6" s="13">
        <v>-1.9098352079418901E-2</v>
      </c>
      <c r="E6" s="12">
        <v>3.1599019040676302E-2</v>
      </c>
      <c r="F6" s="13">
        <v>2.691841040009613E-2</v>
      </c>
      <c r="G6" s="37">
        <v>-2.9604592269001362E-3</v>
      </c>
      <c r="H6" s="13">
        <v>0.2342056568698507</v>
      </c>
      <c r="I6" s="12">
        <v>-1.4768254461899111E-2</v>
      </c>
      <c r="J6" s="13">
        <v>1.7128592554140679E-2</v>
      </c>
      <c r="K6" s="37">
        <v>6.7855360188205704E-2</v>
      </c>
      <c r="L6" s="13">
        <v>5.519461092865674E-2</v>
      </c>
      <c r="M6" s="12">
        <v>-2.1977987145050611E-2</v>
      </c>
      <c r="N6" s="40"/>
      <c r="O6" s="13">
        <v>8.3529490778093685E-3</v>
      </c>
      <c r="P6" s="12">
        <v>-1.4590341109723791E-2</v>
      </c>
      <c r="Q6" s="24">
        <v>1.1524181149822399</v>
      </c>
      <c r="S6" s="7" t="s">
        <v>40</v>
      </c>
      <c r="T6" s="17">
        <v>0.17693211962234831</v>
      </c>
      <c r="U6" s="17">
        <v>-1.9098352079418901E-2</v>
      </c>
      <c r="V6" s="24">
        <v>1.1524181149822399</v>
      </c>
      <c r="W6" s="31">
        <v>7.0000000000000001E-3</v>
      </c>
      <c r="X6" s="19">
        <f t="shared" si="0"/>
        <v>1.2385248373564383E-3</v>
      </c>
      <c r="Y6" s="19">
        <f t="shared" si="1"/>
        <v>-1.3368846455593232E-4</v>
      </c>
      <c r="Z6" s="6">
        <f t="shared" si="2"/>
        <v>8.0669268048756786E-3</v>
      </c>
      <c r="AB6" t="s">
        <v>118</v>
      </c>
      <c r="AC6" s="21">
        <f>C83</f>
        <v>0.11905088622069759</v>
      </c>
    </row>
    <row r="7" spans="2:30" x14ac:dyDescent="0.3">
      <c r="B7" s="11" t="s">
        <v>41</v>
      </c>
      <c r="C7" s="12">
        <v>0.18509683982201161</v>
      </c>
      <c r="D7" s="13">
        <v>-7.2921761834290333E-3</v>
      </c>
      <c r="E7" s="12">
        <v>5.95398911615308E-2</v>
      </c>
      <c r="F7" s="13">
        <v>-3.1381183184147288E-2</v>
      </c>
      <c r="G7" s="37">
        <v>-5.0921046564806012E-2</v>
      </c>
      <c r="H7" s="13">
        <v>0.1331160740281436</v>
      </c>
      <c r="I7" s="12">
        <v>-5.454535357028345E-2</v>
      </c>
      <c r="J7" s="13">
        <v>0</v>
      </c>
      <c r="K7" s="37">
        <v>-6.2307933715500703E-2</v>
      </c>
      <c r="L7" s="13">
        <v>-2.2556688652045631E-3</v>
      </c>
      <c r="M7" s="12">
        <v>-6.0020529913533897E-2</v>
      </c>
      <c r="N7" s="40"/>
      <c r="O7" s="13">
        <v>1.155254552224649E-2</v>
      </c>
      <c r="P7" s="12">
        <v>-3.070185439837991E-2</v>
      </c>
      <c r="Q7" s="25">
        <v>1.5536280868135519</v>
      </c>
      <c r="S7" s="7" t="s">
        <v>41</v>
      </c>
      <c r="T7" s="17">
        <v>0.18509683982201161</v>
      </c>
      <c r="U7" s="17">
        <v>-7.2921761834290333E-3</v>
      </c>
      <c r="V7" s="24">
        <v>1.5536280868135519</v>
      </c>
      <c r="W7" s="31">
        <v>7.0000000000000001E-3</v>
      </c>
      <c r="X7" s="19">
        <f t="shared" si="0"/>
        <v>1.2956778787540813E-3</v>
      </c>
      <c r="Y7" s="19">
        <f t="shared" si="1"/>
        <v>-5.1045233284003236E-5</v>
      </c>
      <c r="Z7" s="6">
        <f t="shared" si="2"/>
        <v>1.0875396607694864E-2</v>
      </c>
      <c r="AB7" t="s">
        <v>119</v>
      </c>
      <c r="AC7" s="21">
        <f>D83</f>
        <v>-2.5730372671442181E-2</v>
      </c>
    </row>
    <row r="8" spans="2:30" x14ac:dyDescent="0.3">
      <c r="B8" s="11" t="s">
        <v>42</v>
      </c>
      <c r="C8" s="12">
        <v>0.20005023567706701</v>
      </c>
      <c r="D8" s="13">
        <v>1.1814973001933239E-2</v>
      </c>
      <c r="E8" s="12">
        <v>1.3856042634228681E-2</v>
      </c>
      <c r="F8" s="13">
        <v>-1.6425618704168029E-2</v>
      </c>
      <c r="G8" s="37">
        <v>-5.5297448584030962E-2</v>
      </c>
      <c r="H8" s="13">
        <v>0.11394291853134671</v>
      </c>
      <c r="I8" s="12">
        <v>-2.5806291333917989E-2</v>
      </c>
      <c r="J8" s="13">
        <v>5.8819534424148223E-4</v>
      </c>
      <c r="K8" s="37">
        <v>-9.6385703317364069E-2</v>
      </c>
      <c r="L8" s="13">
        <v>2.8374272039382031E-3</v>
      </c>
      <c r="M8" s="12">
        <v>-3.9909212495207513E-2</v>
      </c>
      <c r="N8" s="40"/>
      <c r="O8" s="13">
        <v>1.2079918863476809E-2</v>
      </c>
      <c r="P8" s="12">
        <v>2.8638103607292461E-2</v>
      </c>
      <c r="Q8" s="24">
        <v>1.37504059311622</v>
      </c>
      <c r="S8" s="7" t="s">
        <v>42</v>
      </c>
      <c r="T8" s="17">
        <v>0.20005023567706701</v>
      </c>
      <c r="U8" s="17">
        <v>1.1814973001933239E-2</v>
      </c>
      <c r="V8" s="24">
        <v>1.37504059311622</v>
      </c>
      <c r="W8" s="31">
        <v>7.0000000000000001E-3</v>
      </c>
      <c r="X8" s="19">
        <f t="shared" si="0"/>
        <v>1.400351649739469E-3</v>
      </c>
      <c r="Y8" s="19">
        <f t="shared" si="1"/>
        <v>8.2704811013532684E-5</v>
      </c>
      <c r="Z8" s="6">
        <f t="shared" si="2"/>
        <v>9.6252841518135405E-3</v>
      </c>
      <c r="AB8" t="s">
        <v>120</v>
      </c>
      <c r="AC8" s="18">
        <f>SUM(Y4:Y18)</f>
        <v>-1.093003735664779E-3</v>
      </c>
    </row>
    <row r="9" spans="2:30" x14ac:dyDescent="0.3">
      <c r="B9" s="11" t="s">
        <v>43</v>
      </c>
      <c r="C9" s="12">
        <v>0.18760607780388791</v>
      </c>
      <c r="D9" s="13">
        <v>-6.7134941732494013E-4</v>
      </c>
      <c r="E9" s="12">
        <v>3.021095908354177E-2</v>
      </c>
      <c r="F9" s="13">
        <v>-3.0434623045330619E-2</v>
      </c>
      <c r="G9" s="37">
        <v>-2.019077943206871E-2</v>
      </c>
      <c r="H9" s="13">
        <v>8.4397473558922576E-2</v>
      </c>
      <c r="I9" s="12">
        <v>-3.0415556160361401E-2</v>
      </c>
      <c r="J9" s="13">
        <v>-1.0526138709660571E-2</v>
      </c>
      <c r="K9" s="37">
        <v>-8.8297911713381749E-2</v>
      </c>
      <c r="L9" s="13">
        <v>6.3924726705535404E-3</v>
      </c>
      <c r="M9" s="12">
        <v>-3.5092478172601298E-2</v>
      </c>
      <c r="N9" s="40"/>
      <c r="O9" s="13">
        <v>-2.0470259054282351E-2</v>
      </c>
      <c r="P9" s="12">
        <v>2.1457530366896901E-2</v>
      </c>
      <c r="Q9" s="25">
        <v>1.3237729536023519</v>
      </c>
      <c r="S9" s="7" t="s">
        <v>43</v>
      </c>
      <c r="T9" s="17">
        <v>0.18760607780388791</v>
      </c>
      <c r="U9" s="17">
        <v>-6.7134941732494013E-4</v>
      </c>
      <c r="V9" s="24">
        <v>1.3237729536023519</v>
      </c>
      <c r="W9" s="31">
        <v>7.0000000000000001E-3</v>
      </c>
      <c r="X9" s="19">
        <f t="shared" si="0"/>
        <v>1.3132425446272153E-3</v>
      </c>
      <c r="Y9" s="19">
        <f t="shared" si="1"/>
        <v>-4.6994459212745813E-6</v>
      </c>
      <c r="Z9" s="6">
        <f t="shared" si="2"/>
        <v>9.2664106752164636E-3</v>
      </c>
    </row>
    <row r="10" spans="2:30" x14ac:dyDescent="0.3">
      <c r="B10" s="11" t="s">
        <v>44</v>
      </c>
      <c r="C10" s="12">
        <v>0.21423304745438879</v>
      </c>
      <c r="D10" s="13">
        <v>-3.6942671710839543E-2</v>
      </c>
      <c r="E10" s="12">
        <v>-8.4655987384384623E-2</v>
      </c>
      <c r="F10" s="13">
        <v>1.4082483616290281E-2</v>
      </c>
      <c r="G10" s="37">
        <v>3.321182277217738E-2</v>
      </c>
      <c r="H10" s="13">
        <v>0.1956903467671105</v>
      </c>
      <c r="I10" s="12">
        <v>-1.2703024341589431E-2</v>
      </c>
      <c r="J10" s="13">
        <v>-2.1543844571742628E-2</v>
      </c>
      <c r="K10" s="37">
        <v>-9.1742905356358984E-3</v>
      </c>
      <c r="L10" s="13">
        <v>9.4135730907446868E-2</v>
      </c>
      <c r="M10" s="12">
        <v>-6.2341244335085477E-2</v>
      </c>
      <c r="N10" s="40"/>
      <c r="O10" s="13">
        <v>3.342197953581505E-2</v>
      </c>
      <c r="P10" s="12">
        <v>-2.0310629392149341E-2</v>
      </c>
      <c r="Q10" s="24">
        <v>0.67537941539426039</v>
      </c>
      <c r="S10" s="7" t="s">
        <v>44</v>
      </c>
      <c r="T10" s="17">
        <v>0.21423304745438879</v>
      </c>
      <c r="U10" s="17">
        <v>-3.6942671710839543E-2</v>
      </c>
      <c r="V10" s="24">
        <v>0.67537941539426039</v>
      </c>
      <c r="W10" s="31">
        <v>7.0000000000000001E-3</v>
      </c>
      <c r="X10" s="19">
        <f t="shared" si="0"/>
        <v>1.4996313321807215E-3</v>
      </c>
      <c r="Y10" s="19">
        <f t="shared" si="1"/>
        <v>-2.5859870197587681E-4</v>
      </c>
      <c r="Z10" s="6">
        <f t="shared" si="2"/>
        <v>4.7276559077598229E-3</v>
      </c>
    </row>
    <row r="11" spans="2:30" x14ac:dyDescent="0.3">
      <c r="B11" s="11" t="s">
        <v>45</v>
      </c>
      <c r="C11" s="12">
        <v>0.1906616309429838</v>
      </c>
      <c r="D11" s="13">
        <v>-3.2679758827555923E-2</v>
      </c>
      <c r="E11" s="12">
        <v>5.0676003393639313E-3</v>
      </c>
      <c r="F11" s="13">
        <v>2.5209994465050789E-2</v>
      </c>
      <c r="G11" s="37">
        <v>0.22622959193822781</v>
      </c>
      <c r="H11" s="13">
        <v>0.13903744029515261</v>
      </c>
      <c r="I11" s="12">
        <v>-1.6431952674513362E-2</v>
      </c>
      <c r="J11" s="13">
        <v>1.3126318423969391E-2</v>
      </c>
      <c r="K11" s="37">
        <v>0</v>
      </c>
      <c r="L11" s="13">
        <v>6.5960077587635668E-2</v>
      </c>
      <c r="M11" s="12">
        <v>-9.0607682676979828E-2</v>
      </c>
      <c r="N11" s="40"/>
      <c r="O11" s="13">
        <v>0.29647618226472311</v>
      </c>
      <c r="P11" s="12">
        <v>-3.4676626084615643E-2</v>
      </c>
      <c r="Q11" s="25">
        <v>0.58518877837259264</v>
      </c>
      <c r="S11" s="7" t="s">
        <v>45</v>
      </c>
      <c r="T11" s="17">
        <v>0.1906616309429838</v>
      </c>
      <c r="U11" s="17">
        <v>-3.2679758827555923E-2</v>
      </c>
      <c r="V11" s="24">
        <v>0.58518877837259264</v>
      </c>
      <c r="W11" s="31">
        <v>7.0000000000000001E-3</v>
      </c>
      <c r="X11" s="19">
        <f t="shared" si="0"/>
        <v>1.3346314166008866E-3</v>
      </c>
      <c r="Y11" s="19">
        <f t="shared" si="1"/>
        <v>-2.2875831179289147E-4</v>
      </c>
      <c r="Z11" s="6">
        <f t="shared" si="2"/>
        <v>4.0963214486081489E-3</v>
      </c>
    </row>
    <row r="12" spans="2:30" x14ac:dyDescent="0.3">
      <c r="B12" s="11" t="s">
        <v>46</v>
      </c>
      <c r="C12" s="12">
        <v>0.38976537954270302</v>
      </c>
      <c r="D12" s="13">
        <v>7.8167131119390776E-2</v>
      </c>
      <c r="E12" s="12">
        <v>6.2500034650066594E-2</v>
      </c>
      <c r="F12" s="13">
        <v>-3.852955390963908E-2</v>
      </c>
      <c r="G12" s="37">
        <v>0.15784652865183341</v>
      </c>
      <c r="H12" s="13">
        <v>0.48243071465800741</v>
      </c>
      <c r="I12" s="12">
        <v>3.3505616051240812E-2</v>
      </c>
      <c r="J12" s="13">
        <v>-1.3278142800405179E-2</v>
      </c>
      <c r="K12" s="37">
        <v>8.1789591189842303E-2</v>
      </c>
      <c r="L12" s="13">
        <v>3.7964492347207557E-2</v>
      </c>
      <c r="M12" s="12">
        <v>-3.2898821750970031E-2</v>
      </c>
      <c r="N12" s="40"/>
      <c r="O12" s="13">
        <v>-0.1565501080135058</v>
      </c>
      <c r="P12" s="12">
        <v>6.7528700073651304E-3</v>
      </c>
      <c r="Q12" s="24">
        <v>0.68418827990872244</v>
      </c>
      <c r="S12" s="7" t="s">
        <v>46</v>
      </c>
      <c r="T12" s="17">
        <v>0.38976537954270302</v>
      </c>
      <c r="U12" s="17">
        <v>7.8167131119390776E-2</v>
      </c>
      <c r="V12" s="24">
        <v>0.68418827990872244</v>
      </c>
      <c r="W12" s="31">
        <v>7.0000000000000001E-3</v>
      </c>
      <c r="X12" s="19">
        <f t="shared" si="0"/>
        <v>2.7283576567989211E-3</v>
      </c>
      <c r="Y12" s="19">
        <f t="shared" si="1"/>
        <v>5.4716991783573549E-4</v>
      </c>
      <c r="Z12" s="6">
        <f t="shared" si="2"/>
        <v>4.7893179593610571E-3</v>
      </c>
    </row>
    <row r="13" spans="2:30" x14ac:dyDescent="0.3">
      <c r="B13" s="11" t="s">
        <v>47</v>
      </c>
      <c r="C13" s="12">
        <v>-1.6210922221935101E-2</v>
      </c>
      <c r="D13" s="13">
        <v>-5.6695624867733718E-2</v>
      </c>
      <c r="E13" s="12">
        <v>3.5398137604984108E-2</v>
      </c>
      <c r="F13" s="13">
        <v>2.920227458452973E-2</v>
      </c>
      <c r="G13" s="37">
        <v>0.1179932543827291</v>
      </c>
      <c r="H13" s="13">
        <v>-5.2807054736688794E-3</v>
      </c>
      <c r="I13" s="12">
        <v>3.741292129678353E-2</v>
      </c>
      <c r="J13" s="13">
        <v>1.1919156871884381E-2</v>
      </c>
      <c r="K13" s="37">
        <v>-8.0338199364491936E-2</v>
      </c>
      <c r="L13" s="13">
        <v>-3.3169120437021582E-2</v>
      </c>
      <c r="M13" s="12">
        <v>-4.6195716636664441E-2</v>
      </c>
      <c r="N13" s="40"/>
      <c r="O13" s="13">
        <v>0.11680921114942849</v>
      </c>
      <c r="P13" s="12">
        <v>-2.295923817238121E-2</v>
      </c>
      <c r="Q13" s="25">
        <v>0.77028962072280904</v>
      </c>
      <c r="S13" s="7" t="s">
        <v>47</v>
      </c>
      <c r="T13" s="17">
        <v>-1.6210922221935101E-2</v>
      </c>
      <c r="U13" s="17">
        <v>-5.6695624867733718E-2</v>
      </c>
      <c r="V13" s="24">
        <v>0.77028962072280904</v>
      </c>
      <c r="W13" s="31">
        <v>7.0000000000000001E-3</v>
      </c>
      <c r="X13" s="19">
        <f t="shared" si="0"/>
        <v>-1.1347645555354571E-4</v>
      </c>
      <c r="Y13" s="19">
        <f t="shared" si="1"/>
        <v>-3.9686937407413603E-4</v>
      </c>
      <c r="Z13" s="6">
        <f t="shared" si="2"/>
        <v>5.3920273450596638E-3</v>
      </c>
      <c r="AB13" t="s">
        <v>3</v>
      </c>
    </row>
    <row r="14" spans="2:30" x14ac:dyDescent="0.3">
      <c r="B14" s="11" t="s">
        <v>48</v>
      </c>
      <c r="C14" s="12">
        <v>0.18409704536431831</v>
      </c>
      <c r="D14" s="13">
        <v>-5.5993918822128667E-2</v>
      </c>
      <c r="E14" s="12">
        <v>4.4187696113557877E-2</v>
      </c>
      <c r="F14" s="13">
        <v>-5.146777319656004E-2</v>
      </c>
      <c r="G14" s="37">
        <v>-1.487137836948327E-2</v>
      </c>
      <c r="H14" s="13">
        <v>0.1132103746408404</v>
      </c>
      <c r="I14" s="12">
        <v>6.6666733432213077E-2</v>
      </c>
      <c r="J14" s="13">
        <v>-5.6819302085181489E-3</v>
      </c>
      <c r="K14" s="37">
        <v>3.8095127932080919E-2</v>
      </c>
      <c r="L14" s="13">
        <v>3.3029242560498329E-3</v>
      </c>
      <c r="M14" s="12">
        <v>1.6093681791787159E-2</v>
      </c>
      <c r="N14" s="40"/>
      <c r="O14" s="13">
        <v>-2.915776647197765E-2</v>
      </c>
      <c r="P14" s="12">
        <v>-1.2606574084377931E-2</v>
      </c>
      <c r="Q14" s="24">
        <v>1.221109710971108</v>
      </c>
      <c r="S14" s="7" t="s">
        <v>48</v>
      </c>
      <c r="T14" s="17">
        <v>0.18409704536431831</v>
      </c>
      <c r="U14" s="17">
        <v>-5.5993918822128667E-2</v>
      </c>
      <c r="V14" s="24">
        <v>1.221109710971108</v>
      </c>
      <c r="W14" s="31">
        <v>7.0000000000000001E-3</v>
      </c>
      <c r="X14" s="19">
        <f t="shared" si="0"/>
        <v>1.2886793175502281E-3</v>
      </c>
      <c r="Y14" s="19">
        <f t="shared" si="1"/>
        <v>-3.9195743175490067E-4</v>
      </c>
      <c r="Z14" s="6">
        <f t="shared" si="2"/>
        <v>8.5477679767977568E-3</v>
      </c>
      <c r="AB14" t="s">
        <v>121</v>
      </c>
    </row>
    <row r="15" spans="2:30" x14ac:dyDescent="0.3">
      <c r="B15" s="11" t="s">
        <v>49</v>
      </c>
      <c r="C15" s="12">
        <v>3.8695625636888657E-2</v>
      </c>
      <c r="D15" s="13">
        <v>-1.6324796969958259E-2</v>
      </c>
      <c r="E15" s="12">
        <v>-3.5744687344165582E-2</v>
      </c>
      <c r="F15" s="13">
        <v>-1.6328284835669171E-2</v>
      </c>
      <c r="G15" s="37">
        <v>6.8640588445694872E-2</v>
      </c>
      <c r="H15" s="13">
        <v>0.4357683123887981</v>
      </c>
      <c r="I15" s="12">
        <v>-1.9005892145571909E-2</v>
      </c>
      <c r="J15" s="13">
        <v>-2.9805805184827121E-3</v>
      </c>
      <c r="K15" s="37">
        <v>1.943191917358034E-2</v>
      </c>
      <c r="L15" s="13">
        <v>0.11906162917784879</v>
      </c>
      <c r="M15" s="12">
        <v>1.0744230845166401E-2</v>
      </c>
      <c r="N15" s="40"/>
      <c r="O15" s="13">
        <v>-3.085295919431064E-2</v>
      </c>
      <c r="P15" s="12">
        <v>-2.0866842474744459E-2</v>
      </c>
      <c r="Q15" s="25">
        <v>0.75933195166334877</v>
      </c>
      <c r="S15" s="7" t="s">
        <v>49</v>
      </c>
      <c r="T15" s="17">
        <v>3.8695625636888657E-2</v>
      </c>
      <c r="U15" s="17">
        <v>-1.6324796969958259E-2</v>
      </c>
      <c r="V15" s="24">
        <v>0.75933195166334877</v>
      </c>
      <c r="W15" s="31">
        <v>7.0000000000000001E-3</v>
      </c>
      <c r="X15" s="19">
        <f t="shared" si="0"/>
        <v>2.7086937945822062E-4</v>
      </c>
      <c r="Y15" s="19">
        <f t="shared" si="1"/>
        <v>-1.1427357878970781E-4</v>
      </c>
      <c r="Z15" s="6">
        <f t="shared" si="2"/>
        <v>5.3153236616434417E-3</v>
      </c>
      <c r="AB15" t="s">
        <v>4</v>
      </c>
    </row>
    <row r="16" spans="2:30" x14ac:dyDescent="0.3">
      <c r="B16" s="11" t="s">
        <v>50</v>
      </c>
      <c r="C16" s="12">
        <v>8.9583330773555403E-2</v>
      </c>
      <c r="D16" s="13">
        <v>-4.2064607590042158E-3</v>
      </c>
      <c r="E16" s="12">
        <v>6.7204266502042698E-2</v>
      </c>
      <c r="F16" s="13">
        <v>6.6570382281347928E-3</v>
      </c>
      <c r="G16" s="37">
        <v>-0.12904377066096651</v>
      </c>
      <c r="H16" s="13">
        <v>-0.1776415916829083</v>
      </c>
      <c r="I16" s="12">
        <v>-1.608155889509055E-2</v>
      </c>
      <c r="J16" s="13">
        <v>-2.0702788574410321E-2</v>
      </c>
      <c r="K16" s="37">
        <v>-7.7885869407496422E-2</v>
      </c>
      <c r="L16" s="13">
        <v>-6.2745201043114873E-2</v>
      </c>
      <c r="M16" s="12">
        <v>-4.7312492528407191E-2</v>
      </c>
      <c r="N16" s="40"/>
      <c r="O16" s="13">
        <v>8.7838320407236381E-3</v>
      </c>
      <c r="P16" s="12">
        <v>-1.969324857229271E-2</v>
      </c>
      <c r="Q16" s="24">
        <v>0.2739166862224191</v>
      </c>
      <c r="S16" s="7" t="s">
        <v>50</v>
      </c>
      <c r="T16" s="17">
        <v>8.9583330773555403E-2</v>
      </c>
      <c r="U16" s="17">
        <v>-4.2064607590042158E-3</v>
      </c>
      <c r="V16" s="24">
        <v>0.2739166862224191</v>
      </c>
      <c r="W16" s="31">
        <v>7.0000000000000001E-3</v>
      </c>
      <c r="X16" s="19">
        <f t="shared" si="0"/>
        <v>6.2708331541488785E-4</v>
      </c>
      <c r="Y16" s="19">
        <f t="shared" si="1"/>
        <v>-2.9445225313029512E-5</v>
      </c>
      <c r="Z16" s="6">
        <f t="shared" si="2"/>
        <v>1.9174168035569338E-3</v>
      </c>
      <c r="AB16" t="s">
        <v>37</v>
      </c>
      <c r="AC16">
        <f>V1</f>
        <v>0.9</v>
      </c>
    </row>
    <row r="17" spans="2:29" x14ac:dyDescent="0.3">
      <c r="B17" s="11" t="s">
        <v>51</v>
      </c>
      <c r="C17" s="12">
        <v>9.1790991565241731E-2</v>
      </c>
      <c r="D17" s="13">
        <v>-2.7272750734301691E-2</v>
      </c>
      <c r="E17" s="12">
        <v>-6.4701767398204213E-3</v>
      </c>
      <c r="F17" s="13">
        <v>-2.170760960602636E-2</v>
      </c>
      <c r="G17" s="37">
        <v>-6.834335258984825E-2</v>
      </c>
      <c r="H17" s="13">
        <v>0.19550259845797571</v>
      </c>
      <c r="I17" s="12">
        <v>5.4053800145330566E-3</v>
      </c>
      <c r="J17" s="13">
        <v>-2.8897892191265932E-2</v>
      </c>
      <c r="K17" s="37">
        <v>4.2214572825639562E-2</v>
      </c>
      <c r="L17" s="13">
        <v>3.984061879235945E-3</v>
      </c>
      <c r="M17" s="12">
        <v>3.3779220555081309E-3</v>
      </c>
      <c r="N17" s="40"/>
      <c r="O17" s="13">
        <v>-1.39275636522832E-2</v>
      </c>
      <c r="P17" s="12">
        <v>0</v>
      </c>
      <c r="Q17" s="25">
        <v>1.096086938497244</v>
      </c>
      <c r="S17" s="7" t="s">
        <v>51</v>
      </c>
      <c r="T17" s="17">
        <v>9.1790991565241731E-2</v>
      </c>
      <c r="U17" s="17">
        <v>-2.7272750734301691E-2</v>
      </c>
      <c r="V17" s="24">
        <v>1.096086938497244</v>
      </c>
      <c r="W17" s="31">
        <v>7.0000000000000001E-3</v>
      </c>
      <c r="X17" s="19">
        <f t="shared" si="0"/>
        <v>6.425369409566921E-4</v>
      </c>
      <c r="Y17" s="19">
        <f t="shared" si="1"/>
        <v>-1.9090925514011185E-4</v>
      </c>
      <c r="Z17" s="6">
        <f t="shared" si="2"/>
        <v>7.6726085694807083E-3</v>
      </c>
    </row>
    <row r="18" spans="2:29" x14ac:dyDescent="0.3">
      <c r="B18" s="11" t="s">
        <v>52</v>
      </c>
      <c r="C18" s="12">
        <v>0.27872342522089499</v>
      </c>
      <c r="D18" s="13">
        <v>-6.4267895920749774E-2</v>
      </c>
      <c r="E18" s="12">
        <v>5.2456105932009667E-2</v>
      </c>
      <c r="F18" s="13">
        <v>-1.858509109152107E-2</v>
      </c>
      <c r="G18" s="37">
        <v>-0.11340645760334329</v>
      </c>
      <c r="H18" s="13">
        <v>-0.13155343816573711</v>
      </c>
      <c r="I18" s="12">
        <v>6.8753539997836288E-2</v>
      </c>
      <c r="J18" s="13">
        <v>-5.9100393389664878E-2</v>
      </c>
      <c r="K18" s="37">
        <v>6.5869927051943611E-2</v>
      </c>
      <c r="L18" s="13">
        <v>0.14863098012789711</v>
      </c>
      <c r="M18" s="12">
        <v>-3.6322379550384087E-2</v>
      </c>
      <c r="N18" s="40"/>
      <c r="O18" s="13">
        <v>0.16782993051874051</v>
      </c>
      <c r="P18" s="12">
        <v>1.000003425442442E-2</v>
      </c>
      <c r="Q18" s="24">
        <v>1.577703961582182</v>
      </c>
      <c r="S18" s="7" t="s">
        <v>52</v>
      </c>
      <c r="T18" s="17">
        <v>0.27872342522089499</v>
      </c>
      <c r="U18" s="17">
        <v>-6.4267895920749774E-2</v>
      </c>
      <c r="V18" s="24">
        <v>1.577703961582182</v>
      </c>
      <c r="W18" s="31">
        <v>7.0000000000000001E-3</v>
      </c>
      <c r="X18" s="19">
        <f t="shared" si="0"/>
        <v>1.9510639765462649E-3</v>
      </c>
      <c r="Y18" s="19">
        <f t="shared" si="1"/>
        <v>-4.4987527144524841E-4</v>
      </c>
      <c r="Z18" s="6">
        <f t="shared" si="2"/>
        <v>1.1043927731075273E-2</v>
      </c>
      <c r="AB18" s="44" t="s">
        <v>7</v>
      </c>
      <c r="AC18" s="44"/>
    </row>
    <row r="19" spans="2:29" x14ac:dyDescent="0.3">
      <c r="B19" s="11" t="s">
        <v>53</v>
      </c>
      <c r="C19" s="12">
        <v>0.22821579276088719</v>
      </c>
      <c r="D19" s="13">
        <v>-4.2567588030835053E-2</v>
      </c>
      <c r="E19" s="12">
        <v>-1.199718782921788E-2</v>
      </c>
      <c r="F19" s="13">
        <v>6.4286385456822082E-3</v>
      </c>
      <c r="G19" s="37">
        <v>-0.1256211519356</v>
      </c>
      <c r="H19" s="13">
        <v>0.17719994730518221</v>
      </c>
      <c r="I19" s="12">
        <v>6.360427863217466E-2</v>
      </c>
      <c r="J19" s="13">
        <v>-2.5249164226742171E-2</v>
      </c>
      <c r="K19" s="37">
        <v>3.8854728177392113E-2</v>
      </c>
      <c r="L19" s="13">
        <v>1.377956079418396E-2</v>
      </c>
      <c r="M19" s="12">
        <v>-4.5307331738546619E-3</v>
      </c>
      <c r="N19" s="40"/>
      <c r="O19" s="13">
        <v>0.1040311974963286</v>
      </c>
      <c r="P19" s="12">
        <v>-1.060080893675663E-2</v>
      </c>
      <c r="Q19" s="25">
        <v>1.030692293443727</v>
      </c>
      <c r="S19" s="7" t="s">
        <v>53</v>
      </c>
      <c r="T19" s="17">
        <v>0.22821579276088719</v>
      </c>
      <c r="U19" s="17">
        <v>-4.2567588030835053E-2</v>
      </c>
      <c r="V19" s="24">
        <v>1.030692293443727</v>
      </c>
      <c r="W19" s="31">
        <v>7.0000000000000001E-3</v>
      </c>
      <c r="X19" s="19">
        <f t="shared" si="0"/>
        <v>1.5975105493262103E-3</v>
      </c>
      <c r="Y19" s="19">
        <f t="shared" si="1"/>
        <v>-2.9797311621584537E-4</v>
      </c>
      <c r="Z19" s="6">
        <f t="shared" si="2"/>
        <v>7.214846054106089E-3</v>
      </c>
      <c r="AB19" t="s">
        <v>117</v>
      </c>
      <c r="AC19" s="21">
        <f>AC4+1</f>
        <v>1.1636954813822802</v>
      </c>
    </row>
    <row r="20" spans="2:29" x14ac:dyDescent="0.3">
      <c r="B20" s="11" t="s">
        <v>54</v>
      </c>
      <c r="C20" s="12">
        <v>0.31977686105103881</v>
      </c>
      <c r="D20" s="13">
        <v>-0.118869532686014</v>
      </c>
      <c r="E20" s="12">
        <v>3.3962229770755803E-2</v>
      </c>
      <c r="F20" s="13">
        <v>3.5584025201245373E-2</v>
      </c>
      <c r="G20" s="37">
        <v>-0.156499740575612</v>
      </c>
      <c r="H20" s="13">
        <v>-0.2384649050971698</v>
      </c>
      <c r="I20" s="12">
        <v>5.2401825715278523E-2</v>
      </c>
      <c r="J20" s="13">
        <v>-7.6072005189997349E-2</v>
      </c>
      <c r="K20" s="37">
        <v>0.1961078672113967</v>
      </c>
      <c r="L20" s="13">
        <v>-3.5043739997580037E-2</v>
      </c>
      <c r="M20" s="12">
        <v>-4.9286659656380023E-2</v>
      </c>
      <c r="N20" s="40"/>
      <c r="O20" s="13">
        <v>5.584722679157883E-2</v>
      </c>
      <c r="P20" s="12">
        <v>-7.7820905903036586E-3</v>
      </c>
      <c r="Q20" s="24">
        <v>0.57069296607996389</v>
      </c>
      <c r="S20" s="7" t="s">
        <v>54</v>
      </c>
      <c r="T20" s="17">
        <v>0.31977686105103881</v>
      </c>
      <c r="U20" s="17">
        <v>-0.118869532686014</v>
      </c>
      <c r="V20" s="24">
        <v>0.57069296607996389</v>
      </c>
      <c r="W20" s="31">
        <v>7.0000000000000001E-3</v>
      </c>
      <c r="X20" s="19">
        <f t="shared" si="0"/>
        <v>2.2384380273572715E-3</v>
      </c>
      <c r="Y20" s="19">
        <f t="shared" si="1"/>
        <v>-8.3208672880209799E-4</v>
      </c>
      <c r="Z20" s="6">
        <f t="shared" si="2"/>
        <v>3.9948507625597474E-3</v>
      </c>
      <c r="AB20" t="s">
        <v>6</v>
      </c>
      <c r="AC20" s="5">
        <f>AC5</f>
        <v>0.87817112377403372</v>
      </c>
    </row>
    <row r="21" spans="2:29" x14ac:dyDescent="0.3">
      <c r="B21" s="11" t="s">
        <v>55</v>
      </c>
      <c r="C21" s="12">
        <v>7.6858674360158918E-2</v>
      </c>
      <c r="D21" s="13">
        <v>-2.2611187966767868E-2</v>
      </c>
      <c r="E21" s="12">
        <v>2.9850675299835979E-2</v>
      </c>
      <c r="F21" s="13">
        <v>1.8115940010019042E-2</v>
      </c>
      <c r="G21" s="37">
        <v>0</v>
      </c>
      <c r="H21" s="13">
        <v>0.1048841699868113</v>
      </c>
      <c r="I21" s="12">
        <v>5.3192155618368986E-3</v>
      </c>
      <c r="J21" s="13">
        <v>-4.1005344357817892E-2</v>
      </c>
      <c r="K21" s="37">
        <v>-9.655183145624413E-3</v>
      </c>
      <c r="L21" s="13">
        <v>1.6713078915349788E-2</v>
      </c>
      <c r="M21" s="12">
        <v>-4.1096041201890143E-3</v>
      </c>
      <c r="N21" s="40"/>
      <c r="O21" s="13">
        <v>-3.98899105052547E-2</v>
      </c>
      <c r="P21" s="12">
        <v>-1.146130887644181E-2</v>
      </c>
      <c r="Q21" s="25">
        <v>1.315216475954152</v>
      </c>
      <c r="S21" s="7" t="s">
        <v>55</v>
      </c>
      <c r="T21" s="17">
        <v>7.6858674360158918E-2</v>
      </c>
      <c r="U21" s="17">
        <v>-2.2611187966767868E-2</v>
      </c>
      <c r="V21" s="24">
        <v>1.315216475954152</v>
      </c>
      <c r="W21" s="31">
        <v>7.0000000000000001E-3</v>
      </c>
      <c r="X21" s="19">
        <f t="shared" si="0"/>
        <v>5.380107205211124E-4</v>
      </c>
      <c r="Y21" s="19">
        <f t="shared" si="1"/>
        <v>-1.5827831576737509E-4</v>
      </c>
      <c r="Z21" s="6">
        <f t="shared" si="2"/>
        <v>9.2065153316790646E-3</v>
      </c>
      <c r="AB21" t="s">
        <v>118</v>
      </c>
      <c r="AC21" s="21">
        <f>AC6+1</f>
        <v>1.1190508862206976</v>
      </c>
    </row>
    <row r="22" spans="2:29" x14ac:dyDescent="0.3">
      <c r="B22" s="11" t="s">
        <v>56</v>
      </c>
      <c r="C22" s="12">
        <v>0.24038469468969989</v>
      </c>
      <c r="D22" s="13">
        <v>-3.8759783348162768E-2</v>
      </c>
      <c r="E22" s="12">
        <v>-2.5089505320167741E-2</v>
      </c>
      <c r="F22" s="13">
        <v>4.6874994456662433E-2</v>
      </c>
      <c r="G22" s="37">
        <v>-6.4969361963287953E-2</v>
      </c>
      <c r="H22" s="13">
        <v>0.1077432605360655</v>
      </c>
      <c r="I22" s="12">
        <v>-2.1367460544930768E-2</v>
      </c>
      <c r="J22" s="13">
        <v>0.1004366899823752</v>
      </c>
      <c r="K22" s="37">
        <v>8.4126969659683581E-2</v>
      </c>
      <c r="L22" s="13">
        <v>-2.489022736670243E-2</v>
      </c>
      <c r="M22" s="12">
        <v>-0.19519509573029681</v>
      </c>
      <c r="N22" s="40"/>
      <c r="O22" s="13">
        <v>3.85916820492338E-2</v>
      </c>
      <c r="P22" s="12">
        <v>-4.9549593302079087E-2</v>
      </c>
      <c r="Q22" s="24">
        <v>1.2160257736571509</v>
      </c>
      <c r="S22" s="7" t="s">
        <v>56</v>
      </c>
      <c r="T22" s="17">
        <v>0.24038469468969989</v>
      </c>
      <c r="U22" s="17">
        <v>-3.8759783348162768E-2</v>
      </c>
      <c r="V22" s="24">
        <v>1.2160257736571509</v>
      </c>
      <c r="W22" s="31">
        <v>7.0000000000000001E-3</v>
      </c>
      <c r="X22" s="19">
        <f t="shared" si="0"/>
        <v>1.6826928628278994E-3</v>
      </c>
      <c r="Y22" s="19">
        <f t="shared" si="1"/>
        <v>-2.7131848343713938E-4</v>
      </c>
      <c r="Z22" s="6">
        <f t="shared" si="2"/>
        <v>8.5121804156000572E-3</v>
      </c>
      <c r="AB22" t="s">
        <v>119</v>
      </c>
      <c r="AC22" s="21">
        <f>AC7+1</f>
        <v>0.97426962732855782</v>
      </c>
    </row>
    <row r="23" spans="2:29" x14ac:dyDescent="0.3">
      <c r="B23" s="11" t="s">
        <v>57</v>
      </c>
      <c r="C23" s="12">
        <v>0.14338228852880941</v>
      </c>
      <c r="D23" s="13">
        <v>-2.6366560660788348E-2</v>
      </c>
      <c r="E23" s="12">
        <v>4.5244398369305827E-2</v>
      </c>
      <c r="F23" s="13">
        <v>6.9510725742367718E-3</v>
      </c>
      <c r="G23" s="37">
        <v>-7.6247300421163788E-2</v>
      </c>
      <c r="H23" s="13">
        <v>8.5067562986973044E-2</v>
      </c>
      <c r="I23" s="12">
        <v>2.22717133979633E-3</v>
      </c>
      <c r="J23" s="13">
        <v>-1.8730137942868041E-2</v>
      </c>
      <c r="K23" s="37">
        <v>7.3115430419545602E-2</v>
      </c>
      <c r="L23" s="13">
        <v>2.080202150737032E-2</v>
      </c>
      <c r="M23" s="12">
        <v>-2.569401307898311E-2</v>
      </c>
      <c r="N23" s="40"/>
      <c r="O23" s="13">
        <v>9.0934772034256817E-4</v>
      </c>
      <c r="P23" s="12">
        <v>-9.6911137433426386E-3</v>
      </c>
      <c r="Q23" s="25">
        <v>0.29554236923209121</v>
      </c>
      <c r="S23" s="7" t="s">
        <v>57</v>
      </c>
      <c r="T23" s="17">
        <v>0.14338228852880941</v>
      </c>
      <c r="U23" s="17">
        <v>-2.6366560660788348E-2</v>
      </c>
      <c r="V23" s="24">
        <v>0.29554236923209121</v>
      </c>
      <c r="W23" s="31">
        <v>7.0000000000000001E-3</v>
      </c>
      <c r="X23" s="19">
        <f t="shared" si="0"/>
        <v>1.0036760197016659E-3</v>
      </c>
      <c r="Y23" s="19">
        <f t="shared" si="1"/>
        <v>-1.8456592462551844E-4</v>
      </c>
      <c r="Z23" s="6">
        <f t="shared" si="2"/>
        <v>2.0687965846246385E-3</v>
      </c>
      <c r="AB23" t="s">
        <v>120</v>
      </c>
      <c r="AC23" s="22">
        <f>AC8+1</f>
        <v>0.99890699626433521</v>
      </c>
    </row>
    <row r="24" spans="2:29" x14ac:dyDescent="0.3">
      <c r="B24" s="11" t="s">
        <v>58</v>
      </c>
      <c r="C24" s="12">
        <v>0.14855660943480301</v>
      </c>
      <c r="D24" s="13">
        <v>-5.6388925689502822E-2</v>
      </c>
      <c r="E24" s="12">
        <v>3.0909563027189831E-2</v>
      </c>
      <c r="F24" s="13">
        <v>-1.798968452853977E-2</v>
      </c>
      <c r="G24" s="37">
        <v>8.607158068439591E-2</v>
      </c>
      <c r="H24" s="13">
        <v>0.2837015261179856</v>
      </c>
      <c r="I24" s="12">
        <v>4.0631613905012243E-2</v>
      </c>
      <c r="J24" s="13">
        <v>1.0115262443808339E-3</v>
      </c>
      <c r="K24" s="37">
        <v>-7.477746953343023E-3</v>
      </c>
      <c r="L24" s="13">
        <v>6.0680111098788458E-2</v>
      </c>
      <c r="M24" s="12">
        <v>-1.4206218882514721E-2</v>
      </c>
      <c r="N24" s="40"/>
      <c r="O24" s="13">
        <v>-1.9474257201798632E-2</v>
      </c>
      <c r="P24" s="12">
        <v>-3.9720925837321008E-3</v>
      </c>
      <c r="Q24" s="24">
        <v>1.0230170365632469</v>
      </c>
      <c r="S24" s="7" t="s">
        <v>58</v>
      </c>
      <c r="T24" s="17">
        <v>0.14855660943480301</v>
      </c>
      <c r="U24" s="17">
        <v>-5.6388925689502822E-2</v>
      </c>
      <c r="V24" s="24">
        <v>1.0230170365632469</v>
      </c>
      <c r="W24" s="31">
        <v>7.0000000000000001E-3</v>
      </c>
      <c r="X24" s="19">
        <f t="shared" si="0"/>
        <v>1.039896266043621E-3</v>
      </c>
      <c r="Y24" s="19">
        <f t="shared" si="1"/>
        <v>-3.9472247982651979E-4</v>
      </c>
      <c r="Z24" s="6">
        <f t="shared" si="2"/>
        <v>7.1611192559427285E-3</v>
      </c>
    </row>
    <row r="25" spans="2:29" x14ac:dyDescent="0.3">
      <c r="B25" s="11" t="s">
        <v>59</v>
      </c>
      <c r="C25" s="12">
        <v>0.1072221530172324</v>
      </c>
      <c r="D25" s="13">
        <v>-3.3617556254893932E-2</v>
      </c>
      <c r="E25" s="12">
        <v>2.5441442107710929E-2</v>
      </c>
      <c r="F25" s="13">
        <v>2.632893675648074E-2</v>
      </c>
      <c r="G25" s="37">
        <v>-1.332019422178321E-2</v>
      </c>
      <c r="H25" s="13">
        <v>0.1345171887101759</v>
      </c>
      <c r="I25" s="12">
        <v>2.12014621793204E-2</v>
      </c>
      <c r="J25" s="13">
        <v>-8.6508199744517178E-4</v>
      </c>
      <c r="K25" s="37">
        <v>1.29870426212817E-2</v>
      </c>
      <c r="L25" s="13">
        <v>-3.4187555005813501E-3</v>
      </c>
      <c r="M25" s="12">
        <v>-3.3018968619757387E-2</v>
      </c>
      <c r="N25" s="40"/>
      <c r="O25" s="13">
        <v>-8.2820332902339922E-2</v>
      </c>
      <c r="P25" s="12">
        <v>-6.1553543824158008E-2</v>
      </c>
      <c r="Q25" s="25">
        <v>0.57771485398672995</v>
      </c>
      <c r="S25" s="7" t="s">
        <v>59</v>
      </c>
      <c r="T25" s="17">
        <v>0.1072221530172324</v>
      </c>
      <c r="U25" s="17">
        <v>-3.3617556254893932E-2</v>
      </c>
      <c r="V25" s="24">
        <v>0.57771485398672995</v>
      </c>
      <c r="W25" s="31">
        <v>7.0000000000000001E-3</v>
      </c>
      <c r="X25" s="19">
        <f t="shared" si="0"/>
        <v>7.5055507112062683E-4</v>
      </c>
      <c r="Y25" s="19">
        <f t="shared" si="1"/>
        <v>-2.3532289378425754E-4</v>
      </c>
      <c r="Z25" s="6">
        <f t="shared" si="2"/>
        <v>4.0440039779071095E-3</v>
      </c>
    </row>
    <row r="26" spans="2:29" x14ac:dyDescent="0.3">
      <c r="B26" s="11" t="s">
        <v>60</v>
      </c>
      <c r="C26" s="12">
        <v>0.33063293026162488</v>
      </c>
      <c r="D26" s="13">
        <v>-2.7733867616023811E-2</v>
      </c>
      <c r="E26" s="12">
        <v>-5.1021077054179687E-3</v>
      </c>
      <c r="F26" s="13">
        <v>5.0815853974053971E-2</v>
      </c>
      <c r="G26" s="37">
        <v>2.0408199310869121E-2</v>
      </c>
      <c r="H26" s="13">
        <v>8.3835484130603932E-2</v>
      </c>
      <c r="I26" s="12">
        <v>1.8036354263303082E-2</v>
      </c>
      <c r="J26" s="13">
        <v>-3.4224911333603498E-3</v>
      </c>
      <c r="K26" s="37">
        <v>3.2525211995788617E-2</v>
      </c>
      <c r="L26" s="13">
        <v>4.3435799436076998E-2</v>
      </c>
      <c r="M26" s="12">
        <v>-7.0129412455704143E-2</v>
      </c>
      <c r="N26" s="40"/>
      <c r="O26" s="13">
        <v>8.1064699662022566E-2</v>
      </c>
      <c r="P26" s="12">
        <v>3.9171527498444991E-3</v>
      </c>
      <c r="Q26" s="24">
        <v>0.81192093266709653</v>
      </c>
      <c r="S26" s="7" t="s">
        <v>60</v>
      </c>
      <c r="T26" s="17">
        <v>0.33063293026162488</v>
      </c>
      <c r="U26" s="17">
        <v>-2.7733867616023811E-2</v>
      </c>
      <c r="V26" s="24">
        <v>0.81192093266709653</v>
      </c>
      <c r="W26" s="31">
        <v>7.0000000000000001E-3</v>
      </c>
      <c r="X26" s="19">
        <f t="shared" si="0"/>
        <v>2.3144305118313743E-3</v>
      </c>
      <c r="Y26" s="19">
        <f t="shared" si="1"/>
        <v>-1.9413707331216668E-4</v>
      </c>
      <c r="Z26" s="6">
        <f t="shared" si="2"/>
        <v>5.6834465286696757E-3</v>
      </c>
    </row>
    <row r="27" spans="2:29" x14ac:dyDescent="0.3">
      <c r="B27" s="11" t="s">
        <v>61</v>
      </c>
      <c r="C27" s="12">
        <v>0.1123347163016313</v>
      </c>
      <c r="D27" s="13">
        <v>-2.4752497816242999E-2</v>
      </c>
      <c r="E27" s="12">
        <v>2.944153883115708E-2</v>
      </c>
      <c r="F27" s="13">
        <v>0.22287972545098239</v>
      </c>
      <c r="G27" s="37">
        <v>0.35564532487810291</v>
      </c>
      <c r="H27" s="13">
        <v>9.0148436386235042E-2</v>
      </c>
      <c r="I27" s="12">
        <v>2.2155670987900281E-2</v>
      </c>
      <c r="J27" s="13">
        <v>2.9291257955560649E-2</v>
      </c>
      <c r="K27" s="37">
        <v>-9.732509229842834E-2</v>
      </c>
      <c r="L27" s="13">
        <v>-7.6292578287615931E-2</v>
      </c>
      <c r="M27" s="12">
        <v>-3.6860075124946268E-2</v>
      </c>
      <c r="N27" s="40"/>
      <c r="O27" s="13">
        <v>-3.7517667473680461E-2</v>
      </c>
      <c r="P27" s="12">
        <v>-6.5413546530698641E-2</v>
      </c>
      <c r="Q27" s="25">
        <v>1.41136344146671</v>
      </c>
      <c r="S27" s="7" t="s">
        <v>61</v>
      </c>
      <c r="T27" s="17">
        <v>0.1123347163016313</v>
      </c>
      <c r="U27" s="17">
        <v>-2.4752497816242999E-2</v>
      </c>
      <c r="V27" s="24">
        <v>1.41136344146671</v>
      </c>
      <c r="W27" s="31">
        <v>7.0000000000000001E-3</v>
      </c>
      <c r="X27" s="19">
        <f t="shared" si="0"/>
        <v>7.8634301411141918E-4</v>
      </c>
      <c r="Y27" s="19">
        <f t="shared" si="1"/>
        <v>-1.7326748471370099E-4</v>
      </c>
      <c r="Z27" s="6">
        <f t="shared" si="2"/>
        <v>9.8795440902669698E-3</v>
      </c>
    </row>
    <row r="28" spans="2:29" x14ac:dyDescent="0.3">
      <c r="B28" s="11" t="s">
        <v>62</v>
      </c>
      <c r="C28" s="12">
        <v>7.5753007426502261E-2</v>
      </c>
      <c r="D28" s="13">
        <v>-5.864204024282671E-2</v>
      </c>
      <c r="E28" s="12">
        <v>2.655732521755505E-2</v>
      </c>
      <c r="F28" s="13">
        <v>-2.9064174133877629E-2</v>
      </c>
      <c r="G28" s="37">
        <v>-0.12631581147643309</v>
      </c>
      <c r="H28" s="13">
        <v>-8.3376192336998667E-2</v>
      </c>
      <c r="I28" s="12">
        <v>8.8350170501938718E-2</v>
      </c>
      <c r="J28" s="13">
        <v>-8.5520132857645703E-2</v>
      </c>
      <c r="K28" s="37">
        <v>9.0214733409040848E-2</v>
      </c>
      <c r="L28" s="13">
        <v>7.1766639006181965E-2</v>
      </c>
      <c r="M28" s="12">
        <v>-6.0953971139082963E-2</v>
      </c>
      <c r="N28" s="40"/>
      <c r="O28" s="13">
        <v>4.7601109925565543E-2</v>
      </c>
      <c r="P28" s="12">
        <v>-3.3764411274309292E-2</v>
      </c>
      <c r="Q28" s="24">
        <v>1.353332959647122</v>
      </c>
      <c r="S28" s="7" t="s">
        <v>62</v>
      </c>
      <c r="T28" s="17">
        <v>7.5753007426502261E-2</v>
      </c>
      <c r="U28" s="17">
        <v>-5.864204024282671E-2</v>
      </c>
      <c r="V28" s="24">
        <v>1.353332959647122</v>
      </c>
      <c r="W28" s="31">
        <v>7.0000000000000001E-3</v>
      </c>
      <c r="X28" s="19">
        <f t="shared" si="0"/>
        <v>5.3027105198551585E-4</v>
      </c>
      <c r="Y28" s="19">
        <f t="shared" si="1"/>
        <v>-4.10494281699787E-4</v>
      </c>
      <c r="Z28" s="6">
        <f t="shared" si="2"/>
        <v>9.4733307175298535E-3</v>
      </c>
    </row>
    <row r="29" spans="2:29" x14ac:dyDescent="0.3">
      <c r="B29" s="11" t="s">
        <v>63</v>
      </c>
      <c r="C29" s="12">
        <v>0.12562668551949721</v>
      </c>
      <c r="D29" s="13">
        <v>-5.9773537508552854E-3</v>
      </c>
      <c r="E29" s="12">
        <v>-7.8171135800110259E-3</v>
      </c>
      <c r="F29" s="13">
        <v>2.7272900399668339E-2</v>
      </c>
      <c r="G29" s="37">
        <v>-3.3628469816304962E-2</v>
      </c>
      <c r="H29" s="13">
        <v>0.39560448393569342</v>
      </c>
      <c r="I29" s="12">
        <v>-2.8871365669213889E-2</v>
      </c>
      <c r="J29" s="13">
        <v>2.1704914830013911E-2</v>
      </c>
      <c r="K29" s="37">
        <v>0.15542378371206361</v>
      </c>
      <c r="L29" s="13">
        <v>5.917180747673445E-3</v>
      </c>
      <c r="M29" s="12">
        <v>-5.882356891311824E-2</v>
      </c>
      <c r="N29" s="40"/>
      <c r="O29" s="13">
        <v>4.5833377926659979E-2</v>
      </c>
      <c r="P29" s="12">
        <v>-3.3466185198046339E-2</v>
      </c>
      <c r="Q29" s="25">
        <v>1.2231049968979619</v>
      </c>
      <c r="S29" s="7" t="s">
        <v>63</v>
      </c>
      <c r="T29" s="17">
        <v>0.12562668551949721</v>
      </c>
      <c r="U29" s="17">
        <v>-5.9773537508552854E-3</v>
      </c>
      <c r="V29" s="24">
        <v>1.2231049968979619</v>
      </c>
      <c r="W29" s="31">
        <v>7.0000000000000001E-3</v>
      </c>
      <c r="X29" s="19">
        <f t="shared" si="0"/>
        <v>8.7938679863648053E-4</v>
      </c>
      <c r="Y29" s="19">
        <f t="shared" si="1"/>
        <v>-4.1841476255987001E-5</v>
      </c>
      <c r="Z29" s="6">
        <f t="shared" si="2"/>
        <v>8.5617349782857333E-3</v>
      </c>
    </row>
    <row r="30" spans="2:29" x14ac:dyDescent="0.3">
      <c r="B30" s="11" t="s">
        <v>64</v>
      </c>
      <c r="C30" s="12">
        <v>0.1835051307187647</v>
      </c>
      <c r="D30" s="13">
        <v>-3.0487756250139109E-2</v>
      </c>
      <c r="E30" s="12">
        <v>-5.3908732254952518E-3</v>
      </c>
      <c r="F30" s="13">
        <v>-1.0840098361988961E-2</v>
      </c>
      <c r="G30" s="37">
        <v>-0.15342460098309449</v>
      </c>
      <c r="H30" s="13">
        <v>0.19741098525765671</v>
      </c>
      <c r="I30" s="12">
        <v>3.873867898412886E-2</v>
      </c>
      <c r="J30" s="13">
        <v>-1.0407622579203579E-2</v>
      </c>
      <c r="K30" s="37">
        <v>3.8562711651342729E-2</v>
      </c>
      <c r="L30" s="13">
        <v>3.375524098343297E-3</v>
      </c>
      <c r="M30" s="12">
        <v>3.3641682672860269E-3</v>
      </c>
      <c r="N30" s="40"/>
      <c r="O30" s="13">
        <v>0.15926232773908369</v>
      </c>
      <c r="P30" s="12">
        <v>-2.3861165981671539E-2</v>
      </c>
      <c r="Q30" s="24">
        <v>1.145701881796628</v>
      </c>
      <c r="S30" s="7" t="s">
        <v>64</v>
      </c>
      <c r="T30" s="17">
        <v>0.1835051307187647</v>
      </c>
      <c r="U30" s="17">
        <v>-3.0487756250139109E-2</v>
      </c>
      <c r="V30" s="24">
        <v>1.145701881796628</v>
      </c>
      <c r="W30" s="31">
        <v>7.0000000000000001E-3</v>
      </c>
      <c r="X30" s="19">
        <f t="shared" si="0"/>
        <v>1.284535915031353E-3</v>
      </c>
      <c r="Y30" s="19">
        <f t="shared" si="1"/>
        <v>-2.1341429375097375E-4</v>
      </c>
      <c r="Z30" s="6">
        <f t="shared" si="2"/>
        <v>8.0199131725763959E-3</v>
      </c>
    </row>
    <row r="31" spans="2:29" x14ac:dyDescent="0.3">
      <c r="B31" s="11" t="s">
        <v>65</v>
      </c>
      <c r="C31" s="12">
        <v>0.27738885680838637</v>
      </c>
      <c r="D31" s="13">
        <v>1.75807966807402E-2</v>
      </c>
      <c r="E31" s="12">
        <v>-5.2982624463705497E-3</v>
      </c>
      <c r="F31" s="13">
        <v>-3.0801398047232139E-2</v>
      </c>
      <c r="G31" s="37">
        <v>5.1613034260350243E-2</v>
      </c>
      <c r="H31" s="13">
        <v>1.4505413141151721E-2</v>
      </c>
      <c r="I31" s="12">
        <v>4.3771082484253647E-2</v>
      </c>
      <c r="J31" s="13">
        <v>8.6022342278828656E-3</v>
      </c>
      <c r="K31" s="37">
        <v>3.0490356805838111E-2</v>
      </c>
      <c r="L31" s="13">
        <v>-9.7248659478705868E-3</v>
      </c>
      <c r="M31" s="12">
        <v>-5.6623421010707498E-2</v>
      </c>
      <c r="N31" s="40"/>
      <c r="O31" s="13">
        <v>-2.5249195386479521E-2</v>
      </c>
      <c r="P31" s="12">
        <v>-3.476482266418246E-2</v>
      </c>
      <c r="Q31" s="25">
        <v>0.49882252915373593</v>
      </c>
      <c r="S31" s="7" t="s">
        <v>65</v>
      </c>
      <c r="T31" s="17">
        <v>0.27738885680838637</v>
      </c>
      <c r="U31" s="17">
        <v>1.75807966807402E-2</v>
      </c>
      <c r="V31" s="24">
        <v>0.49882252915373593</v>
      </c>
      <c r="W31" s="31">
        <v>7.0000000000000001E-3</v>
      </c>
      <c r="X31" s="19">
        <f t="shared" si="0"/>
        <v>1.9417219976587048E-3</v>
      </c>
      <c r="Y31" s="19">
        <f t="shared" si="1"/>
        <v>1.2306557676518141E-4</v>
      </c>
      <c r="Z31" s="6">
        <f t="shared" si="2"/>
        <v>3.4917577040761514E-3</v>
      </c>
    </row>
    <row r="32" spans="2:29" x14ac:dyDescent="0.3">
      <c r="B32" s="11" t="s">
        <v>66</v>
      </c>
      <c r="C32" s="12">
        <v>0.54035250128847778</v>
      </c>
      <c r="D32" s="13">
        <v>-4.8138341629250458E-2</v>
      </c>
      <c r="E32" s="12">
        <v>1.452927947882476E-2</v>
      </c>
      <c r="F32" s="13">
        <v>4.3514130212997992E-2</v>
      </c>
      <c r="G32" s="37">
        <v>-5.6479297027288378E-2</v>
      </c>
      <c r="H32" s="13">
        <v>3.8166253321988641E-2</v>
      </c>
      <c r="I32" s="12">
        <v>8.9903087165785767E-2</v>
      </c>
      <c r="J32" s="13">
        <v>2.5390160050831062E-4</v>
      </c>
      <c r="K32" s="37">
        <v>8.9824966666191441E-2</v>
      </c>
      <c r="L32" s="13">
        <v>3.096623804880139E-2</v>
      </c>
      <c r="M32" s="12">
        <v>-6.5040683161654234E-2</v>
      </c>
      <c r="N32" s="40"/>
      <c r="O32" s="13">
        <v>-6.1594182211490052E-2</v>
      </c>
      <c r="P32" s="12">
        <v>-8.5199452680249199E-2</v>
      </c>
      <c r="Q32" s="24">
        <v>2.0283697053293048</v>
      </c>
      <c r="S32" s="7" t="s">
        <v>66</v>
      </c>
      <c r="T32" s="17">
        <v>0.54035250128847778</v>
      </c>
      <c r="U32" s="17">
        <v>-4.8138341629250458E-2</v>
      </c>
      <c r="V32" s="24">
        <v>2.0283697053293048</v>
      </c>
      <c r="W32" s="31">
        <v>7.0000000000000001E-3</v>
      </c>
      <c r="X32" s="19">
        <f t="shared" si="0"/>
        <v>3.7824675090193448E-3</v>
      </c>
      <c r="Y32" s="19">
        <f t="shared" si="1"/>
        <v>-3.3696839140475322E-4</v>
      </c>
      <c r="Z32" s="6">
        <f t="shared" si="2"/>
        <v>1.4198587937305135E-2</v>
      </c>
    </row>
    <row r="33" spans="2:26" x14ac:dyDescent="0.3">
      <c r="B33" s="11" t="s">
        <v>67</v>
      </c>
      <c r="C33" s="12">
        <v>0.4371930153056669</v>
      </c>
      <c r="D33" s="13">
        <v>-8.6914075178496142E-2</v>
      </c>
      <c r="E33" s="12">
        <v>5.4812915678927883E-2</v>
      </c>
      <c r="F33" s="13">
        <v>9.3788052103580544E-3</v>
      </c>
      <c r="G33" s="37">
        <v>-5.8010908956299463E-2</v>
      </c>
      <c r="H33" s="13">
        <v>3.758930421817408E-2</v>
      </c>
      <c r="I33" s="12">
        <v>7.1811460114778791E-2</v>
      </c>
      <c r="J33" s="13">
        <v>-4.0000268375622872E-3</v>
      </c>
      <c r="K33" s="37">
        <v>7.1536184397769764E-2</v>
      </c>
      <c r="L33" s="13">
        <v>4.2164330874638889E-3</v>
      </c>
      <c r="M33" s="12">
        <v>-5.0384961783444759E-2</v>
      </c>
      <c r="N33" s="40"/>
      <c r="O33" s="13">
        <v>6.8781559628814382E-3</v>
      </c>
      <c r="P33" s="12">
        <v>-7.6116242833524139E-2</v>
      </c>
      <c r="Q33" s="25">
        <v>1.8965003765555211</v>
      </c>
      <c r="S33" s="7" t="s">
        <v>67</v>
      </c>
      <c r="T33" s="17">
        <v>0.4371930153056669</v>
      </c>
      <c r="U33" s="17">
        <v>-8.6914075178496142E-2</v>
      </c>
      <c r="V33" s="24">
        <v>1.8965003765555211</v>
      </c>
      <c r="W33" s="31">
        <v>7.0000000000000001E-3</v>
      </c>
      <c r="X33" s="19">
        <f t="shared" si="0"/>
        <v>3.0603511071396684E-3</v>
      </c>
      <c r="Y33" s="19">
        <f t="shared" si="1"/>
        <v>-6.0839852624947305E-4</v>
      </c>
      <c r="Z33" s="6">
        <f t="shared" si="2"/>
        <v>1.3275502635888647E-2</v>
      </c>
    </row>
    <row r="34" spans="2:26" x14ac:dyDescent="0.3">
      <c r="B34" s="11" t="s">
        <v>68</v>
      </c>
      <c r="C34" s="12">
        <v>-6.9996137499139355E-2</v>
      </c>
      <c r="D34" s="13">
        <v>-1.712506050165152E-2</v>
      </c>
      <c r="E34" s="12">
        <v>2.0591308270934139E-2</v>
      </c>
      <c r="F34" s="13">
        <v>9.3119661606946291E-3</v>
      </c>
      <c r="G34" s="37">
        <v>-6.6633042844759238E-3</v>
      </c>
      <c r="H34" s="13">
        <v>5.1599786274589832E-3</v>
      </c>
      <c r="I34" s="12">
        <v>-9.7535231608723016E-3</v>
      </c>
      <c r="J34" s="13">
        <v>2.0735617563665269E-3</v>
      </c>
      <c r="K34" s="37">
        <v>4.138640663311266E-3</v>
      </c>
      <c r="L34" s="13">
        <v>7.2127455306034696E-3</v>
      </c>
      <c r="M34" s="12">
        <v>-7.9283851537049865E-2</v>
      </c>
      <c r="N34" s="40"/>
      <c r="O34" s="13">
        <v>-1.555559370252824E-2</v>
      </c>
      <c r="P34" s="12">
        <v>-3.4988654396702512E-2</v>
      </c>
      <c r="Q34" s="24">
        <v>0.46858149726277348</v>
      </c>
      <c r="S34" s="7" t="s">
        <v>68</v>
      </c>
      <c r="T34" s="17">
        <v>-6.9996137499139355E-2</v>
      </c>
      <c r="U34" s="17">
        <v>-1.712506050165152E-2</v>
      </c>
      <c r="V34" s="24">
        <v>0.46858149726277348</v>
      </c>
      <c r="W34" s="31">
        <v>7.0000000000000001E-3</v>
      </c>
      <c r="X34" s="19">
        <f t="shared" si="0"/>
        <v>-4.8997296249397545E-4</v>
      </c>
      <c r="Y34" s="19">
        <f t="shared" si="1"/>
        <v>-1.1987542351156065E-4</v>
      </c>
      <c r="Z34" s="6">
        <f t="shared" si="2"/>
        <v>3.2800704808394142E-3</v>
      </c>
    </row>
    <row r="35" spans="2:26" x14ac:dyDescent="0.3">
      <c r="B35" s="11" t="s">
        <v>69</v>
      </c>
      <c r="C35" s="12">
        <v>0.29836160179278132</v>
      </c>
      <c r="D35" s="13">
        <v>2.6651203393793569E-2</v>
      </c>
      <c r="E35" s="12">
        <v>7.1106099521339505E-2</v>
      </c>
      <c r="F35" s="13">
        <v>-2.634342411723201E-2</v>
      </c>
      <c r="G35" s="37">
        <v>-4.2748951421518237E-2</v>
      </c>
      <c r="H35" s="13">
        <v>0.1051698231082068</v>
      </c>
      <c r="I35" s="12">
        <v>8.2136008834226004E-3</v>
      </c>
      <c r="J35" s="13">
        <v>-2.2912348613643659E-2</v>
      </c>
      <c r="K35" s="37">
        <v>3.4392943115980401E-2</v>
      </c>
      <c r="L35" s="13">
        <v>3.8287198258298398E-2</v>
      </c>
      <c r="M35" s="12">
        <v>-3.6875344627694817E-2</v>
      </c>
      <c r="N35" s="40"/>
      <c r="O35" s="13">
        <v>-2.97229486172127E-2</v>
      </c>
      <c r="P35" s="12">
        <v>-2.0768500314633509E-2</v>
      </c>
      <c r="Q35" s="25">
        <v>0.52316767734858238</v>
      </c>
      <c r="S35" s="7" t="s">
        <v>69</v>
      </c>
      <c r="T35" s="17">
        <v>0.29836160179278132</v>
      </c>
      <c r="U35" s="17">
        <v>2.6651203393793569E-2</v>
      </c>
      <c r="V35" s="24">
        <v>0.52316767734858238</v>
      </c>
      <c r="W35" s="31">
        <v>7.0000000000000001E-3</v>
      </c>
      <c r="X35" s="19">
        <f t="shared" si="0"/>
        <v>2.0885312125494692E-3</v>
      </c>
      <c r="Y35" s="19">
        <f t="shared" si="1"/>
        <v>1.8655842375655499E-4</v>
      </c>
      <c r="Z35" s="6">
        <f t="shared" si="2"/>
        <v>3.6621737414400768E-3</v>
      </c>
    </row>
    <row r="36" spans="2:26" x14ac:dyDescent="0.3">
      <c r="B36" s="11" t="s">
        <v>70</v>
      </c>
      <c r="C36" s="12">
        <v>0.18346896070820071</v>
      </c>
      <c r="D36" s="13">
        <v>-3.7036977233825708E-2</v>
      </c>
      <c r="E36" s="12">
        <v>3.7362547764933307E-2</v>
      </c>
      <c r="F36" s="13">
        <v>-1.271185284885468E-2</v>
      </c>
      <c r="G36" s="37">
        <v>4.0236052819642598E-2</v>
      </c>
      <c r="H36" s="13">
        <v>0.32645694290663019</v>
      </c>
      <c r="I36" s="12">
        <v>-4.6655884560019567E-3</v>
      </c>
      <c r="J36" s="13">
        <v>5.4687260766517198E-3</v>
      </c>
      <c r="K36" s="37">
        <v>1.010101908289718E-2</v>
      </c>
      <c r="L36" s="13">
        <v>3.8461538461538547E-2</v>
      </c>
      <c r="M36" s="12">
        <v>-3.0740737915039059E-2</v>
      </c>
      <c r="N36" s="40"/>
      <c r="O36" s="13">
        <v>0.15399314768424779</v>
      </c>
      <c r="P36" s="12">
        <v>-2.3178832624351279E-2</v>
      </c>
      <c r="Q36" s="24">
        <v>0.38842689311924672</v>
      </c>
      <c r="S36" s="7" t="s">
        <v>70</v>
      </c>
      <c r="T36" s="17">
        <v>0.18346896070820071</v>
      </c>
      <c r="U36" s="17">
        <v>-3.7036977233825708E-2</v>
      </c>
      <c r="V36" s="24">
        <v>0.38842689311924672</v>
      </c>
      <c r="W36" s="31">
        <v>7.0000000000000001E-3</v>
      </c>
      <c r="X36" s="19">
        <f t="shared" si="0"/>
        <v>1.284282724957405E-3</v>
      </c>
      <c r="Y36" s="19">
        <f t="shared" si="1"/>
        <v>-2.5925884063677997E-4</v>
      </c>
      <c r="Z36" s="6">
        <f t="shared" si="2"/>
        <v>2.718988251834727E-3</v>
      </c>
    </row>
    <row r="37" spans="2:26" x14ac:dyDescent="0.3">
      <c r="B37" s="11" t="s">
        <v>71</v>
      </c>
      <c r="C37" s="12">
        <v>0.1199575391626939</v>
      </c>
      <c r="D37" s="13">
        <v>-3.3175381683131167E-2</v>
      </c>
      <c r="E37" s="12">
        <v>3.0392273209757899E-2</v>
      </c>
      <c r="F37" s="13">
        <v>-1.332067522787039E-2</v>
      </c>
      <c r="G37" s="37">
        <v>1.0840571914136901E-3</v>
      </c>
      <c r="H37" s="13">
        <v>0.13948915329071901</v>
      </c>
      <c r="I37" s="12">
        <v>3.4051751547057751E-2</v>
      </c>
      <c r="J37" s="13">
        <v>1.500635544345807E-2</v>
      </c>
      <c r="K37" s="37">
        <v>3.1827410309629427E-2</v>
      </c>
      <c r="L37" s="13">
        <v>1.492536275619605E-2</v>
      </c>
      <c r="M37" s="12">
        <v>-2.9607761954035361E-2</v>
      </c>
      <c r="N37" s="40"/>
      <c r="O37" s="13">
        <v>1.0665186445432569E-2</v>
      </c>
      <c r="P37" s="12">
        <v>-9.8512838026638683E-3</v>
      </c>
      <c r="Q37" s="25">
        <v>0.56263841194745556</v>
      </c>
      <c r="S37" s="7" t="s">
        <v>71</v>
      </c>
      <c r="T37" s="17">
        <v>0.1199575391626939</v>
      </c>
      <c r="U37" s="17">
        <v>-3.3175381683131167E-2</v>
      </c>
      <c r="V37" s="24">
        <v>0.56263841194745556</v>
      </c>
      <c r="W37" s="31">
        <v>7.0000000000000001E-3</v>
      </c>
      <c r="X37" s="19">
        <f t="shared" si="0"/>
        <v>8.397027741388573E-4</v>
      </c>
      <c r="Y37" s="19">
        <f t="shared" si="1"/>
        <v>-2.3222767178191818E-4</v>
      </c>
      <c r="Z37" s="6">
        <f t="shared" si="2"/>
        <v>3.9384688836321888E-3</v>
      </c>
    </row>
    <row r="38" spans="2:26" x14ac:dyDescent="0.3">
      <c r="B38" s="11" t="s">
        <v>72</v>
      </c>
      <c r="C38" s="12">
        <v>0.22650162273113869</v>
      </c>
      <c r="D38" s="13">
        <v>-3.7524095254016683E-2</v>
      </c>
      <c r="E38" s="12">
        <v>-1.060073144533713E-2</v>
      </c>
      <c r="F38" s="13">
        <v>4.1667157918068298E-3</v>
      </c>
      <c r="G38" s="37">
        <v>-1.8375720508000289E-2</v>
      </c>
      <c r="H38" s="13">
        <v>0.15222155513613991</v>
      </c>
      <c r="I38" s="12">
        <v>2.1739119151379379E-2</v>
      </c>
      <c r="J38" s="13">
        <v>-2.1691920195077489E-2</v>
      </c>
      <c r="K38" s="37">
        <v>5.8349936572770211E-3</v>
      </c>
      <c r="L38" s="13">
        <v>2.816155689464828E-2</v>
      </c>
      <c r="M38" s="12">
        <v>-4.9240391099292244E-3</v>
      </c>
      <c r="N38" s="40"/>
      <c r="O38" s="13">
        <v>3.4639240427766449E-2</v>
      </c>
      <c r="P38" s="12">
        <v>-2.760065479985796E-2</v>
      </c>
      <c r="Q38" s="24">
        <v>0.60591628873038272</v>
      </c>
      <c r="S38" s="7" t="s">
        <v>72</v>
      </c>
      <c r="T38" s="17">
        <v>0.22650162273113869</v>
      </c>
      <c r="U38" s="17">
        <v>-3.7524095254016683E-2</v>
      </c>
      <c r="V38" s="24">
        <v>0.60591628873038272</v>
      </c>
      <c r="W38" s="31">
        <v>7.0000000000000001E-3</v>
      </c>
      <c r="X38" s="19">
        <f t="shared" si="0"/>
        <v>1.5855113591179708E-3</v>
      </c>
      <c r="Y38" s="19">
        <f t="shared" si="1"/>
        <v>-2.626686667781168E-4</v>
      </c>
      <c r="Z38" s="6">
        <f t="shared" si="2"/>
        <v>4.2414140211126791E-3</v>
      </c>
    </row>
    <row r="39" spans="2:26" x14ac:dyDescent="0.3">
      <c r="B39" s="11" t="s">
        <v>73</v>
      </c>
      <c r="C39" s="12">
        <v>0.1394683841790465</v>
      </c>
      <c r="D39" s="13">
        <v>-3.0150741066479862E-2</v>
      </c>
      <c r="E39" s="12">
        <v>-2.5906811376074979E-2</v>
      </c>
      <c r="F39" s="13">
        <v>-5.3190578494588534E-3</v>
      </c>
      <c r="G39" s="37">
        <v>4.0106889057500927E-2</v>
      </c>
      <c r="H39" s="13">
        <v>0.29248279494715002</v>
      </c>
      <c r="I39" s="12">
        <v>7.9723040722483596E-3</v>
      </c>
      <c r="J39" s="13">
        <v>4.1953198420281002E-2</v>
      </c>
      <c r="K39" s="37">
        <v>0.11683175459907311</v>
      </c>
      <c r="L39" s="13">
        <v>5.3487005231298353E-2</v>
      </c>
      <c r="M39" s="12">
        <v>8.4150648985565901E-3</v>
      </c>
      <c r="N39" s="40"/>
      <c r="O39" s="13">
        <v>4.7009779042059163E-2</v>
      </c>
      <c r="P39" s="12">
        <v>4.2507215071396756E-3</v>
      </c>
      <c r="Q39" s="25">
        <v>1.1021009610158949</v>
      </c>
      <c r="S39" s="7" t="s">
        <v>73</v>
      </c>
      <c r="T39" s="17">
        <v>0.1394683841790465</v>
      </c>
      <c r="U39" s="17">
        <v>-3.0150741066479862E-2</v>
      </c>
      <c r="V39" s="24">
        <v>1.1021009610158949</v>
      </c>
      <c r="W39" s="31">
        <v>7.0000000000000001E-3</v>
      </c>
      <c r="X39" s="19">
        <f t="shared" si="0"/>
        <v>9.7627868925332555E-4</v>
      </c>
      <c r="Y39" s="19">
        <f t="shared" si="1"/>
        <v>-2.1105518746535902E-4</v>
      </c>
      <c r="Z39" s="6">
        <f t="shared" si="2"/>
        <v>7.7147067271112644E-3</v>
      </c>
    </row>
    <row r="40" spans="2:26" x14ac:dyDescent="0.3">
      <c r="B40" s="11" t="s">
        <v>74</v>
      </c>
      <c r="C40" s="12">
        <v>0.1387405899757059</v>
      </c>
      <c r="D40" s="13">
        <v>-3.1095157993295319E-2</v>
      </c>
      <c r="E40" s="12">
        <v>-1.2093034746361029E-2</v>
      </c>
      <c r="F40" s="13">
        <v>-4.1431122677696892E-2</v>
      </c>
      <c r="G40" s="37">
        <v>0.1515652713696887</v>
      </c>
      <c r="H40" s="13">
        <v>3.5335487367971212E-3</v>
      </c>
      <c r="I40" s="12">
        <v>4.533453357673034E-2</v>
      </c>
      <c r="J40" s="13">
        <v>-1.0105372836093579E-2</v>
      </c>
      <c r="K40" s="37">
        <v>-1.7013095686655431E-3</v>
      </c>
      <c r="L40" s="13">
        <v>8.5512834760170797E-3</v>
      </c>
      <c r="M40" s="12">
        <v>2.9825260239315639E-3</v>
      </c>
      <c r="N40" s="40"/>
      <c r="O40" s="13">
        <v>6.2022096817978538E-2</v>
      </c>
      <c r="P40" s="12">
        <v>-3.1600061025440329E-2</v>
      </c>
      <c r="Q40" s="24">
        <v>0.87294944350971238</v>
      </c>
      <c r="S40" s="7" t="s">
        <v>74</v>
      </c>
      <c r="T40" s="17">
        <v>0.1387405899757059</v>
      </c>
      <c r="U40" s="17">
        <v>-3.1095157993295319E-2</v>
      </c>
      <c r="V40" s="24">
        <v>0.87294944350971238</v>
      </c>
      <c r="W40" s="31">
        <v>7.0000000000000001E-3</v>
      </c>
      <c r="X40" s="19">
        <f t="shared" si="0"/>
        <v>9.7118412982994133E-4</v>
      </c>
      <c r="Y40" s="19">
        <f t="shared" si="1"/>
        <v>-2.1766610595306724E-4</v>
      </c>
      <c r="Z40" s="6">
        <f t="shared" si="2"/>
        <v>6.110646104567987E-3</v>
      </c>
    </row>
    <row r="41" spans="2:26" x14ac:dyDescent="0.3">
      <c r="B41" s="11" t="s">
        <v>75</v>
      </c>
      <c r="C41" s="12">
        <v>4.4282843502397418E-2</v>
      </c>
      <c r="D41" s="13">
        <v>-2.8480995662349962E-2</v>
      </c>
      <c r="E41" s="12">
        <v>8.4689887487474635E-3</v>
      </c>
      <c r="F41" s="13">
        <v>-1.93797281028717E-2</v>
      </c>
      <c r="G41" s="37">
        <v>4.5825114004592223E-2</v>
      </c>
      <c r="H41" s="13">
        <v>-2.0373830997342801E-2</v>
      </c>
      <c r="I41" s="12">
        <v>-4.2290218307603267E-2</v>
      </c>
      <c r="J41" s="13">
        <v>-2.5815206860241639E-2</v>
      </c>
      <c r="K41" s="37">
        <v>-5.3695945411118003E-2</v>
      </c>
      <c r="L41" s="13">
        <v>-2.06337534100649E-2</v>
      </c>
      <c r="M41" s="12">
        <v>-4.5899096726779283E-2</v>
      </c>
      <c r="N41" s="40"/>
      <c r="O41" s="13">
        <v>3.3306793534748191E-2</v>
      </c>
      <c r="P41" s="12">
        <v>-3.9140367387964108E-2</v>
      </c>
      <c r="Q41" s="25">
        <v>1.0403110657857171</v>
      </c>
      <c r="S41" s="7" t="s">
        <v>75</v>
      </c>
      <c r="T41" s="17">
        <v>4.4282843502397418E-2</v>
      </c>
      <c r="U41" s="17">
        <v>-2.8480995662349962E-2</v>
      </c>
      <c r="V41" s="24">
        <v>1.0403110657857171</v>
      </c>
      <c r="W41" s="31">
        <v>7.0000000000000001E-3</v>
      </c>
      <c r="X41" s="19">
        <f t="shared" si="0"/>
        <v>3.0997990451678194E-4</v>
      </c>
      <c r="Y41" s="19">
        <f t="shared" si="1"/>
        <v>-1.9936696963644975E-4</v>
      </c>
      <c r="Z41" s="6">
        <f t="shared" si="2"/>
        <v>7.28217746050002E-3</v>
      </c>
    </row>
    <row r="42" spans="2:26" x14ac:dyDescent="0.3">
      <c r="B42" s="11" t="s">
        <v>76</v>
      </c>
      <c r="C42" s="12">
        <v>0.1724138754128135</v>
      </c>
      <c r="D42" s="13">
        <v>-1.441178459960513E-2</v>
      </c>
      <c r="E42" s="12">
        <v>-2.4171871316855501E-2</v>
      </c>
      <c r="F42" s="13">
        <v>-1.83486972213287E-3</v>
      </c>
      <c r="G42" s="37">
        <v>4.6515951662300603E-2</v>
      </c>
      <c r="H42" s="13">
        <v>0.19147061287132461</v>
      </c>
      <c r="I42" s="12">
        <v>5.1098526714723258E-2</v>
      </c>
      <c r="J42" s="13">
        <v>-7.5153815450227368E-3</v>
      </c>
      <c r="K42" s="37">
        <v>2.2716598848871339E-2</v>
      </c>
      <c r="L42" s="13">
        <v>9.0930185906102468E-2</v>
      </c>
      <c r="M42" s="12">
        <v>5.3021692537507104E-3</v>
      </c>
      <c r="N42" s="40"/>
      <c r="O42" s="13">
        <v>0.19198314451126591</v>
      </c>
      <c r="P42" s="12">
        <v>-7.0798402733829313E-4</v>
      </c>
      <c r="Q42" s="24">
        <v>0.25053388511917829</v>
      </c>
      <c r="S42" s="7" t="s">
        <v>76</v>
      </c>
      <c r="T42" s="17">
        <v>0.1724138754128135</v>
      </c>
      <c r="U42" s="17">
        <v>-1.441178459960513E-2</v>
      </c>
      <c r="V42" s="24">
        <v>0.25053388511917829</v>
      </c>
      <c r="W42" s="31">
        <v>7.0000000000000001E-3</v>
      </c>
      <c r="X42" s="19">
        <f t="shared" si="0"/>
        <v>1.2068971278896945E-3</v>
      </c>
      <c r="Y42" s="19">
        <f t="shared" si="1"/>
        <v>-1.008824921972359E-4</v>
      </c>
      <c r="Z42" s="6">
        <f t="shared" si="2"/>
        <v>1.7537371958342481E-3</v>
      </c>
    </row>
    <row r="43" spans="2:26" x14ac:dyDescent="0.3">
      <c r="B43" s="11" t="s">
        <v>12</v>
      </c>
      <c r="C43" s="12">
        <v>6.6761357427257861E-2</v>
      </c>
      <c r="D43" s="13">
        <v>-4.5273041361507671E-2</v>
      </c>
      <c r="E43" s="12">
        <v>2.092058579938505E-2</v>
      </c>
      <c r="F43" s="13">
        <v>-6.830763476601609E-3</v>
      </c>
      <c r="G43" s="37">
        <v>4.0338838404871957E-2</v>
      </c>
      <c r="H43" s="13">
        <v>-3.1238394516006629E-2</v>
      </c>
      <c r="I43" s="12">
        <v>-3.7344419140630469E-2</v>
      </c>
      <c r="J43" s="13">
        <v>-8.6207102807737135E-3</v>
      </c>
      <c r="K43" s="37">
        <v>-4.9275291954461557E-2</v>
      </c>
      <c r="L43" s="13">
        <v>-1.219512559319658E-2</v>
      </c>
      <c r="M43" s="12">
        <v>-3.0864169070875521E-2</v>
      </c>
      <c r="N43" s="40"/>
      <c r="O43" s="13">
        <v>-1.602571776515305E-2</v>
      </c>
      <c r="P43" s="12">
        <v>-5.048848045923604E-2</v>
      </c>
      <c r="Q43" s="25">
        <v>1.1752750509801451</v>
      </c>
      <c r="S43" s="7" t="s">
        <v>12</v>
      </c>
      <c r="T43" s="17">
        <v>6.6761357427257861E-2</v>
      </c>
      <c r="U43" s="17">
        <v>-4.5273041361507671E-2</v>
      </c>
      <c r="V43" s="24">
        <v>1.1752750509801451</v>
      </c>
      <c r="W43" s="31">
        <v>7.0000000000000001E-3</v>
      </c>
      <c r="X43" s="19">
        <f t="shared" si="0"/>
        <v>4.6732950199080504E-4</v>
      </c>
      <c r="Y43" s="19">
        <f t="shared" si="1"/>
        <v>-3.1691128953055368E-4</v>
      </c>
      <c r="Z43" s="6">
        <f t="shared" si="2"/>
        <v>8.2269253568610159E-3</v>
      </c>
    </row>
    <row r="44" spans="2:26" x14ac:dyDescent="0.3">
      <c r="B44" s="11" t="s">
        <v>77</v>
      </c>
      <c r="C44" s="12">
        <v>5.3699808805434353E-2</v>
      </c>
      <c r="D44" s="13">
        <v>8.4670971263711037E-2</v>
      </c>
      <c r="E44" s="12">
        <v>6.9552316426519267E-2</v>
      </c>
      <c r="F44" s="13">
        <v>-4.5313022236478817E-2</v>
      </c>
      <c r="G44" s="37">
        <v>-8.0434825725350545E-2</v>
      </c>
      <c r="H44" s="13">
        <v>0.59180468328504965</v>
      </c>
      <c r="I44" s="12">
        <v>-3.1930714524874733E-2</v>
      </c>
      <c r="J44" s="13">
        <v>-1.5597049369263091E-2</v>
      </c>
      <c r="K44" s="37">
        <v>0.1025974224140118</v>
      </c>
      <c r="L44" s="13">
        <v>-4.4522953019555223E-2</v>
      </c>
      <c r="M44" s="12">
        <v>-0.13757400498337141</v>
      </c>
      <c r="N44" s="40"/>
      <c r="O44" s="13">
        <v>-5.4888456091230831E-2</v>
      </c>
      <c r="P44" s="12">
        <v>1.209833610666289E-3</v>
      </c>
      <c r="Q44" s="24">
        <v>2.0488472456547262</v>
      </c>
      <c r="S44" s="7" t="s">
        <v>77</v>
      </c>
      <c r="T44" s="17">
        <v>5.3699808805434353E-2</v>
      </c>
      <c r="U44" s="17">
        <v>8.4670971263711037E-2</v>
      </c>
      <c r="V44" s="24">
        <v>2.0488472456547262</v>
      </c>
      <c r="W44" s="31">
        <v>7.0000000000000001E-3</v>
      </c>
      <c r="X44" s="19">
        <f t="shared" si="0"/>
        <v>3.7589866163804047E-4</v>
      </c>
      <c r="Y44" s="19">
        <f t="shared" si="1"/>
        <v>5.926967988459773E-4</v>
      </c>
      <c r="Z44" s="6">
        <f t="shared" si="2"/>
        <v>1.4341930719583083E-2</v>
      </c>
    </row>
    <row r="45" spans="2:26" x14ac:dyDescent="0.3">
      <c r="B45" s="11" t="s">
        <v>78</v>
      </c>
      <c r="C45" s="12">
        <v>0.15978886609650389</v>
      </c>
      <c r="D45" s="13">
        <v>-3.029415322073992E-2</v>
      </c>
      <c r="E45" s="12">
        <v>2.3051240305507651E-2</v>
      </c>
      <c r="F45" s="13">
        <v>-6.5816723255888054E-2</v>
      </c>
      <c r="G45" s="37">
        <v>-8.7591292459568204E-2</v>
      </c>
      <c r="H45" s="13">
        <v>0.38115886854676462</v>
      </c>
      <c r="I45" s="12">
        <v>6.641511614553508E-2</v>
      </c>
      <c r="J45" s="13">
        <v>1.7623184469273578E-2</v>
      </c>
      <c r="K45" s="37">
        <v>-2.2934685289389471E-2</v>
      </c>
      <c r="L45" s="13">
        <v>5.9880220932121642E-2</v>
      </c>
      <c r="M45" s="12">
        <v>0.1073448074389243</v>
      </c>
      <c r="N45" s="40"/>
      <c r="O45" s="13">
        <v>0.1020407703435617</v>
      </c>
      <c r="P45" s="12">
        <v>1.111109234480989E-2</v>
      </c>
      <c r="Q45" s="25">
        <v>0.53680732522495056</v>
      </c>
      <c r="S45" s="7" t="s">
        <v>78</v>
      </c>
      <c r="T45" s="17">
        <v>0.15978886609650389</v>
      </c>
      <c r="U45" s="17">
        <v>-3.029415322073992E-2</v>
      </c>
      <c r="V45" s="24">
        <v>0.53680732522495056</v>
      </c>
      <c r="W45" s="31">
        <v>7.0000000000000001E-3</v>
      </c>
      <c r="X45" s="19">
        <f t="shared" si="0"/>
        <v>1.1185220626755271E-3</v>
      </c>
      <c r="Y45" s="19">
        <f t="shared" si="1"/>
        <v>-2.1205907254517946E-4</v>
      </c>
      <c r="Z45" s="6">
        <f t="shared" si="2"/>
        <v>3.7576512765746541E-3</v>
      </c>
    </row>
    <row r="46" spans="2:26" x14ac:dyDescent="0.3">
      <c r="B46" s="11" t="s">
        <v>79</v>
      </c>
      <c r="C46" s="12">
        <v>0.21888654023511811</v>
      </c>
      <c r="D46" s="13">
        <v>-1.6480046285193058E-2</v>
      </c>
      <c r="E46" s="12">
        <v>-2.971859346186367E-2</v>
      </c>
      <c r="F46" s="13">
        <v>1.335929694880855E-2</v>
      </c>
      <c r="G46" s="37">
        <v>-5.3376133123143932E-2</v>
      </c>
      <c r="H46" s="13">
        <v>2.0490424014930619E-2</v>
      </c>
      <c r="I46" s="12">
        <v>4.6691292332813328E-2</v>
      </c>
      <c r="J46" s="13">
        <v>6.4184235934794387E-3</v>
      </c>
      <c r="K46" s="37">
        <v>0.12500012690007489</v>
      </c>
      <c r="L46" s="13">
        <v>-1.048769780053427E-2</v>
      </c>
      <c r="M46" s="12">
        <v>-4.6162121357897427E-2</v>
      </c>
      <c r="N46" s="40"/>
      <c r="O46" s="13">
        <v>5.5358754889482942E-2</v>
      </c>
      <c r="P46" s="12">
        <v>-2.564841550775121E-2</v>
      </c>
      <c r="Q46" s="24">
        <v>0.95541274523722497</v>
      </c>
      <c r="S46" s="7" t="s">
        <v>79</v>
      </c>
      <c r="T46" s="17">
        <v>0.21888654023511811</v>
      </c>
      <c r="U46" s="17">
        <v>-1.6480046285193058E-2</v>
      </c>
      <c r="V46" s="24">
        <v>0.95541274523722497</v>
      </c>
      <c r="W46" s="31">
        <v>7.0000000000000001E-3</v>
      </c>
      <c r="X46" s="19">
        <f t="shared" si="0"/>
        <v>1.5322057816458269E-3</v>
      </c>
      <c r="Y46" s="19">
        <f t="shared" si="1"/>
        <v>-1.1536032399635142E-4</v>
      </c>
      <c r="Z46" s="6">
        <f t="shared" si="2"/>
        <v>6.6878892166605747E-3</v>
      </c>
    </row>
    <row r="47" spans="2:26" x14ac:dyDescent="0.3">
      <c r="B47" s="11" t="s">
        <v>80</v>
      </c>
      <c r="C47" s="12">
        <v>2.3434842764779029E-2</v>
      </c>
      <c r="D47" s="13">
        <v>8.6179650202509173E-3</v>
      </c>
      <c r="E47" s="12">
        <v>-5.2848065797481913E-2</v>
      </c>
      <c r="F47" s="13">
        <v>-7.1834281953185752E-2</v>
      </c>
      <c r="G47" s="37">
        <v>-4.6076285758949509E-2</v>
      </c>
      <c r="H47" s="13">
        <v>0.1245563614410707</v>
      </c>
      <c r="I47" s="12">
        <v>-4.8775350943801588E-3</v>
      </c>
      <c r="J47" s="13">
        <v>-8.2474693945666644E-3</v>
      </c>
      <c r="K47" s="37">
        <v>8.8011033469826305E-2</v>
      </c>
      <c r="L47" s="13">
        <v>1.751596046707693E-2</v>
      </c>
      <c r="M47" s="12">
        <v>-2.5039266981121688E-3</v>
      </c>
      <c r="N47" s="40"/>
      <c r="O47" s="13">
        <v>4.1104470612038917E-2</v>
      </c>
      <c r="P47" s="12">
        <v>1.305928319305405E-2</v>
      </c>
      <c r="Q47" s="25">
        <v>0.61283090108944016</v>
      </c>
      <c r="S47" s="7" t="s">
        <v>80</v>
      </c>
      <c r="T47" s="17">
        <v>2.3434842764779029E-2</v>
      </c>
      <c r="U47" s="17">
        <v>8.6179650202509173E-3</v>
      </c>
      <c r="V47" s="24">
        <v>0.61283090108944016</v>
      </c>
      <c r="W47" s="31">
        <v>7.0000000000000001E-3</v>
      </c>
      <c r="X47" s="19">
        <f t="shared" si="0"/>
        <v>1.640438993534532E-4</v>
      </c>
      <c r="Y47" s="19">
        <f t="shared" si="1"/>
        <v>6.032575514175642E-5</v>
      </c>
      <c r="Z47" s="6">
        <f t="shared" si="2"/>
        <v>4.289816307626081E-3</v>
      </c>
    </row>
    <row r="48" spans="2:26" x14ac:dyDescent="0.3">
      <c r="B48" s="11" t="s">
        <v>81</v>
      </c>
      <c r="C48" s="12">
        <v>0.1323005496380758</v>
      </c>
      <c r="D48" s="13">
        <v>-9.8676216230589864E-3</v>
      </c>
      <c r="E48" s="12">
        <v>-1.4722543172095089E-2</v>
      </c>
      <c r="F48" s="13">
        <v>-4.1379913627036524E-3</v>
      </c>
      <c r="G48" s="37">
        <v>-9.5076874477771578E-2</v>
      </c>
      <c r="H48" s="13">
        <v>0.2396172532469163</v>
      </c>
      <c r="I48" s="12">
        <v>2.8619541856792271E-2</v>
      </c>
      <c r="J48" s="13">
        <v>-1.7798761834857402E-2</v>
      </c>
      <c r="K48" s="37">
        <v>6.8736347205928796E-3</v>
      </c>
      <c r="L48" s="13">
        <v>2.068572142559066E-3</v>
      </c>
      <c r="M48" s="12">
        <v>-5.1610173838258611E-2</v>
      </c>
      <c r="N48" s="40"/>
      <c r="O48" s="13">
        <v>2.786246769399137E-2</v>
      </c>
      <c r="P48" s="12">
        <v>-1.524781212678894E-2</v>
      </c>
      <c r="Q48" s="24">
        <v>0.9717914184011639</v>
      </c>
      <c r="S48" s="7" t="s">
        <v>81</v>
      </c>
      <c r="T48" s="17">
        <v>0.1323005496380758</v>
      </c>
      <c r="U48" s="17">
        <v>-9.8676216230589864E-3</v>
      </c>
      <c r="V48" s="24">
        <v>0.9717914184011639</v>
      </c>
      <c r="W48" s="31">
        <v>7.0000000000000001E-3</v>
      </c>
      <c r="X48" s="19">
        <f t="shared" si="0"/>
        <v>9.2610384746653061E-4</v>
      </c>
      <c r="Y48" s="19">
        <f t="shared" si="1"/>
        <v>-6.90733513614129E-5</v>
      </c>
      <c r="Z48" s="6">
        <f t="shared" si="2"/>
        <v>6.8025399288081474E-3</v>
      </c>
    </row>
    <row r="49" spans="2:26" x14ac:dyDescent="0.3">
      <c r="B49" s="11" t="s">
        <v>82</v>
      </c>
      <c r="C49" s="12">
        <v>0.13048570659477579</v>
      </c>
      <c r="D49" s="13">
        <v>2.7646569609958149E-2</v>
      </c>
      <c r="E49" s="12">
        <v>2.174652051863624E-2</v>
      </c>
      <c r="F49" s="13">
        <v>2.4684656105665059E-2</v>
      </c>
      <c r="G49" s="37">
        <v>2.0524248047763649E-2</v>
      </c>
      <c r="H49" s="13">
        <v>1.735382895342075E-2</v>
      </c>
      <c r="I49" s="12">
        <v>-2.7912701403224442E-2</v>
      </c>
      <c r="J49" s="13">
        <v>-5.7747605527755597E-2</v>
      </c>
      <c r="K49" s="37">
        <v>3.2731409351801848E-2</v>
      </c>
      <c r="L49" s="13">
        <v>8.961748867394137E-2</v>
      </c>
      <c r="M49" s="12">
        <v>2.1865601458299411E-2</v>
      </c>
      <c r="N49" s="40"/>
      <c r="O49" s="13">
        <v>7.0376851256499284E-2</v>
      </c>
      <c r="P49" s="12">
        <v>-1.100410262711082E-2</v>
      </c>
      <c r="Q49" s="25">
        <v>0.18366168130470539</v>
      </c>
      <c r="S49" s="7" t="s">
        <v>82</v>
      </c>
      <c r="T49" s="17">
        <v>0.13048570659477579</v>
      </c>
      <c r="U49" s="17">
        <v>2.7646569609958149E-2</v>
      </c>
      <c r="V49" s="24">
        <v>0.18366168130470539</v>
      </c>
      <c r="W49" s="31">
        <v>7.0000000000000001E-3</v>
      </c>
      <c r="X49" s="19">
        <f t="shared" si="0"/>
        <v>9.1339994616343055E-4</v>
      </c>
      <c r="Y49" s="19">
        <f t="shared" si="1"/>
        <v>1.9352598726970704E-4</v>
      </c>
      <c r="Z49" s="6">
        <f t="shared" si="2"/>
        <v>1.2856317691329379E-3</v>
      </c>
    </row>
    <row r="50" spans="2:26" x14ac:dyDescent="0.3">
      <c r="B50" s="11" t="s">
        <v>83</v>
      </c>
      <c r="C50" s="12">
        <v>0.1124190169786599</v>
      </c>
      <c r="D50" s="13">
        <v>-2.289533988164338E-2</v>
      </c>
      <c r="E50" s="12">
        <v>0</v>
      </c>
      <c r="F50" s="13">
        <v>-2.4943313934815858E-2</v>
      </c>
      <c r="G50" s="37">
        <v>-3.0420700035293399E-2</v>
      </c>
      <c r="H50" s="13">
        <v>0.1011977093502929</v>
      </c>
      <c r="I50" s="12">
        <v>-2.034671224629658E-2</v>
      </c>
      <c r="J50" s="13">
        <v>3.8461810976200268E-3</v>
      </c>
      <c r="K50" s="37">
        <v>-4.5210733377957002E-2</v>
      </c>
      <c r="L50" s="13">
        <v>4.8154104700121048E-2</v>
      </c>
      <c r="M50" s="12">
        <v>-4.2113306683041807E-2</v>
      </c>
      <c r="N50" s="40"/>
      <c r="O50" s="13">
        <v>2.9002894849115671E-2</v>
      </c>
      <c r="P50" s="12">
        <v>-1.4388195214641519E-2</v>
      </c>
      <c r="Q50" s="24">
        <v>1.246111695874222</v>
      </c>
      <c r="S50" s="7" t="s">
        <v>83</v>
      </c>
      <c r="T50" s="17">
        <v>0.1124190169786599</v>
      </c>
      <c r="U50" s="17">
        <v>-2.289533988164338E-2</v>
      </c>
      <c r="V50" s="24">
        <v>1.246111695874222</v>
      </c>
      <c r="W50" s="31">
        <v>7.0000000000000001E-3</v>
      </c>
      <c r="X50" s="19">
        <f t="shared" si="0"/>
        <v>7.8693311885061931E-4</v>
      </c>
      <c r="Y50" s="19">
        <f t="shared" si="1"/>
        <v>-1.6026737917150367E-4</v>
      </c>
      <c r="Z50" s="6">
        <f t="shared" si="2"/>
        <v>8.7227818711195539E-3</v>
      </c>
    </row>
    <row r="51" spans="2:26" x14ac:dyDescent="0.3">
      <c r="B51" s="11" t="s">
        <v>84</v>
      </c>
      <c r="C51" s="12">
        <v>9.3759114359105666E-2</v>
      </c>
      <c r="D51" s="13">
        <v>-3.8277836267809562E-2</v>
      </c>
      <c r="E51" s="12">
        <v>5.0921799792942313E-3</v>
      </c>
      <c r="F51" s="13">
        <v>-2.2399807443009071E-2</v>
      </c>
      <c r="G51" s="37">
        <v>-3.0307377413180129E-2</v>
      </c>
      <c r="H51" s="13">
        <v>8.3905801823025872E-2</v>
      </c>
      <c r="I51" s="12">
        <v>-2.4730327312463499E-2</v>
      </c>
      <c r="J51" s="13">
        <v>-1.645476436882731E-3</v>
      </c>
      <c r="K51" s="37">
        <v>-4.0384517991927882E-2</v>
      </c>
      <c r="L51" s="13">
        <v>5.1698478508346517E-2</v>
      </c>
      <c r="M51" s="12">
        <v>-6.4542625951592658E-2</v>
      </c>
      <c r="N51" s="40"/>
      <c r="O51" s="13">
        <v>-1.0285474244714489E-2</v>
      </c>
      <c r="P51" s="12">
        <v>-6.7494934676044496E-3</v>
      </c>
      <c r="Q51" s="25">
        <v>1.1591340567351529</v>
      </c>
      <c r="S51" s="7" t="s">
        <v>84</v>
      </c>
      <c r="T51" s="17">
        <v>9.3759114359105666E-2</v>
      </c>
      <c r="U51" s="17">
        <v>-3.8277836267809562E-2</v>
      </c>
      <c r="V51" s="24">
        <v>1.1591340567351529</v>
      </c>
      <c r="W51" s="31">
        <v>7.0000000000000001E-3</v>
      </c>
      <c r="X51" s="19">
        <f t="shared" si="0"/>
        <v>6.5631380051373966E-4</v>
      </c>
      <c r="Y51" s="19">
        <f t="shared" si="1"/>
        <v>-2.6794485387466693E-4</v>
      </c>
      <c r="Z51" s="6">
        <f t="shared" si="2"/>
        <v>8.1139383971460706E-3</v>
      </c>
    </row>
    <row r="52" spans="2:26" x14ac:dyDescent="0.3">
      <c r="B52" s="11" t="s">
        <v>85</v>
      </c>
      <c r="C52" s="12">
        <v>0.23096034039896679</v>
      </c>
      <c r="D52" s="13">
        <v>-4.1694734820179269E-2</v>
      </c>
      <c r="E52" s="12">
        <v>3.9999989043237649E-2</v>
      </c>
      <c r="F52" s="13">
        <v>-4.1160618762085988E-2</v>
      </c>
      <c r="G52" s="37">
        <v>0.1681914601174315</v>
      </c>
      <c r="H52" s="13">
        <v>0.46341929395985337</v>
      </c>
      <c r="I52" s="12">
        <v>-1.811451541698916E-2</v>
      </c>
      <c r="J52" s="13">
        <v>2.0964400039895641E-3</v>
      </c>
      <c r="K52" s="37">
        <v>9.8744759352127787E-2</v>
      </c>
      <c r="L52" s="13">
        <v>4.4173627475904358E-2</v>
      </c>
      <c r="M52" s="12">
        <v>6.1269178065910701E-2</v>
      </c>
      <c r="N52" s="40"/>
      <c r="O52" s="13">
        <v>8.4192396768878908E-2</v>
      </c>
      <c r="P52" s="12">
        <v>-6.6560956331335075E-2</v>
      </c>
      <c r="Q52" s="24">
        <v>0.66302546882797553</v>
      </c>
      <c r="S52" s="7" t="s">
        <v>85</v>
      </c>
      <c r="T52" s="17">
        <v>0.23096034039896679</v>
      </c>
      <c r="U52" s="17">
        <v>-4.1694734820179269E-2</v>
      </c>
      <c r="V52" s="24">
        <v>0.66302546882797553</v>
      </c>
      <c r="W52" s="31">
        <v>7.0000000000000001E-3</v>
      </c>
      <c r="X52" s="19">
        <f t="shared" si="0"/>
        <v>1.6167223827927677E-3</v>
      </c>
      <c r="Y52" s="19">
        <f t="shared" si="1"/>
        <v>-2.9186314374125491E-4</v>
      </c>
      <c r="Z52" s="6">
        <f t="shared" si="2"/>
        <v>4.641178281795829E-3</v>
      </c>
    </row>
    <row r="53" spans="2:26" x14ac:dyDescent="0.3">
      <c r="B53" s="11" t="s">
        <v>86</v>
      </c>
      <c r="C53" s="12">
        <v>-4.4999964009283522E-2</v>
      </c>
      <c r="D53" s="13">
        <v>8.9005146106959421E-2</v>
      </c>
      <c r="E53" s="12">
        <v>7.2115536137486558E-2</v>
      </c>
      <c r="F53" s="13">
        <v>0</v>
      </c>
      <c r="G53" s="37">
        <v>9.8654671299423846E-2</v>
      </c>
      <c r="H53" s="13">
        <v>0.25984739517468403</v>
      </c>
      <c r="I53" s="12">
        <v>1.355932711583074E-2</v>
      </c>
      <c r="J53" s="13">
        <v>0.17391302561456179</v>
      </c>
      <c r="K53" s="37">
        <v>8.5470118375709614E-2</v>
      </c>
      <c r="L53" s="13">
        <v>9.186338842391617E-2</v>
      </c>
      <c r="M53" s="12">
        <v>-6.0096093648487448E-2</v>
      </c>
      <c r="N53" s="40"/>
      <c r="O53" s="13">
        <v>3.5805704061401933E-2</v>
      </c>
      <c r="P53" s="12">
        <v>7.4073188799819167E-3</v>
      </c>
      <c r="Q53" s="25">
        <v>0.98794729624513478</v>
      </c>
      <c r="S53" s="7" t="s">
        <v>86</v>
      </c>
      <c r="T53" s="17">
        <v>-4.4999964009283522E-2</v>
      </c>
      <c r="U53" s="17">
        <v>8.9005146106959421E-2</v>
      </c>
      <c r="V53" s="24">
        <v>0.98794729624513478</v>
      </c>
      <c r="W53" s="31">
        <v>7.0000000000000001E-3</v>
      </c>
      <c r="X53" s="19">
        <f t="shared" si="0"/>
        <v>-3.1499974806498468E-4</v>
      </c>
      <c r="Y53" s="19">
        <f t="shared" si="1"/>
        <v>6.2303602274871599E-4</v>
      </c>
      <c r="Z53" s="6">
        <f t="shared" si="2"/>
        <v>6.9156310737159433E-3</v>
      </c>
    </row>
    <row r="54" spans="2:26" x14ac:dyDescent="0.3">
      <c r="B54" s="11" t="s">
        <v>87</v>
      </c>
      <c r="C54" s="12">
        <v>0.20681990120245791</v>
      </c>
      <c r="D54" s="13">
        <v>1.1023667566044891E-2</v>
      </c>
      <c r="E54" s="12">
        <v>-4.8286771761137159E-2</v>
      </c>
      <c r="F54" s="13">
        <v>-1.315469370307587E-2</v>
      </c>
      <c r="G54" s="37">
        <v>-6.1981210597113028E-2</v>
      </c>
      <c r="H54" s="13">
        <v>3.4947087265033701E-3</v>
      </c>
      <c r="I54" s="12">
        <v>-1.2492619065406999E-2</v>
      </c>
      <c r="J54" s="13">
        <v>-6.0240265471653842E-3</v>
      </c>
      <c r="K54" s="37">
        <v>-5.5151437030937722E-2</v>
      </c>
      <c r="L54" s="13">
        <v>-2.1167497251180941E-2</v>
      </c>
      <c r="M54" s="12">
        <v>-1.209256216613286E-2</v>
      </c>
      <c r="N54" s="40"/>
      <c r="O54" s="13">
        <v>0</v>
      </c>
      <c r="P54" s="12">
        <v>-2.3489860238953941E-2</v>
      </c>
      <c r="Q54" s="24">
        <v>0.16652913116290349</v>
      </c>
      <c r="S54" s="7" t="s">
        <v>87</v>
      </c>
      <c r="T54" s="17">
        <v>0.20681990120245791</v>
      </c>
      <c r="U54" s="17">
        <v>1.1023667566044891E-2</v>
      </c>
      <c r="V54" s="24">
        <v>0.16652913116290349</v>
      </c>
      <c r="W54" s="31">
        <v>7.0000000000000001E-3</v>
      </c>
      <c r="X54" s="19">
        <f t="shared" si="0"/>
        <v>1.4477393084172054E-3</v>
      </c>
      <c r="Y54" s="19">
        <f t="shared" si="1"/>
        <v>7.7165672962314235E-5</v>
      </c>
      <c r="Z54" s="6">
        <f t="shared" si="2"/>
        <v>1.1657039181403245E-3</v>
      </c>
    </row>
    <row r="55" spans="2:26" x14ac:dyDescent="0.3">
      <c r="B55" s="11" t="s">
        <v>88</v>
      </c>
      <c r="C55" s="12">
        <v>3.9763059261913813E-2</v>
      </c>
      <c r="D55" s="13">
        <v>-6.8060139864001279E-3</v>
      </c>
      <c r="E55" s="12">
        <v>-4.5031967800400197E-2</v>
      </c>
      <c r="F55" s="13">
        <v>-4.1004103120696467E-3</v>
      </c>
      <c r="G55" s="37">
        <v>-0.14050424565906169</v>
      </c>
      <c r="H55" s="13">
        <v>-4.7904759034300692E-3</v>
      </c>
      <c r="I55" s="12">
        <v>2.3465629736069801E-2</v>
      </c>
      <c r="J55" s="13">
        <v>9.4062291239742635E-3</v>
      </c>
      <c r="K55" s="37">
        <v>0.1030867592033988</v>
      </c>
      <c r="L55" s="13">
        <v>1.319973594323764E-2</v>
      </c>
      <c r="M55" s="12">
        <v>-6.3053705857894937E-2</v>
      </c>
      <c r="N55" s="40"/>
      <c r="O55" s="13">
        <v>0.1001112251332419</v>
      </c>
      <c r="P55" s="12">
        <v>-1.0111343596762581E-3</v>
      </c>
      <c r="Q55" s="25">
        <v>1.240384687235506</v>
      </c>
      <c r="S55" s="7" t="s">
        <v>88</v>
      </c>
      <c r="T55" s="17">
        <v>3.9763059261913813E-2</v>
      </c>
      <c r="U55" s="17">
        <v>-6.8060139864001279E-3</v>
      </c>
      <c r="V55" s="24">
        <v>1.240384687235506</v>
      </c>
      <c r="W55" s="31">
        <v>7.0000000000000001E-3</v>
      </c>
      <c r="X55" s="19">
        <f t="shared" si="0"/>
        <v>2.7834141483339668E-4</v>
      </c>
      <c r="Y55" s="19">
        <f t="shared" si="1"/>
        <v>-4.7642097904800893E-5</v>
      </c>
      <c r="Z55" s="6">
        <f t="shared" si="2"/>
        <v>8.6826928106485419E-3</v>
      </c>
    </row>
    <row r="56" spans="2:26" x14ac:dyDescent="0.3">
      <c r="B56" s="11" t="s">
        <v>89</v>
      </c>
      <c r="C56" s="12">
        <v>9.5575393626461391E-2</v>
      </c>
      <c r="D56" s="13">
        <v>-3.7065062565134983E-2</v>
      </c>
      <c r="E56" s="12">
        <v>4.3466813023276263E-2</v>
      </c>
      <c r="F56" s="13">
        <v>2.5094684883091301E-3</v>
      </c>
      <c r="G56" s="37">
        <v>-1.6092773694891042E-2</v>
      </c>
      <c r="H56" s="13">
        <v>0.28935653142842011</v>
      </c>
      <c r="I56" s="12">
        <v>3.2800000378933492E-2</v>
      </c>
      <c r="J56" s="13">
        <v>-1.433016149063771E-2</v>
      </c>
      <c r="K56" s="37">
        <v>9.8232357306706763E-3</v>
      </c>
      <c r="L56" s="13">
        <v>9.1439808837664005E-2</v>
      </c>
      <c r="M56" s="12">
        <v>-4.973268646723128E-2</v>
      </c>
      <c r="N56" s="40"/>
      <c r="O56" s="13">
        <v>-6.0325431556771947E-2</v>
      </c>
      <c r="P56" s="12">
        <v>-2.1869976739348321E-2</v>
      </c>
      <c r="Q56" s="24">
        <v>0.53879872214776392</v>
      </c>
      <c r="S56" s="7" t="s">
        <v>89</v>
      </c>
      <c r="T56" s="17">
        <v>9.5575393626461391E-2</v>
      </c>
      <c r="U56" s="17">
        <v>-3.7065062565134983E-2</v>
      </c>
      <c r="V56" s="24">
        <v>0.53879872214776392</v>
      </c>
      <c r="W56" s="31">
        <v>7.0000000000000001E-3</v>
      </c>
      <c r="X56" s="19">
        <f t="shared" si="0"/>
        <v>6.6902775538522973E-4</v>
      </c>
      <c r="Y56" s="19">
        <f t="shared" si="1"/>
        <v>-2.5945543795594491E-4</v>
      </c>
      <c r="Z56" s="6">
        <f t="shared" si="2"/>
        <v>3.7715910550343477E-3</v>
      </c>
    </row>
    <row r="57" spans="2:26" x14ac:dyDescent="0.3">
      <c r="B57" s="11" t="s">
        <v>90</v>
      </c>
      <c r="C57" s="12">
        <v>0.1585201049044824</v>
      </c>
      <c r="D57" s="13">
        <v>-4.7306131675959873E-2</v>
      </c>
      <c r="E57" s="12">
        <v>1.4942611433783171E-2</v>
      </c>
      <c r="F57" s="13">
        <v>1.2457454776231501E-2</v>
      </c>
      <c r="G57" s="37">
        <v>-1.3530722311703269E-2</v>
      </c>
      <c r="H57" s="13">
        <v>0.23017063171655039</v>
      </c>
      <c r="I57" s="12">
        <v>-1.9793844256186022E-2</v>
      </c>
      <c r="J57" s="13">
        <v>-8.2034564090901485E-3</v>
      </c>
      <c r="K57" s="37">
        <v>5.4082696069890128E-2</v>
      </c>
      <c r="L57" s="13">
        <v>1.5291654162465919E-2</v>
      </c>
      <c r="M57" s="12">
        <v>-1.7835955458499479E-2</v>
      </c>
      <c r="N57" s="40"/>
      <c r="O57" s="13">
        <v>-1.0535560337285751E-2</v>
      </c>
      <c r="P57" s="12">
        <v>-6.1275668822735607E-4</v>
      </c>
      <c r="Q57" s="25">
        <v>1.089754400671153</v>
      </c>
      <c r="S57" s="7" t="s">
        <v>90</v>
      </c>
      <c r="T57" s="17">
        <v>0.1585201049044824</v>
      </c>
      <c r="U57" s="17">
        <v>-4.7306131675959873E-2</v>
      </c>
      <c r="V57" s="24">
        <v>1.089754400671153</v>
      </c>
      <c r="W57" s="31">
        <v>7.0000000000000001E-3</v>
      </c>
      <c r="X57" s="19">
        <f t="shared" si="0"/>
        <v>1.1096407343313768E-3</v>
      </c>
      <c r="Y57" s="19">
        <f t="shared" si="1"/>
        <v>-3.3114292173171909E-4</v>
      </c>
      <c r="Z57" s="6">
        <f t="shared" si="2"/>
        <v>7.6282808046980715E-3</v>
      </c>
    </row>
    <row r="58" spans="2:26" x14ac:dyDescent="0.3">
      <c r="B58" s="11" t="s">
        <v>91</v>
      </c>
      <c r="C58" s="12">
        <v>5.1507601636535012E-2</v>
      </c>
      <c r="D58" s="13">
        <v>-4.9216995947593212E-2</v>
      </c>
      <c r="E58" s="12">
        <v>-3.5470749166669042E-2</v>
      </c>
      <c r="F58" s="13">
        <v>8.4954506432176391E-2</v>
      </c>
      <c r="G58" s="37">
        <v>-4.4463095693268673E-2</v>
      </c>
      <c r="H58" s="13">
        <v>0.33297933989958511</v>
      </c>
      <c r="I58" s="12">
        <v>2.640662869439336E-2</v>
      </c>
      <c r="J58" s="13">
        <v>2.585646758521043E-2</v>
      </c>
      <c r="K58" s="37">
        <v>0.19113624510897581</v>
      </c>
      <c r="L58" s="13">
        <v>6.5914401343584172E-2</v>
      </c>
      <c r="M58" s="12">
        <v>-5.8231291670362006E-3</v>
      </c>
      <c r="N58" s="40"/>
      <c r="O58" s="13">
        <v>3.2481238555276182E-2</v>
      </c>
      <c r="P58" s="12">
        <v>2.243433585535004E-2</v>
      </c>
      <c r="Q58" s="24">
        <v>1.176646669595623</v>
      </c>
      <c r="S58" s="7" t="s">
        <v>91</v>
      </c>
      <c r="T58" s="17">
        <v>5.1507601636535012E-2</v>
      </c>
      <c r="U58" s="17">
        <v>-4.9216995947593212E-2</v>
      </c>
      <c r="V58" s="24">
        <v>1.176646669595623</v>
      </c>
      <c r="W58" s="31">
        <v>7.0000000000000001E-3</v>
      </c>
      <c r="X58" s="19">
        <f t="shared" si="0"/>
        <v>3.6055321145574511E-4</v>
      </c>
      <c r="Y58" s="19">
        <f t="shared" si="1"/>
        <v>-3.445189716331525E-4</v>
      </c>
      <c r="Z58" s="6">
        <f t="shared" si="2"/>
        <v>8.2365266871693606E-3</v>
      </c>
    </row>
    <row r="59" spans="2:26" x14ac:dyDescent="0.3">
      <c r="B59" s="11" t="s">
        <v>92</v>
      </c>
      <c r="C59" s="12">
        <v>0.11111108351636929</v>
      </c>
      <c r="D59" s="13">
        <v>-7.3437540628946696E-2</v>
      </c>
      <c r="E59" s="12">
        <v>-2.1922367852779678E-2</v>
      </c>
      <c r="F59" s="13">
        <v>-5.5172441575529141E-2</v>
      </c>
      <c r="G59" s="37">
        <v>0.21532843507875171</v>
      </c>
      <c r="H59" s="13">
        <v>6.0060004158364322E-3</v>
      </c>
      <c r="I59" s="12">
        <v>1.34328589776127E-2</v>
      </c>
      <c r="J59" s="13">
        <v>-5.0073660456266489E-2</v>
      </c>
      <c r="K59" s="37">
        <v>5.5813975838771457E-2</v>
      </c>
      <c r="L59" s="13">
        <v>0.1453744869711773</v>
      </c>
      <c r="M59" s="12">
        <v>-7.6923613012176428E-3</v>
      </c>
      <c r="N59" s="40"/>
      <c r="O59" s="13">
        <v>0.53359176183079837</v>
      </c>
      <c r="P59" s="12">
        <v>-3.2013489309567933E-2</v>
      </c>
      <c r="Q59" s="25">
        <v>0.75685057557141078</v>
      </c>
      <c r="S59" s="7" t="s">
        <v>92</v>
      </c>
      <c r="T59" s="17">
        <v>0.11111108351636929</v>
      </c>
      <c r="U59" s="17">
        <v>-7.3437540628946696E-2</v>
      </c>
      <c r="V59" s="24">
        <v>0.75685057557141078</v>
      </c>
      <c r="W59" s="31">
        <v>7.0000000000000001E-3</v>
      </c>
      <c r="X59" s="19">
        <f t="shared" si="0"/>
        <v>7.7777758461458504E-4</v>
      </c>
      <c r="Y59" s="19">
        <f t="shared" si="1"/>
        <v>-5.1406278440262686E-4</v>
      </c>
      <c r="Z59" s="6">
        <f t="shared" si="2"/>
        <v>5.297954028999876E-3</v>
      </c>
    </row>
    <row r="60" spans="2:26" x14ac:dyDescent="0.3">
      <c r="B60" s="11" t="s">
        <v>93</v>
      </c>
      <c r="C60" s="12">
        <v>0.42403550117730271</v>
      </c>
      <c r="D60" s="13">
        <v>-2.162162841379156E-2</v>
      </c>
      <c r="E60" s="12">
        <v>-3.3149144140125153E-2</v>
      </c>
      <c r="F60" s="13">
        <v>-2.0714201436341732E-2</v>
      </c>
      <c r="G60" s="37">
        <v>4.0846046348853582E-2</v>
      </c>
      <c r="H60" s="13">
        <v>0.41713850285232867</v>
      </c>
      <c r="I60" s="12">
        <v>4.1342610834613769E-3</v>
      </c>
      <c r="J60" s="13">
        <v>-2.110153849402752E-2</v>
      </c>
      <c r="K60" s="37">
        <v>9.884351448058637E-2</v>
      </c>
      <c r="L60" s="13">
        <v>1.674629717868692E-2</v>
      </c>
      <c r="M60" s="12">
        <v>-0.13411757705417199</v>
      </c>
      <c r="N60" s="40"/>
      <c r="O60" s="13">
        <v>-7.6087577341955592E-3</v>
      </c>
      <c r="P60" s="12">
        <v>-2.3548729303000001E-2</v>
      </c>
      <c r="Q60" s="24">
        <v>1.138888828977092</v>
      </c>
      <c r="S60" s="7" t="s">
        <v>93</v>
      </c>
      <c r="T60" s="17">
        <v>0.42403550117730271</v>
      </c>
      <c r="U60" s="17">
        <v>-2.162162841379156E-2</v>
      </c>
      <c r="V60" s="24">
        <v>1.138888828977092</v>
      </c>
      <c r="W60" s="31">
        <v>7.0000000000000001E-3</v>
      </c>
      <c r="X60" s="19">
        <f t="shared" si="0"/>
        <v>2.968248508241119E-3</v>
      </c>
      <c r="Y60" s="19">
        <f t="shared" si="1"/>
        <v>-1.5135139889654092E-4</v>
      </c>
      <c r="Z60" s="6">
        <f t="shared" si="2"/>
        <v>7.9722218028396435E-3</v>
      </c>
    </row>
    <row r="61" spans="2:26" x14ac:dyDescent="0.3">
      <c r="B61" s="11" t="s">
        <v>94</v>
      </c>
      <c r="C61" s="12">
        <v>0.11689997296390819</v>
      </c>
      <c r="D61" s="13">
        <v>-2.9862158308134431E-2</v>
      </c>
      <c r="E61" s="12">
        <v>5.1302130143326963E-3</v>
      </c>
      <c r="F61" s="13">
        <v>-7.8520528988734739E-4</v>
      </c>
      <c r="G61" s="37">
        <v>-6.3654246870991305E-2</v>
      </c>
      <c r="H61" s="13">
        <v>0.1914649449335912</v>
      </c>
      <c r="I61" s="12">
        <v>6.0283773546891961E-3</v>
      </c>
      <c r="J61" s="13">
        <v>-1.0574646862323459E-2</v>
      </c>
      <c r="K61" s="37">
        <v>1.2112524088656819E-2</v>
      </c>
      <c r="L61" s="13">
        <v>-1.44314875851006E-2</v>
      </c>
      <c r="M61" s="12">
        <v>-3.928567875260236E-2</v>
      </c>
      <c r="N61" s="40"/>
      <c r="O61" s="13">
        <v>4.1635680357965832E-2</v>
      </c>
      <c r="P61" s="12">
        <v>-1.2896884229107621E-2</v>
      </c>
      <c r="Q61" s="25">
        <v>1.0009729079151031</v>
      </c>
      <c r="S61" s="7" t="s">
        <v>94</v>
      </c>
      <c r="T61" s="17">
        <v>0.11689997296390819</v>
      </c>
      <c r="U61" s="17">
        <v>-2.9862158308134431E-2</v>
      </c>
      <c r="V61" s="24">
        <v>1.0009729079151031</v>
      </c>
      <c r="W61" s="31">
        <v>7.0000000000000001E-3</v>
      </c>
      <c r="X61" s="19">
        <f t="shared" si="0"/>
        <v>8.1829981074735736E-4</v>
      </c>
      <c r="Y61" s="19">
        <f t="shared" si="1"/>
        <v>-2.0903510815694102E-4</v>
      </c>
      <c r="Z61" s="6">
        <f t="shared" si="2"/>
        <v>7.0068103554057218E-3</v>
      </c>
    </row>
    <row r="62" spans="2:26" x14ac:dyDescent="0.3">
      <c r="B62" s="11" t="s">
        <v>95</v>
      </c>
      <c r="C62" s="12">
        <v>0.1058697749234319</v>
      </c>
      <c r="D62" s="13">
        <v>0</v>
      </c>
      <c r="E62" s="12">
        <v>-5.4249788367435334E-3</v>
      </c>
      <c r="F62" s="13">
        <v>0</v>
      </c>
      <c r="G62" s="37">
        <v>7.3176283155005351E-3</v>
      </c>
      <c r="H62" s="13">
        <v>1.3875554935640631E-3</v>
      </c>
      <c r="I62" s="12">
        <v>1.0695188926659769E-2</v>
      </c>
      <c r="J62" s="13">
        <v>0</v>
      </c>
      <c r="K62" s="37">
        <v>5.2910061529123356E-3</v>
      </c>
      <c r="L62" s="13">
        <v>5.263158747595087E-2</v>
      </c>
      <c r="M62" s="12">
        <v>0</v>
      </c>
      <c r="N62" s="40"/>
      <c r="O62" s="13">
        <v>-0.1001000769858493</v>
      </c>
      <c r="P62" s="12">
        <v>0</v>
      </c>
      <c r="Q62" s="24">
        <v>8.1890544378657622E-3</v>
      </c>
      <c r="S62" s="7" t="s">
        <v>95</v>
      </c>
      <c r="T62" s="17">
        <v>0.1058697749234319</v>
      </c>
      <c r="U62" s="17">
        <v>0</v>
      </c>
      <c r="V62" s="24">
        <v>8.1890544378657622E-3</v>
      </c>
      <c r="W62" s="31">
        <v>7.0000000000000001E-3</v>
      </c>
      <c r="X62" s="19">
        <f t="shared" si="0"/>
        <v>7.4108842446402327E-4</v>
      </c>
      <c r="Y62" s="19">
        <f t="shared" si="1"/>
        <v>0</v>
      </c>
      <c r="Z62" s="6">
        <f t="shared" si="2"/>
        <v>5.7323381065060339E-5</v>
      </c>
    </row>
    <row r="63" spans="2:26" x14ac:dyDescent="0.3">
      <c r="B63" s="11" t="s">
        <v>96</v>
      </c>
      <c r="C63" s="12">
        <v>0.1425629665727548</v>
      </c>
      <c r="D63" s="13">
        <v>-2.4983354719549381E-2</v>
      </c>
      <c r="E63" s="12">
        <v>6.0813016433723943E-2</v>
      </c>
      <c r="F63" s="13">
        <v>6.4412704280600863E-3</v>
      </c>
      <c r="G63" s="37">
        <v>2.5599990614142639E-2</v>
      </c>
      <c r="H63" s="13">
        <v>-5.9761810091449097E-2</v>
      </c>
      <c r="I63" s="12">
        <v>4.8951114865366303E-2</v>
      </c>
      <c r="J63" s="13">
        <v>-4.5714350900598499E-2</v>
      </c>
      <c r="K63" s="37">
        <v>-2.8276803012160401E-2</v>
      </c>
      <c r="L63" s="13">
        <v>-2.0198474917174969E-2</v>
      </c>
      <c r="M63" s="12">
        <v>-7.8267097015393916E-2</v>
      </c>
      <c r="N63" s="40"/>
      <c r="O63" s="13">
        <v>0.1015422315854069</v>
      </c>
      <c r="P63" s="12">
        <v>2.772954002565831E-3</v>
      </c>
      <c r="Q63" s="25">
        <v>1.5217123766040801</v>
      </c>
      <c r="S63" s="7" t="s">
        <v>96</v>
      </c>
      <c r="T63" s="17">
        <v>0.1425629665727548</v>
      </c>
      <c r="U63" s="17">
        <v>-2.4983354719549381E-2</v>
      </c>
      <c r="V63" s="24">
        <v>1.5217123766040801</v>
      </c>
      <c r="W63" s="31">
        <v>7.0000000000000001E-3</v>
      </c>
      <c r="X63" s="19">
        <f t="shared" si="0"/>
        <v>9.9794076600928368E-4</v>
      </c>
      <c r="Y63" s="19">
        <f t="shared" si="1"/>
        <v>-1.7488348303684568E-4</v>
      </c>
      <c r="Z63" s="6">
        <f t="shared" si="2"/>
        <v>1.0651986636228562E-2</v>
      </c>
    </row>
    <row r="64" spans="2:26" x14ac:dyDescent="0.3">
      <c r="B64" s="11" t="s">
        <v>97</v>
      </c>
      <c r="C64" s="12">
        <v>0.15780438884493209</v>
      </c>
      <c r="D64" s="13">
        <v>-2.5969151925844699E-2</v>
      </c>
      <c r="E64" s="12">
        <v>6.8046240703752536E-2</v>
      </c>
      <c r="F64" s="13">
        <v>1.0804794745614689E-2</v>
      </c>
      <c r="G64" s="37">
        <v>6.0818257870540737E-2</v>
      </c>
      <c r="H64" s="13">
        <v>-4.3671784895511379E-2</v>
      </c>
      <c r="I64" s="12">
        <v>4.124093293670672E-2</v>
      </c>
      <c r="J64" s="13">
        <v>-3.8205314062818019E-2</v>
      </c>
      <c r="K64" s="37">
        <v>-3.3527737130505608E-2</v>
      </c>
      <c r="L64" s="13">
        <v>-9.0497657212879057E-3</v>
      </c>
      <c r="M64" s="12">
        <v>-9.0182660930184233E-2</v>
      </c>
      <c r="N64" s="40"/>
      <c r="O64" s="13">
        <v>0.1174541330703065</v>
      </c>
      <c r="P64" s="12">
        <v>3.7723029979575001E-4</v>
      </c>
      <c r="Q64" s="24">
        <v>1.7835728761923531</v>
      </c>
      <c r="S64" s="7" t="s">
        <v>97</v>
      </c>
      <c r="T64" s="17">
        <v>0.15780438884493209</v>
      </c>
      <c r="U64" s="17">
        <v>-2.5969151925844699E-2</v>
      </c>
      <c r="V64" s="24">
        <v>1.7835728761923531</v>
      </c>
      <c r="W64" s="31">
        <v>7.0000000000000001E-3</v>
      </c>
      <c r="X64" s="19">
        <f t="shared" si="0"/>
        <v>1.1046307219145246E-3</v>
      </c>
      <c r="Y64" s="19">
        <f t="shared" si="1"/>
        <v>-1.817840634809129E-4</v>
      </c>
      <c r="Z64" s="6">
        <f t="shared" si="2"/>
        <v>1.2485010133346472E-2</v>
      </c>
    </row>
    <row r="65" spans="2:26" x14ac:dyDescent="0.3">
      <c r="B65" s="11" t="s">
        <v>13</v>
      </c>
      <c r="C65" s="12">
        <v>8.8964509035287742E-2</v>
      </c>
      <c r="D65" s="13">
        <v>4.4643879697048311E-4</v>
      </c>
      <c r="E65" s="12">
        <v>0.20481928531195151</v>
      </c>
      <c r="F65" s="13">
        <v>5.6370346634476258E-2</v>
      </c>
      <c r="G65" s="37">
        <v>0.32459153033401278</v>
      </c>
      <c r="H65" s="13">
        <v>-0.1318157676851309</v>
      </c>
      <c r="I65" s="12">
        <v>0.14451224965612491</v>
      </c>
      <c r="J65" s="13">
        <v>-4.6350602984324807E-2</v>
      </c>
      <c r="K65" s="37">
        <v>-5.5866136089860463E-3</v>
      </c>
      <c r="L65" s="13">
        <v>-1.06740806097001E-2</v>
      </c>
      <c r="M65" s="12">
        <v>-8.688248913212071E-2</v>
      </c>
      <c r="N65" s="40"/>
      <c r="O65" s="13">
        <v>6.3432864589752169E-2</v>
      </c>
      <c r="P65" s="12">
        <v>-5.4385981545565842E-2</v>
      </c>
      <c r="Q65" s="25">
        <v>0.43216887023603912</v>
      </c>
      <c r="S65" s="7" t="s">
        <v>13</v>
      </c>
      <c r="T65" s="17">
        <v>8.8964509035287742E-2</v>
      </c>
      <c r="U65" s="17">
        <v>4.4643879697048311E-4</v>
      </c>
      <c r="V65" s="24">
        <v>0.43216887023603912</v>
      </c>
      <c r="W65" s="31">
        <v>7.0000000000000001E-3</v>
      </c>
      <c r="X65" s="19">
        <f t="shared" si="0"/>
        <v>6.2275156324701419E-4</v>
      </c>
      <c r="Y65" s="19">
        <f t="shared" si="1"/>
        <v>3.1250715787933819E-6</v>
      </c>
      <c r="Z65" s="6">
        <f t="shared" si="2"/>
        <v>3.0251820916522738E-3</v>
      </c>
    </row>
    <row r="66" spans="2:26" x14ac:dyDescent="0.3">
      <c r="B66" s="11" t="s">
        <v>98</v>
      </c>
      <c r="C66" s="12">
        <v>0.1537364280509779</v>
      </c>
      <c r="D66" s="13">
        <v>-6.477478368274403E-2</v>
      </c>
      <c r="E66" s="12">
        <v>3.0343076313374961E-2</v>
      </c>
      <c r="F66" s="13">
        <v>-3.5211244414721572E-2</v>
      </c>
      <c r="G66" s="37">
        <v>5.9721210179977557E-2</v>
      </c>
      <c r="H66" s="13">
        <v>0.5127013810736416</v>
      </c>
      <c r="I66" s="12">
        <v>-1.332764735196024E-2</v>
      </c>
      <c r="J66" s="13">
        <v>-9.1502782771204494E-3</v>
      </c>
      <c r="K66" s="37">
        <v>-1.585183373128873E-2</v>
      </c>
      <c r="L66" s="13">
        <v>0.38270474051126729</v>
      </c>
      <c r="M66" s="12">
        <v>-8.5163015156190625E-2</v>
      </c>
      <c r="N66" s="40"/>
      <c r="O66" s="13">
        <v>0.11272727094596061</v>
      </c>
      <c r="P66" s="12">
        <v>1.2091478954372681E-2</v>
      </c>
      <c r="Q66" s="24">
        <v>1.160017955696105</v>
      </c>
      <c r="S66" s="7" t="s">
        <v>98</v>
      </c>
      <c r="T66" s="17">
        <v>0.1537364280509779</v>
      </c>
      <c r="U66" s="17">
        <v>-6.477478368274403E-2</v>
      </c>
      <c r="V66" s="24">
        <v>1.160017955696105</v>
      </c>
      <c r="W66" s="31">
        <v>7.0000000000000001E-3</v>
      </c>
      <c r="X66" s="19">
        <f t="shared" si="0"/>
        <v>1.0761549963568453E-3</v>
      </c>
      <c r="Y66" s="19">
        <f t="shared" si="1"/>
        <v>-4.534234857792082E-4</v>
      </c>
      <c r="Z66" s="6">
        <f t="shared" si="2"/>
        <v>8.1201256898727359E-3</v>
      </c>
    </row>
    <row r="67" spans="2:26" x14ac:dyDescent="0.3">
      <c r="B67" s="11" t="s">
        <v>99</v>
      </c>
      <c r="C67" s="12">
        <v>5.4180522690572275E-7</v>
      </c>
      <c r="D67" s="13">
        <v>-3.5548363482068801E-2</v>
      </c>
      <c r="E67" s="12">
        <v>-2.8557196170748141E-2</v>
      </c>
      <c r="F67" s="13">
        <v>1.384375362721735E-2</v>
      </c>
      <c r="G67" s="37">
        <v>0.16369572007194441</v>
      </c>
      <c r="H67" s="13">
        <v>0.1837358778899629</v>
      </c>
      <c r="I67" s="12">
        <v>-1.463362088343456E-2</v>
      </c>
      <c r="J67" s="13">
        <v>-3.2821640933166862E-2</v>
      </c>
      <c r="K67" s="37">
        <v>0.1354838109005683</v>
      </c>
      <c r="L67" s="13">
        <v>4.5454590179150538E-2</v>
      </c>
      <c r="M67" s="12">
        <v>-3.7500150324360708E-2</v>
      </c>
      <c r="N67" s="40"/>
      <c r="O67" s="13">
        <v>0.14813016090518369</v>
      </c>
      <c r="P67" s="12">
        <v>-3.9404011487342849E-4</v>
      </c>
      <c r="Q67" s="25">
        <v>0.65836867847836122</v>
      </c>
      <c r="S67" s="7" t="s">
        <v>99</v>
      </c>
      <c r="T67" s="17">
        <v>5.4180522690572275E-7</v>
      </c>
      <c r="U67" s="17">
        <v>-3.5548363482068801E-2</v>
      </c>
      <c r="V67" s="24">
        <v>0.65836867847836122</v>
      </c>
      <c r="W67" s="31">
        <v>7.0000000000000001E-3</v>
      </c>
      <c r="X67" s="19">
        <f t="shared" si="0"/>
        <v>3.7926365883400592E-9</v>
      </c>
      <c r="Y67" s="19">
        <f t="shared" si="1"/>
        <v>-2.4883854437448161E-4</v>
      </c>
      <c r="Z67" s="6">
        <f t="shared" si="2"/>
        <v>4.6085807493485287E-3</v>
      </c>
    </row>
    <row r="68" spans="2:26" x14ac:dyDescent="0.3">
      <c r="B68" s="11" t="s">
        <v>100</v>
      </c>
      <c r="C68" s="12">
        <v>0.19015385554387021</v>
      </c>
      <c r="D68" s="13">
        <v>5.1706505005557624E-3</v>
      </c>
      <c r="E68" s="12">
        <v>1.6975304251042319E-2</v>
      </c>
      <c r="F68" s="13">
        <v>-3.540702741700263E-3</v>
      </c>
      <c r="G68" s="37">
        <v>-6.0913741952586593E-2</v>
      </c>
      <c r="H68" s="13">
        <v>0.16702703527502119</v>
      </c>
      <c r="I68" s="12">
        <v>-4.6317916055105268E-3</v>
      </c>
      <c r="J68" s="13">
        <v>4.141458348662086E-2</v>
      </c>
      <c r="K68" s="37">
        <v>-1.9213512687746629E-2</v>
      </c>
      <c r="L68" s="13">
        <v>4.3280128590920341E-2</v>
      </c>
      <c r="M68" s="12">
        <v>1.310048687365151E-2</v>
      </c>
      <c r="N68" s="40"/>
      <c r="O68" s="13">
        <v>5.5603403696408593E-2</v>
      </c>
      <c r="P68" s="12">
        <v>-2.204977595857505E-2</v>
      </c>
      <c r="Q68" s="24">
        <v>0.93205335781835286</v>
      </c>
      <c r="S68" s="7" t="s">
        <v>100</v>
      </c>
      <c r="T68" s="17">
        <v>0.19015385554387021</v>
      </c>
      <c r="U68" s="17">
        <v>5.1706505005557624E-3</v>
      </c>
      <c r="V68" s="24">
        <v>0.93205335781835286</v>
      </c>
      <c r="W68" s="31">
        <v>7.0000000000000001E-3</v>
      </c>
      <c r="X68" s="19">
        <f t="shared" si="0"/>
        <v>1.3310769888070916E-3</v>
      </c>
      <c r="Y68" s="19">
        <f t="shared" si="1"/>
        <v>3.6194553503890338E-5</v>
      </c>
      <c r="Z68" s="6">
        <f t="shared" si="2"/>
        <v>6.5243735047284699E-3</v>
      </c>
    </row>
    <row r="69" spans="2:26" x14ac:dyDescent="0.3">
      <c r="B69" s="11" t="s">
        <v>101</v>
      </c>
      <c r="C69" s="12">
        <v>0.16212317848853289</v>
      </c>
      <c r="D69" s="13">
        <v>1.4634232137077371E-2</v>
      </c>
      <c r="E69" s="12">
        <v>2.704347908644511E-2</v>
      </c>
      <c r="F69" s="13">
        <v>1.4335552480276631E-2</v>
      </c>
      <c r="G69" s="37">
        <v>-7.7747152566820299E-2</v>
      </c>
      <c r="H69" s="13">
        <v>0.34882835500987269</v>
      </c>
      <c r="I69" s="12">
        <v>-1.4692344908570191E-2</v>
      </c>
      <c r="J69" s="13">
        <v>1.4437960222694279E-2</v>
      </c>
      <c r="K69" s="37">
        <v>6.6495535517957283E-2</v>
      </c>
      <c r="L69" s="13">
        <v>-2.4283338456007612E-2</v>
      </c>
      <c r="M69" s="12">
        <v>8.7442981699157318E-3</v>
      </c>
      <c r="N69" s="40"/>
      <c r="O69" s="13">
        <v>-2.3113983111510809E-2</v>
      </c>
      <c r="P69" s="12">
        <v>-1.7559794349935709E-2</v>
      </c>
      <c r="Q69" s="25">
        <v>1.314835129730892</v>
      </c>
      <c r="S69" s="7" t="s">
        <v>101</v>
      </c>
      <c r="T69" s="17">
        <v>0.16212317848853289</v>
      </c>
      <c r="U69" s="17">
        <v>1.4634232137077371E-2</v>
      </c>
      <c r="V69" s="24">
        <v>1.314835129730892</v>
      </c>
      <c r="W69" s="31">
        <v>7.0000000000000001E-3</v>
      </c>
      <c r="X69" s="19">
        <f t="shared" ref="X69:X82" si="3">T69*W69</f>
        <v>1.1348622494197302E-3</v>
      </c>
      <c r="Y69" s="19">
        <f t="shared" ref="Y69:Y82" si="4">W69*U69</f>
        <v>1.024396249595416E-4</v>
      </c>
      <c r="Z69" s="6">
        <f t="shared" ref="Z69:Z82" si="5">W69*V69</f>
        <v>9.2038459081162441E-3</v>
      </c>
    </row>
    <row r="70" spans="2:26" x14ac:dyDescent="0.3">
      <c r="B70" s="11" t="s">
        <v>102</v>
      </c>
      <c r="C70" s="12">
        <v>0.1473266886881428</v>
      </c>
      <c r="D70" s="13">
        <v>5.128139115480268E-3</v>
      </c>
      <c r="E70" s="12">
        <v>4.0816999105743879E-3</v>
      </c>
      <c r="F70" s="13">
        <v>-1.9308983617720269E-2</v>
      </c>
      <c r="G70" s="37">
        <v>-5.2020727203583313E-2</v>
      </c>
      <c r="H70" s="13">
        <v>4.2617947896884667E-2</v>
      </c>
      <c r="I70" s="12">
        <v>-2.868587234143349E-2</v>
      </c>
      <c r="J70" s="13">
        <v>1.9007539397184251E-2</v>
      </c>
      <c r="K70" s="37">
        <v>-8.9369790583702757E-2</v>
      </c>
      <c r="L70" s="13">
        <v>3.8597141116888833E-2</v>
      </c>
      <c r="M70" s="12">
        <v>-3.3537023929420151E-2</v>
      </c>
      <c r="N70" s="40"/>
      <c r="O70" s="13">
        <v>4.5486340997795693E-2</v>
      </c>
      <c r="P70" s="12">
        <v>2.9156509065209062E-3</v>
      </c>
      <c r="Q70" s="24">
        <v>1.3008451997673309</v>
      </c>
      <c r="S70" s="7" t="s">
        <v>102</v>
      </c>
      <c r="T70" s="17">
        <v>0.1473266886881428</v>
      </c>
      <c r="U70" s="17">
        <v>5.128139115480268E-3</v>
      </c>
      <c r="V70" s="24">
        <v>1.3008451997673309</v>
      </c>
      <c r="W70" s="31">
        <v>7.0000000000000001E-3</v>
      </c>
      <c r="X70" s="19">
        <f t="shared" si="3"/>
        <v>1.0312868208169996E-3</v>
      </c>
      <c r="Y70" s="19">
        <f t="shared" si="4"/>
        <v>3.589697380836188E-5</v>
      </c>
      <c r="Z70" s="6">
        <f t="shared" si="5"/>
        <v>9.1059163983713172E-3</v>
      </c>
    </row>
    <row r="71" spans="2:26" x14ac:dyDescent="0.3">
      <c r="B71" s="11" t="s">
        <v>103</v>
      </c>
      <c r="C71" s="12">
        <v>0.44353783577892081</v>
      </c>
      <c r="D71" s="13">
        <v>-4.6122543017892433E-2</v>
      </c>
      <c r="E71" s="12">
        <v>-6.0440793319903492E-2</v>
      </c>
      <c r="F71" s="13">
        <v>2.4470239754712301E-2</v>
      </c>
      <c r="G71" s="37">
        <v>-4.6787084475347074E-3</v>
      </c>
      <c r="H71" s="13">
        <v>0.24178397253242159</v>
      </c>
      <c r="I71" s="12">
        <v>5.9015694787927897E-2</v>
      </c>
      <c r="J71" s="13">
        <v>2.198230389175837E-2</v>
      </c>
      <c r="K71" s="37">
        <v>5.5283006948408257E-2</v>
      </c>
      <c r="L71" s="13">
        <v>2.9679910354930561E-2</v>
      </c>
      <c r="M71" s="12">
        <v>-8.838335920573448E-2</v>
      </c>
      <c r="N71" s="40"/>
      <c r="O71" s="13">
        <v>-3.733336598457615E-2</v>
      </c>
      <c r="P71" s="12">
        <v>-8.3102289891443526E-3</v>
      </c>
      <c r="Q71" s="25">
        <v>0.87728544559933752</v>
      </c>
      <c r="S71" s="7" t="s">
        <v>103</v>
      </c>
      <c r="T71" s="17">
        <v>0.44353783577892081</v>
      </c>
      <c r="U71" s="17">
        <v>-4.6122543017892433E-2</v>
      </c>
      <c r="V71" s="24">
        <v>0.87728544559933752</v>
      </c>
      <c r="W71" s="31">
        <v>7.0000000000000001E-3</v>
      </c>
      <c r="X71" s="19">
        <f t="shared" si="3"/>
        <v>3.1047648504524458E-3</v>
      </c>
      <c r="Y71" s="19">
        <f t="shared" si="4"/>
        <v>-3.2285780112524705E-4</v>
      </c>
      <c r="Z71" s="6">
        <f t="shared" si="5"/>
        <v>6.1409981191953627E-3</v>
      </c>
    </row>
    <row r="72" spans="2:26" x14ac:dyDescent="0.3">
      <c r="B72" s="11" t="s">
        <v>14</v>
      </c>
      <c r="C72" s="12">
        <v>0.18761768724230679</v>
      </c>
      <c r="D72" s="13">
        <v>-1.8468014755118719E-2</v>
      </c>
      <c r="E72" s="12">
        <v>4.1640963860460463E-2</v>
      </c>
      <c r="F72" s="13">
        <v>-5.2413417133171047E-2</v>
      </c>
      <c r="G72" s="37">
        <v>-1.7828415142236209E-2</v>
      </c>
      <c r="H72" s="13">
        <v>0.31272036549969728</v>
      </c>
      <c r="I72" s="12">
        <v>9.0308749159433432E-3</v>
      </c>
      <c r="J72" s="13">
        <v>3.7010420519342668E-2</v>
      </c>
      <c r="K72" s="37">
        <v>-1.8194701869111651E-2</v>
      </c>
      <c r="L72" s="13">
        <v>0.11831808260921629</v>
      </c>
      <c r="M72" s="12">
        <v>-3.6541365588497077E-2</v>
      </c>
      <c r="N72" s="40"/>
      <c r="O72" s="13">
        <v>3.6249031056747823E-2</v>
      </c>
      <c r="P72" s="12">
        <v>1.2171770506495211E-2</v>
      </c>
      <c r="Q72" s="24">
        <v>0.49707747997187102</v>
      </c>
      <c r="S72" s="7" t="s">
        <v>14</v>
      </c>
      <c r="T72" s="17">
        <v>0.18761768724230679</v>
      </c>
      <c r="U72" s="17">
        <v>-1.8468014755118719E-2</v>
      </c>
      <c r="V72" s="24">
        <v>0.49707747997187102</v>
      </c>
      <c r="W72" s="31">
        <v>7.0000000000000001E-3</v>
      </c>
      <c r="X72" s="19">
        <f t="shared" si="3"/>
        <v>1.3133238106961475E-3</v>
      </c>
      <c r="Y72" s="19">
        <f t="shared" si="4"/>
        <v>-1.2927610328583103E-4</v>
      </c>
      <c r="Z72" s="6">
        <f t="shared" si="5"/>
        <v>3.479542359803097E-3</v>
      </c>
    </row>
    <row r="73" spans="2:26" x14ac:dyDescent="0.3">
      <c r="B73" s="11" t="s">
        <v>104</v>
      </c>
      <c r="C73" s="12">
        <v>0.25633436161246292</v>
      </c>
      <c r="D73" s="13">
        <v>2.8963701382531681E-2</v>
      </c>
      <c r="E73" s="12">
        <v>-4.7539580958091077E-2</v>
      </c>
      <c r="F73" s="13">
        <v>3.9842337171781088E-2</v>
      </c>
      <c r="G73" s="37">
        <v>-4.8420999586433637E-2</v>
      </c>
      <c r="H73" s="13">
        <v>-0.26066083419546782</v>
      </c>
      <c r="I73" s="12">
        <v>-2.1406750660776689E-2</v>
      </c>
      <c r="J73" s="13">
        <v>3.3750057220458977E-2</v>
      </c>
      <c r="K73" s="37">
        <v>-8.6759449447422421E-2</v>
      </c>
      <c r="L73" s="13">
        <v>8.2754057456591035E-3</v>
      </c>
      <c r="M73" s="12">
        <v>5.1871368304147847E-2</v>
      </c>
      <c r="N73" s="40"/>
      <c r="O73" s="13">
        <v>2.4656707021019079E-2</v>
      </c>
      <c r="P73" s="12">
        <v>-1.8276035801216509E-2</v>
      </c>
      <c r="Q73" s="25">
        <v>-0.19856638259320081</v>
      </c>
      <c r="S73" s="7" t="s">
        <v>104</v>
      </c>
      <c r="T73" s="17">
        <v>0.25633436161246292</v>
      </c>
      <c r="U73" s="17">
        <v>2.8963701382531681E-2</v>
      </c>
      <c r="V73" s="24">
        <v>-0.19856638259320081</v>
      </c>
      <c r="W73" s="31">
        <v>7.0000000000000001E-3</v>
      </c>
      <c r="X73" s="19">
        <f t="shared" si="3"/>
        <v>1.7943405312872405E-3</v>
      </c>
      <c r="Y73" s="19">
        <f t="shared" si="4"/>
        <v>2.0274590967772177E-4</v>
      </c>
      <c r="Z73" s="6">
        <f t="shared" si="5"/>
        <v>-1.3899646781524056E-3</v>
      </c>
    </row>
    <row r="74" spans="2:26" x14ac:dyDescent="0.3">
      <c r="B74" s="11" t="s">
        <v>105</v>
      </c>
      <c r="C74" s="12">
        <v>8.4686031252207306E-2</v>
      </c>
      <c r="D74" s="13">
        <v>3.4991448949752701E-3</v>
      </c>
      <c r="E74" s="12">
        <v>-1.937044128770826E-3</v>
      </c>
      <c r="F74" s="13">
        <v>-2.4456594854876831E-2</v>
      </c>
      <c r="G74" s="37">
        <v>1.273398410946802E-2</v>
      </c>
      <c r="H74" s="13">
        <v>0.1213876223435475</v>
      </c>
      <c r="I74" s="12">
        <v>1.6054266219512451E-2</v>
      </c>
      <c r="J74" s="13">
        <v>-1.1236075691592681E-2</v>
      </c>
      <c r="K74" s="37">
        <v>4.9715557264038424E-3</v>
      </c>
      <c r="L74" s="13">
        <v>-1.7667100437714911E-3</v>
      </c>
      <c r="M74" s="12">
        <v>2.024634554884885E-3</v>
      </c>
      <c r="N74" s="40"/>
      <c r="O74" s="13">
        <v>2.1739255562191809E-2</v>
      </c>
      <c r="P74" s="12">
        <v>-2.4822744840080291E-2</v>
      </c>
      <c r="Q74" s="24">
        <v>0.53606488877337777</v>
      </c>
      <c r="S74" s="7" t="s">
        <v>105</v>
      </c>
      <c r="T74" s="17">
        <v>8.4686031252207306E-2</v>
      </c>
      <c r="U74" s="17">
        <v>3.4991448949752701E-3</v>
      </c>
      <c r="V74" s="24">
        <v>0.53606488877337777</v>
      </c>
      <c r="W74" s="31">
        <v>7.0000000000000001E-3</v>
      </c>
      <c r="X74" s="19">
        <f t="shared" si="3"/>
        <v>5.928022187654512E-4</v>
      </c>
      <c r="Y74" s="19">
        <f t="shared" si="4"/>
        <v>2.4494014264826892E-5</v>
      </c>
      <c r="Z74" s="6">
        <f t="shared" si="5"/>
        <v>3.7524542214136445E-3</v>
      </c>
    </row>
    <row r="75" spans="2:26" x14ac:dyDescent="0.3">
      <c r="B75" s="11" t="s">
        <v>106</v>
      </c>
      <c r="C75" s="12">
        <v>0.17276747187307159</v>
      </c>
      <c r="D75" s="13">
        <v>-2.564112920255179E-2</v>
      </c>
      <c r="E75" s="12">
        <v>3.2198369175381769E-2</v>
      </c>
      <c r="F75" s="13">
        <v>1.7096482436627539E-2</v>
      </c>
      <c r="G75" s="37">
        <v>0.22677683901739629</v>
      </c>
      <c r="H75" s="13">
        <v>0.1810859799297275</v>
      </c>
      <c r="I75" s="12">
        <v>-1.5701460119858731E-2</v>
      </c>
      <c r="J75" s="13">
        <v>-7.6651999824500772E-3</v>
      </c>
      <c r="K75" s="37">
        <v>2.296453167922952E-2</v>
      </c>
      <c r="L75" s="13">
        <v>0.15040822294068981</v>
      </c>
      <c r="M75" s="12">
        <v>-5.4639165056661443E-2</v>
      </c>
      <c r="N75" s="40"/>
      <c r="O75" s="13">
        <v>0.12040975466792971</v>
      </c>
      <c r="P75" s="12">
        <v>-1.1596716963968251E-2</v>
      </c>
      <c r="Q75" s="25">
        <v>0.64674030396454851</v>
      </c>
      <c r="S75" s="7" t="s">
        <v>106</v>
      </c>
      <c r="T75" s="17">
        <v>0.17276747187307159</v>
      </c>
      <c r="U75" s="17">
        <v>-2.564112920255179E-2</v>
      </c>
      <c r="V75" s="24">
        <v>0.64674030396454851</v>
      </c>
      <c r="W75" s="31">
        <v>7.0000000000000001E-3</v>
      </c>
      <c r="X75" s="19">
        <f t="shared" si="3"/>
        <v>1.2093723031115012E-3</v>
      </c>
      <c r="Y75" s="19">
        <f t="shared" si="4"/>
        <v>-1.7948790441786253E-4</v>
      </c>
      <c r="Z75" s="6">
        <f t="shared" si="5"/>
        <v>4.5271821277518397E-3</v>
      </c>
    </row>
    <row r="76" spans="2:26" x14ac:dyDescent="0.3">
      <c r="B76" s="11" t="s">
        <v>107</v>
      </c>
      <c r="C76" s="12">
        <v>0.12613162009307291</v>
      </c>
      <c r="D76" s="13">
        <v>-3.6441619191694641E-2</v>
      </c>
      <c r="E76" s="12">
        <v>5.7656616719940157E-2</v>
      </c>
      <c r="F76" s="13">
        <v>-6.222605349301924E-2</v>
      </c>
      <c r="G76" s="37">
        <v>-0.10982857429672339</v>
      </c>
      <c r="H76" s="13">
        <v>-0.1655318622346976</v>
      </c>
      <c r="I76" s="12">
        <v>4.4364983278805337E-2</v>
      </c>
      <c r="J76" s="13">
        <v>-1.416014632513829E-2</v>
      </c>
      <c r="K76" s="37">
        <v>-1.4858853811386069E-2</v>
      </c>
      <c r="L76" s="13">
        <v>-2.6646517130381131E-2</v>
      </c>
      <c r="M76" s="12">
        <v>-0.14772726813870951</v>
      </c>
      <c r="N76" s="40"/>
      <c r="O76" s="13">
        <v>0.14364777064284739</v>
      </c>
      <c r="P76" s="12">
        <v>3.2171648131149373E-2</v>
      </c>
      <c r="Q76" s="24">
        <v>1.16544595635495</v>
      </c>
      <c r="S76" s="7" t="s">
        <v>107</v>
      </c>
      <c r="T76" s="17">
        <v>0.12613162009307291</v>
      </c>
      <c r="U76" s="17">
        <v>-3.6441619191694641E-2</v>
      </c>
      <c r="V76" s="24">
        <v>1.16544595635495</v>
      </c>
      <c r="W76" s="31">
        <v>7.0000000000000001E-3</v>
      </c>
      <c r="X76" s="19">
        <f t="shared" si="3"/>
        <v>8.8292134065151042E-4</v>
      </c>
      <c r="Y76" s="19">
        <f t="shared" si="4"/>
        <v>-2.5509133434186251E-4</v>
      </c>
      <c r="Z76" s="6">
        <f t="shared" si="5"/>
        <v>8.1581216944846494E-3</v>
      </c>
    </row>
    <row r="77" spans="2:26" x14ac:dyDescent="0.3">
      <c r="B77" s="11" t="s">
        <v>108</v>
      </c>
      <c r="C77" s="12">
        <v>4.1188078843881433E-2</v>
      </c>
      <c r="D77" s="13">
        <v>-7.2239155205829908E-3</v>
      </c>
      <c r="E77" s="12">
        <v>-2.2868966614616348E-2</v>
      </c>
      <c r="F77" s="13">
        <v>5.5319235115325327E-2</v>
      </c>
      <c r="G77" s="37">
        <v>-2.8225795397178729E-2</v>
      </c>
      <c r="H77" s="13">
        <v>1.197448047663374E-2</v>
      </c>
      <c r="I77" s="12">
        <v>-2.4601962075696319E-2</v>
      </c>
      <c r="J77" s="13">
        <v>-5.3022123224455431E-3</v>
      </c>
      <c r="K77" s="37">
        <v>-9.3816679047490359E-2</v>
      </c>
      <c r="L77" s="13">
        <v>-4.7058808874611342E-2</v>
      </c>
      <c r="M77" s="12">
        <v>-9.8765459239822495E-2</v>
      </c>
      <c r="N77" s="40"/>
      <c r="O77" s="13">
        <v>3.9726051872032382E-2</v>
      </c>
      <c r="P77" s="12">
        <v>-3.8208191283180093E-2</v>
      </c>
      <c r="Q77" s="25">
        <v>1.6190465563897549</v>
      </c>
      <c r="S77" s="7" t="s">
        <v>108</v>
      </c>
      <c r="T77" s="17">
        <v>4.1188078843881433E-2</v>
      </c>
      <c r="U77" s="17">
        <v>-7.2239155205829908E-3</v>
      </c>
      <c r="V77" s="24">
        <v>1.6190465563897549</v>
      </c>
      <c r="W77" s="31">
        <v>7.0000000000000001E-3</v>
      </c>
      <c r="X77" s="19">
        <f t="shared" si="3"/>
        <v>2.8831655190717003E-4</v>
      </c>
      <c r="Y77" s="19">
        <f t="shared" si="4"/>
        <v>-5.0567408644080934E-5</v>
      </c>
      <c r="Z77" s="6">
        <f t="shared" si="5"/>
        <v>1.1333325894728285E-2</v>
      </c>
    </row>
    <row r="78" spans="2:26" x14ac:dyDescent="0.3">
      <c r="B78" s="11" t="s">
        <v>15</v>
      </c>
      <c r="C78" s="12">
        <v>-9.0998475089697384E-2</v>
      </c>
      <c r="D78" s="13">
        <v>-6.6810781479153203E-2</v>
      </c>
      <c r="E78" s="12">
        <v>6.3021287913974877E-2</v>
      </c>
      <c r="F78" s="13">
        <v>2.4193622244812921E-2</v>
      </c>
      <c r="G78" s="37">
        <v>0.106192702723773</v>
      </c>
      <c r="H78" s="13">
        <v>-3.1165723096275411E-2</v>
      </c>
      <c r="I78" s="12">
        <v>2.8792582299411281E-2</v>
      </c>
      <c r="J78" s="13">
        <v>1.7564240629994291E-2</v>
      </c>
      <c r="K78" s="37">
        <v>-9.2564500812798767E-2</v>
      </c>
      <c r="L78" s="13">
        <v>-4.912205272373682E-2</v>
      </c>
      <c r="M78" s="12">
        <v>-3.9569242430180229E-2</v>
      </c>
      <c r="N78" s="40"/>
      <c r="O78" s="13">
        <v>6.6376873951186743E-2</v>
      </c>
      <c r="P78" s="12">
        <v>-1.9746857477390471E-2</v>
      </c>
      <c r="Q78" s="24">
        <v>0.59504536466339863</v>
      </c>
      <c r="S78" s="7" t="s">
        <v>15</v>
      </c>
      <c r="T78" s="17">
        <v>-9.0998475089697384E-2</v>
      </c>
      <c r="U78" s="17">
        <v>-6.6810781479153203E-2</v>
      </c>
      <c r="V78" s="24">
        <v>0.59504536466339863</v>
      </c>
      <c r="W78" s="31">
        <v>2.3999999999999598E-2</v>
      </c>
      <c r="X78" s="19">
        <f t="shared" si="3"/>
        <v>-2.1839634021527006E-3</v>
      </c>
      <c r="Y78" s="19">
        <f t="shared" si="4"/>
        <v>-1.6034587554996499E-3</v>
      </c>
      <c r="Z78" s="6">
        <f t="shared" si="5"/>
        <v>1.4281088751921328E-2</v>
      </c>
    </row>
    <row r="79" spans="2:26" x14ac:dyDescent="0.3">
      <c r="B79" s="11" t="s">
        <v>109</v>
      </c>
      <c r="C79" s="12">
        <v>2.2737903350845471E-2</v>
      </c>
      <c r="D79" s="13">
        <v>-2.04270577174821E-2</v>
      </c>
      <c r="E79" s="12">
        <v>1.557983778059535E-2</v>
      </c>
      <c r="F79" s="13">
        <v>2.525375344525815E-2</v>
      </c>
      <c r="G79" s="37">
        <v>3.3719018332085897E-2</v>
      </c>
      <c r="H79" s="13">
        <v>2.0969809049462329E-2</v>
      </c>
      <c r="I79" s="12">
        <v>4.0269655378960323E-2</v>
      </c>
      <c r="J79" s="13">
        <v>1.2045452974753351E-2</v>
      </c>
      <c r="K79" s="37">
        <v>4.8491231129279564E-3</v>
      </c>
      <c r="L79" s="13">
        <v>-1.6670373366278749E-2</v>
      </c>
      <c r="M79" s="12">
        <v>-2.9667488770197089E-2</v>
      </c>
      <c r="N79" s="40"/>
      <c r="O79" s="13">
        <v>1.149397363018667E-2</v>
      </c>
      <c r="P79" s="12">
        <v>2.2728463110064379E-3</v>
      </c>
      <c r="Q79" s="25">
        <v>0.54533898043924134</v>
      </c>
      <c r="S79" s="7" t="s">
        <v>109</v>
      </c>
      <c r="T79" s="17">
        <v>2.2737903350845471E-2</v>
      </c>
      <c r="U79" s="17">
        <v>-2.04270577174821E-2</v>
      </c>
      <c r="V79" s="24">
        <v>0.54533898043924134</v>
      </c>
      <c r="W79" s="31">
        <v>9.2999999999999999E-2</v>
      </c>
      <c r="X79" s="19">
        <f t="shared" si="3"/>
        <v>2.1146250116286288E-3</v>
      </c>
      <c r="Y79" s="19">
        <f t="shared" si="4"/>
        <v>-1.8997163677258353E-3</v>
      </c>
      <c r="Z79" s="6">
        <f t="shared" si="5"/>
        <v>5.0716525180849445E-2</v>
      </c>
    </row>
    <row r="80" spans="2:26" x14ac:dyDescent="0.3">
      <c r="B80" s="11" t="s">
        <v>110</v>
      </c>
      <c r="C80" s="12">
        <v>0.37011498133593551</v>
      </c>
      <c r="D80" s="13">
        <v>-6.7114109531414723E-2</v>
      </c>
      <c r="E80" s="12">
        <v>-5.0359664721725587E-2</v>
      </c>
      <c r="F80" s="13">
        <v>-0.10606068131899291</v>
      </c>
      <c r="G80" s="37">
        <v>-4.0254150175626613E-2</v>
      </c>
      <c r="H80" s="13">
        <v>0.40176591843937631</v>
      </c>
      <c r="I80" s="12">
        <v>2.6771665960171779E-2</v>
      </c>
      <c r="J80" s="13">
        <v>9.6625784706120932E-2</v>
      </c>
      <c r="K80" s="37">
        <v>0.1454544714887063</v>
      </c>
      <c r="L80" s="13">
        <v>4.1514062272024921E-2</v>
      </c>
      <c r="M80" s="12">
        <v>-0.16529893218659861</v>
      </c>
      <c r="N80" s="40"/>
      <c r="O80" s="13">
        <v>0.1081460664751193</v>
      </c>
      <c r="P80" s="12">
        <v>-3.8022778070252672E-2</v>
      </c>
      <c r="Q80" s="24">
        <v>1.4122292886629</v>
      </c>
      <c r="S80" s="7" t="s">
        <v>110</v>
      </c>
      <c r="T80" s="17">
        <v>0.37011498133593551</v>
      </c>
      <c r="U80" s="17">
        <v>-6.7114109531414723E-2</v>
      </c>
      <c r="V80" s="24">
        <v>1.4122292886629</v>
      </c>
      <c r="W80" s="31">
        <v>9.2999999999999999E-2</v>
      </c>
      <c r="X80" s="19">
        <f t="shared" si="3"/>
        <v>3.4420693264242005E-2</v>
      </c>
      <c r="Y80" s="19">
        <f t="shared" si="4"/>
        <v>-6.2416121864215688E-3</v>
      </c>
      <c r="Z80" s="6">
        <f t="shared" si="5"/>
        <v>0.13133732384564969</v>
      </c>
    </row>
    <row r="81" spans="2:26" x14ac:dyDescent="0.3">
      <c r="B81" s="11" t="s">
        <v>111</v>
      </c>
      <c r="C81" s="12">
        <v>0.13477651999424259</v>
      </c>
      <c r="D81" s="13">
        <v>-3.209345676687414E-2</v>
      </c>
      <c r="E81" s="12">
        <v>-5.2634045686474904E-3</v>
      </c>
      <c r="F81" s="13">
        <v>7.9364685747420616E-3</v>
      </c>
      <c r="G81" s="37">
        <v>7.9931973660807287E-3</v>
      </c>
      <c r="H81" s="13">
        <v>0.17461981920303421</v>
      </c>
      <c r="I81" s="12">
        <v>3.2877061493798321E-2</v>
      </c>
      <c r="J81" s="13">
        <v>-1.2992599786534441E-2</v>
      </c>
      <c r="K81" s="37">
        <v>4.1684897703500923E-2</v>
      </c>
      <c r="L81" s="13">
        <v>2.243408263893332E-2</v>
      </c>
      <c r="M81" s="12">
        <v>-5.7072077829859347E-2</v>
      </c>
      <c r="N81" s="40"/>
      <c r="O81" s="13">
        <v>3.7264328931214008E-2</v>
      </c>
      <c r="P81" s="12">
        <v>-3.1342567473645062E-2</v>
      </c>
      <c r="Q81" s="25">
        <v>0.502574400617402</v>
      </c>
      <c r="S81" s="7" t="s">
        <v>111</v>
      </c>
      <c r="T81" s="17">
        <v>0.13477651999424259</v>
      </c>
      <c r="U81" s="17">
        <v>-3.209345676687414E-2</v>
      </c>
      <c r="V81" s="24">
        <v>0.502574400617402</v>
      </c>
      <c r="W81" s="31">
        <v>9.2999999999999999E-2</v>
      </c>
      <c r="X81" s="19">
        <f t="shared" si="3"/>
        <v>1.2534216359464561E-2</v>
      </c>
      <c r="Y81" s="19">
        <f t="shared" si="4"/>
        <v>-2.984691479319295E-3</v>
      </c>
      <c r="Z81" s="6">
        <f t="shared" si="5"/>
        <v>4.6739419257418383E-2</v>
      </c>
    </row>
    <row r="82" spans="2:26" x14ac:dyDescent="0.3">
      <c r="B82" s="11" t="s">
        <v>112</v>
      </c>
      <c r="C82" s="12">
        <v>0.21931575930109151</v>
      </c>
      <c r="D82" s="13">
        <v>-3.5973579054994431E-2</v>
      </c>
      <c r="E82" s="12">
        <v>2.259510044868307E-2</v>
      </c>
      <c r="F82" s="13">
        <v>-3.5821931484001257E-2</v>
      </c>
      <c r="G82" s="37">
        <v>-7.9861247139957348E-3</v>
      </c>
      <c r="H82" s="13">
        <v>7.8132444747137209E-2</v>
      </c>
      <c r="I82" s="12">
        <v>4.2658783264688971E-2</v>
      </c>
      <c r="J82" s="13">
        <v>4.7256595890083457E-2</v>
      </c>
      <c r="K82" s="37">
        <v>4.9666872414323882E-2</v>
      </c>
      <c r="L82" s="13">
        <v>-6.0588893725653792E-3</v>
      </c>
      <c r="M82" s="12">
        <v>-8.8243845116087072E-2</v>
      </c>
      <c r="N82" s="40"/>
      <c r="O82" s="13">
        <v>0.1158866365641311</v>
      </c>
      <c r="P82" s="12">
        <v>-2.7104117806867278E-2</v>
      </c>
      <c r="Q82" s="24">
        <v>1.200622579818398</v>
      </c>
      <c r="S82" s="7" t="s">
        <v>112</v>
      </c>
      <c r="T82" s="17">
        <v>0.21931575930109151</v>
      </c>
      <c r="U82" s="17">
        <v>-3.5973579054994431E-2</v>
      </c>
      <c r="V82" s="28">
        <v>1.200622579818398</v>
      </c>
      <c r="W82" s="31">
        <v>9.2999999999999999E-2</v>
      </c>
      <c r="X82" s="19">
        <f t="shared" si="3"/>
        <v>2.0396365615001511E-2</v>
      </c>
      <c r="Y82" s="19">
        <f t="shared" si="4"/>
        <v>-3.3455428521144822E-3</v>
      </c>
      <c r="Z82" s="6">
        <f t="shared" si="5"/>
        <v>0.11165789992311102</v>
      </c>
    </row>
    <row r="83" spans="2:26" ht="28.8" x14ac:dyDescent="0.3">
      <c r="B83" s="14" t="s">
        <v>16</v>
      </c>
      <c r="C83" s="15">
        <v>0.11905088622069759</v>
      </c>
      <c r="D83" s="16">
        <v>-2.5730372671442181E-2</v>
      </c>
      <c r="E83" s="15">
        <v>2.2896279747857799E-2</v>
      </c>
      <c r="F83" s="16">
        <v>3.6913233394171301E-3</v>
      </c>
      <c r="G83" s="38">
        <v>-7.9480211674805012E-3</v>
      </c>
      <c r="H83" s="16">
        <v>7.1889030769864526E-2</v>
      </c>
      <c r="I83" s="15">
        <v>-1.758110847447814E-3</v>
      </c>
      <c r="J83" s="16">
        <v>-4.3693338209535026E-3</v>
      </c>
      <c r="K83" s="38">
        <v>-7.5203959324130487E-3</v>
      </c>
      <c r="L83" s="16">
        <v>1.2875703683503209E-2</v>
      </c>
      <c r="M83" s="15">
        <v>-4.0290011154275218E-2</v>
      </c>
      <c r="N83" s="24"/>
      <c r="O83" s="16">
        <v>2.7503356511632489E-2</v>
      </c>
      <c r="P83" s="15">
        <v>-1.2696121929576479E-2</v>
      </c>
      <c r="Q83" s="25">
        <v>1</v>
      </c>
      <c r="V83" s="30" t="s">
        <v>116</v>
      </c>
      <c r="W83" s="29">
        <f>SUM(W4:W82)</f>
        <v>0.99999999999999989</v>
      </c>
    </row>
    <row r="84" spans="2:26" x14ac:dyDescent="0.3">
      <c r="B84" s="26" t="s">
        <v>115</v>
      </c>
      <c r="C84">
        <v>1</v>
      </c>
      <c r="D84">
        <v>-1</v>
      </c>
      <c r="E84">
        <v>1</v>
      </c>
      <c r="F84">
        <v>1</v>
      </c>
      <c r="G84" s="39">
        <v>1</v>
      </c>
      <c r="H84">
        <v>1</v>
      </c>
      <c r="I84">
        <v>-1</v>
      </c>
      <c r="J84">
        <v>-1</v>
      </c>
      <c r="K84" s="39">
        <v>-1</v>
      </c>
      <c r="L84">
        <v>1</v>
      </c>
      <c r="M84">
        <v>-1</v>
      </c>
      <c r="N84" s="41"/>
      <c r="O84">
        <v>-1</v>
      </c>
      <c r="P84">
        <v>1</v>
      </c>
    </row>
  </sheetData>
  <mergeCells count="2">
    <mergeCell ref="AB1:AB2"/>
    <mergeCell ref="AB18:AC1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A4C9-9942-4FAD-BE8D-3922E74F4F67}">
  <dimension ref="B1:AE84"/>
  <sheetViews>
    <sheetView topLeftCell="R1" zoomScaleNormal="100" workbookViewId="0">
      <selection activeCell="W4" sqref="W4:W82"/>
    </sheetView>
  </sheetViews>
  <sheetFormatPr defaultRowHeight="14.4" x14ac:dyDescent="0.3"/>
  <cols>
    <col min="3" max="3" width="10.5546875" bestFit="1" customWidth="1"/>
    <col min="4" max="12" width="10.5546875" customWidth="1"/>
    <col min="13" max="13" width="10.5546875" bestFit="1" customWidth="1"/>
    <col min="14" max="14" width="10.5546875" customWidth="1"/>
    <col min="15" max="16" width="12.6640625" bestFit="1" customWidth="1"/>
    <col min="17" max="17" width="12.6640625" customWidth="1"/>
    <col min="19" max="19" width="10.77734375" bestFit="1" customWidth="1"/>
    <col min="20" max="20" width="17.88671875" bestFit="1" customWidth="1"/>
    <col min="21" max="21" width="17.88671875" customWidth="1"/>
    <col min="24" max="25" width="13" customWidth="1"/>
    <col min="27" max="27" width="17.88671875" bestFit="1" customWidth="1"/>
    <col min="28" max="28" width="29.88671875" bestFit="1" customWidth="1"/>
    <col min="29" max="29" width="29.88671875" customWidth="1"/>
  </cols>
  <sheetData>
    <row r="1" spans="2:31" x14ac:dyDescent="0.3">
      <c r="O1" s="3"/>
      <c r="P1" s="3"/>
      <c r="Q1" s="3"/>
      <c r="T1" t="s">
        <v>17</v>
      </c>
      <c r="U1">
        <v>1</v>
      </c>
      <c r="V1">
        <f>IF(U1=1,1.1,0.9)</f>
        <v>1.1000000000000001</v>
      </c>
      <c r="AB1" s="43" t="s">
        <v>10</v>
      </c>
      <c r="AC1" s="10"/>
      <c r="AD1" s="4"/>
      <c r="AE1" t="s">
        <v>2</v>
      </c>
    </row>
    <row r="2" spans="2:31" ht="43.2" x14ac:dyDescent="0.3">
      <c r="T2" s="27" t="s">
        <v>122</v>
      </c>
      <c r="U2" s="27" t="s">
        <v>122</v>
      </c>
      <c r="X2" s="9" t="s">
        <v>123</v>
      </c>
      <c r="Y2" s="9" t="s">
        <v>123</v>
      </c>
      <c r="AB2" s="43"/>
      <c r="AC2" s="10"/>
      <c r="AD2" s="1"/>
      <c r="AE2" t="s">
        <v>9</v>
      </c>
    </row>
    <row r="3" spans="2:31" ht="57.6" x14ac:dyDescent="0.3">
      <c r="C3" s="32">
        <v>43493</v>
      </c>
      <c r="D3" s="33">
        <v>43500</v>
      </c>
      <c r="E3" s="32">
        <v>43507</v>
      </c>
      <c r="F3" s="33">
        <v>43514</v>
      </c>
      <c r="G3" s="36">
        <v>43556</v>
      </c>
      <c r="H3" s="33">
        <v>43647</v>
      </c>
      <c r="I3" s="32">
        <v>43654</v>
      </c>
      <c r="J3" s="33">
        <v>43661</v>
      </c>
      <c r="K3" s="36">
        <v>43675</v>
      </c>
      <c r="L3" s="33">
        <v>43682</v>
      </c>
      <c r="M3" s="32">
        <v>43689</v>
      </c>
      <c r="N3" s="36"/>
      <c r="O3" s="33">
        <v>43738</v>
      </c>
      <c r="P3" s="32">
        <v>43745</v>
      </c>
      <c r="Q3" s="34" t="s">
        <v>0</v>
      </c>
      <c r="S3" s="8" t="s">
        <v>8</v>
      </c>
      <c r="T3" s="27">
        <v>43500</v>
      </c>
      <c r="U3" s="27">
        <v>43507</v>
      </c>
      <c r="V3" s="8" t="s">
        <v>0</v>
      </c>
      <c r="W3" s="8" t="s">
        <v>1</v>
      </c>
      <c r="X3" s="27">
        <v>43500</v>
      </c>
      <c r="Y3" s="27">
        <v>43507</v>
      </c>
      <c r="Z3" s="9" t="s">
        <v>5</v>
      </c>
    </row>
    <row r="4" spans="2:31" x14ac:dyDescent="0.3">
      <c r="B4" s="11" t="s">
        <v>38</v>
      </c>
      <c r="C4" s="12">
        <v>0.15083712235042751</v>
      </c>
      <c r="D4" s="13">
        <v>6.0739395798627971E-3</v>
      </c>
      <c r="E4" s="12">
        <v>1.481883316092847E-2</v>
      </c>
      <c r="F4" s="13">
        <v>-9.1942191169881449E-3</v>
      </c>
      <c r="G4" s="37">
        <v>-4.8034745866743611E-2</v>
      </c>
      <c r="H4" s="13">
        <v>8.9449351190545201E-2</v>
      </c>
      <c r="I4" s="12">
        <v>-4.2105183748981527E-2</v>
      </c>
      <c r="J4" s="13">
        <v>-6.0440148568582366E-3</v>
      </c>
      <c r="K4" s="37">
        <v>0.13267006484633859</v>
      </c>
      <c r="L4" s="13">
        <v>-2.049781491423008E-2</v>
      </c>
      <c r="M4" s="12">
        <v>-5.8296046669829793E-2</v>
      </c>
      <c r="N4" s="40"/>
      <c r="O4" s="13">
        <v>1.6402180320694851E-2</v>
      </c>
      <c r="P4" s="12">
        <v>-2.8110270345707681E-2</v>
      </c>
      <c r="Q4" s="24">
        <v>0.47814987204266313</v>
      </c>
      <c r="S4" s="7" t="s">
        <v>38</v>
      </c>
      <c r="T4" s="17">
        <v>6.0739395798627971E-3</v>
      </c>
      <c r="U4" s="17">
        <v>1.481883316092847E-2</v>
      </c>
      <c r="V4" s="24">
        <v>0.47814987204266313</v>
      </c>
      <c r="W4" s="31">
        <v>7.1724560862281642E-3</v>
      </c>
      <c r="X4" s="19">
        <f>T4*W4</f>
        <v>4.3565064906969055E-5</v>
      </c>
      <c r="Y4" s="19">
        <f>W4*U4</f>
        <v>1.0628743009590115E-4</v>
      </c>
      <c r="Z4" s="6">
        <f>W4*V4</f>
        <v>3.4295089598616172E-3</v>
      </c>
      <c r="AB4" t="s">
        <v>124</v>
      </c>
      <c r="AC4" s="2">
        <f>T3</f>
        <v>43500</v>
      </c>
      <c r="AD4" s="20">
        <f>SUM(X4:X82)</f>
        <v>1.6037328912388578E-2</v>
      </c>
    </row>
    <row r="5" spans="2:31" x14ac:dyDescent="0.3">
      <c r="B5" s="11" t="s">
        <v>39</v>
      </c>
      <c r="C5" s="12">
        <v>0.115442352772696</v>
      </c>
      <c r="D5" s="13">
        <v>-5.3763644848821013E-3</v>
      </c>
      <c r="E5" s="12">
        <v>4.0540540540540571E-2</v>
      </c>
      <c r="F5" s="13">
        <v>-1.5584375951197219E-2</v>
      </c>
      <c r="G5" s="37">
        <v>-1.187337057578175E-2</v>
      </c>
      <c r="H5" s="13">
        <v>0.29372496063833481</v>
      </c>
      <c r="I5" s="12">
        <v>1.3209481518480891E-2</v>
      </c>
      <c r="J5" s="13">
        <v>1.242616843461963E-2</v>
      </c>
      <c r="K5" s="37">
        <v>7.8470777692418281E-2</v>
      </c>
      <c r="L5" s="13">
        <v>3.4888111936885569E-2</v>
      </c>
      <c r="M5" s="12">
        <v>-9.0138811789566842E-2</v>
      </c>
      <c r="N5" s="40"/>
      <c r="O5" s="13">
        <v>9.5105910566022356E-3</v>
      </c>
      <c r="P5" s="12">
        <v>-2.8459288345961561E-2</v>
      </c>
      <c r="Q5" s="25">
        <v>1.2591900234811839</v>
      </c>
      <c r="S5" s="7" t="s">
        <v>39</v>
      </c>
      <c r="T5" s="17">
        <v>-5.3763644848821013E-3</v>
      </c>
      <c r="U5" s="17">
        <v>4.0540540540540571E-2</v>
      </c>
      <c r="V5" s="24">
        <v>1.2591900234811839</v>
      </c>
      <c r="W5" s="31">
        <v>7.2879245889311828E-3</v>
      </c>
      <c r="X5" s="19">
        <f t="shared" ref="X5:X68" si="0">T5*W5</f>
        <v>-3.9182538928428596E-5</v>
      </c>
      <c r="Y5" s="19">
        <f t="shared" ref="Y5:Y68" si="1">W5*U5</f>
        <v>2.954564022539671E-4</v>
      </c>
      <c r="Z5" s="6">
        <f t="shared" ref="Z5:Z68" si="2">W5*V5</f>
        <v>9.1768819342653539E-3</v>
      </c>
      <c r="AB5" t="s">
        <v>6</v>
      </c>
      <c r="AD5" s="5">
        <f>SUM(Z4:Z82)</f>
        <v>0.91777566644155661</v>
      </c>
    </row>
    <row r="6" spans="2:31" x14ac:dyDescent="0.3">
      <c r="B6" s="11" t="s">
        <v>40</v>
      </c>
      <c r="C6" s="12">
        <v>0.17693211962234831</v>
      </c>
      <c r="D6" s="13">
        <v>-1.9098352079418901E-2</v>
      </c>
      <c r="E6" s="12">
        <v>3.1599019040676302E-2</v>
      </c>
      <c r="F6" s="13">
        <v>2.691841040009613E-2</v>
      </c>
      <c r="G6" s="37">
        <v>-2.9604592269001362E-3</v>
      </c>
      <c r="H6" s="13">
        <v>0.2342056568698507</v>
      </c>
      <c r="I6" s="12">
        <v>-1.4768254461899111E-2</v>
      </c>
      <c r="J6" s="13">
        <v>1.7128592554140679E-2</v>
      </c>
      <c r="K6" s="37">
        <v>6.7855360188205704E-2</v>
      </c>
      <c r="L6" s="13">
        <v>5.519461092865674E-2</v>
      </c>
      <c r="M6" s="12">
        <v>-2.1977987145050611E-2</v>
      </c>
      <c r="N6" s="40"/>
      <c r="O6" s="13">
        <v>8.3529490778093685E-3</v>
      </c>
      <c r="P6" s="12">
        <v>-1.4590341109723791E-2</v>
      </c>
      <c r="Q6" s="24">
        <v>1.1524181149822399</v>
      </c>
      <c r="S6" s="7" t="s">
        <v>40</v>
      </c>
      <c r="T6" s="17">
        <v>-1.9098352079418901E-2</v>
      </c>
      <c r="U6" s="17">
        <v>3.1599019040676302E-2</v>
      </c>
      <c r="V6" s="24">
        <v>1.1524181149822399</v>
      </c>
      <c r="W6" s="31">
        <v>7.1201941513488526E-3</v>
      </c>
      <c r="X6" s="19">
        <f t="shared" si="0"/>
        <v>-1.3598397477627966E-4</v>
      </c>
      <c r="Y6" s="19">
        <f t="shared" si="1"/>
        <v>2.2499115056178444E-4</v>
      </c>
      <c r="Z6" s="6">
        <f t="shared" si="2"/>
        <v>8.2054407222050142E-3</v>
      </c>
      <c r="AB6" t="s">
        <v>125</v>
      </c>
      <c r="AC6" s="2">
        <f>T3</f>
        <v>43500</v>
      </c>
      <c r="AD6" s="21">
        <f>D83</f>
        <v>-2.5730372671442181E-2</v>
      </c>
    </row>
    <row r="7" spans="2:31" x14ac:dyDescent="0.3">
      <c r="B7" s="11" t="s">
        <v>41</v>
      </c>
      <c r="C7" s="12">
        <v>0.18509683982201161</v>
      </c>
      <c r="D7" s="13">
        <v>-7.2921761834290333E-3</v>
      </c>
      <c r="E7" s="12">
        <v>5.95398911615308E-2</v>
      </c>
      <c r="F7" s="13">
        <v>-3.1381183184147288E-2</v>
      </c>
      <c r="G7" s="37">
        <v>-5.0921046564806012E-2</v>
      </c>
      <c r="H7" s="13">
        <v>0.1331160740281436</v>
      </c>
      <c r="I7" s="12">
        <v>-5.454535357028345E-2</v>
      </c>
      <c r="J7" s="13">
        <v>0</v>
      </c>
      <c r="K7" s="37">
        <v>-6.2307933715500703E-2</v>
      </c>
      <c r="L7" s="13">
        <v>-2.2556688652045631E-3</v>
      </c>
      <c r="M7" s="12">
        <v>-6.0020529913533897E-2</v>
      </c>
      <c r="N7" s="40"/>
      <c r="O7" s="13">
        <v>1.155254552224649E-2</v>
      </c>
      <c r="P7" s="12">
        <v>-3.070185439837991E-2</v>
      </c>
      <c r="Q7" s="25">
        <v>1.5536280868135519</v>
      </c>
      <c r="S7" s="7" t="s">
        <v>41</v>
      </c>
      <c r="T7" s="17">
        <v>-7.2921761834290333E-3</v>
      </c>
      <c r="U7" s="17">
        <v>5.95398911615308E-2</v>
      </c>
      <c r="V7" s="24">
        <v>1.5536280868135519</v>
      </c>
      <c r="W7" s="31">
        <v>7.1271366006482578E-3</v>
      </c>
      <c r="X7" s="19">
        <f t="shared" si="0"/>
        <v>-5.1972335775292583E-5</v>
      </c>
      <c r="Y7" s="19">
        <f t="shared" si="1"/>
        <v>4.2434893749595989E-4</v>
      </c>
      <c r="Z7" s="6">
        <f t="shared" si="2"/>
        <v>1.1072919601323995E-2</v>
      </c>
      <c r="AB7" t="s">
        <v>125</v>
      </c>
      <c r="AC7" s="2">
        <f>U3</f>
        <v>43507</v>
      </c>
      <c r="AD7" s="21">
        <f>E83</f>
        <v>2.2896279747857799E-2</v>
      </c>
    </row>
    <row r="8" spans="2:31" x14ac:dyDescent="0.3">
      <c r="B8" s="11" t="s">
        <v>42</v>
      </c>
      <c r="C8" s="12">
        <v>0.20005023567706701</v>
      </c>
      <c r="D8" s="13">
        <v>1.1814973001933239E-2</v>
      </c>
      <c r="E8" s="12">
        <v>1.3856042634228681E-2</v>
      </c>
      <c r="F8" s="13">
        <v>-1.6425618704168029E-2</v>
      </c>
      <c r="G8" s="37">
        <v>-5.5297448584030962E-2</v>
      </c>
      <c r="H8" s="13">
        <v>0.11394291853134671</v>
      </c>
      <c r="I8" s="12">
        <v>-2.5806291333917989E-2</v>
      </c>
      <c r="J8" s="13">
        <v>5.8819534424148223E-4</v>
      </c>
      <c r="K8" s="37">
        <v>-9.6385703317364069E-2</v>
      </c>
      <c r="L8" s="13">
        <v>2.8374272039382031E-3</v>
      </c>
      <c r="M8" s="12">
        <v>-3.9909212495207513E-2</v>
      </c>
      <c r="N8" s="40"/>
      <c r="O8" s="13">
        <v>1.2079918863476809E-2</v>
      </c>
      <c r="P8" s="12">
        <v>2.8638103607292461E-2</v>
      </c>
      <c r="Q8" s="24">
        <v>1.37504059311622</v>
      </c>
      <c r="S8" s="7" t="s">
        <v>42</v>
      </c>
      <c r="T8" s="17">
        <v>1.1814973001933239E-2</v>
      </c>
      <c r="U8" s="17">
        <v>1.3856042634228681E-2</v>
      </c>
      <c r="V8" s="24">
        <v>1.37504059311622</v>
      </c>
      <c r="W8" s="31">
        <v>7.6859051096009514E-3</v>
      </c>
      <c r="X8" s="19">
        <f t="shared" si="0"/>
        <v>9.0808761365355976E-5</v>
      </c>
      <c r="Y8" s="19">
        <f t="shared" si="1"/>
        <v>1.0649622888126685E-4</v>
      </c>
      <c r="Z8" s="6">
        <f t="shared" si="2"/>
        <v>1.0568431520540678E-2</v>
      </c>
      <c r="AB8" t="s">
        <v>126</v>
      </c>
      <c r="AC8" s="2">
        <f>U3</f>
        <v>43507</v>
      </c>
      <c r="AD8" s="18">
        <f>SUM(Y4:Y18)</f>
        <v>8.1754184449945155E-3</v>
      </c>
    </row>
    <row r="9" spans="2:31" x14ac:dyDescent="0.3">
      <c r="B9" s="11" t="s">
        <v>43</v>
      </c>
      <c r="C9" s="12">
        <v>0.18760607780388791</v>
      </c>
      <c r="D9" s="13">
        <v>-6.7134941732494013E-4</v>
      </c>
      <c r="E9" s="12">
        <v>3.021095908354177E-2</v>
      </c>
      <c r="F9" s="13">
        <v>-3.0434623045330619E-2</v>
      </c>
      <c r="G9" s="37">
        <v>-2.019077943206871E-2</v>
      </c>
      <c r="H9" s="13">
        <v>8.4397473558922576E-2</v>
      </c>
      <c r="I9" s="12">
        <v>-3.0415556160361401E-2</v>
      </c>
      <c r="J9" s="13">
        <v>-1.0526138709660571E-2</v>
      </c>
      <c r="K9" s="37">
        <v>-8.8297911713381749E-2</v>
      </c>
      <c r="L9" s="13">
        <v>6.3924726705535404E-3</v>
      </c>
      <c r="M9" s="12">
        <v>-3.5092478172601298E-2</v>
      </c>
      <c r="N9" s="40"/>
      <c r="O9" s="13">
        <v>-2.0470259054282351E-2</v>
      </c>
      <c r="P9" s="12">
        <v>2.1457530366896901E-2</v>
      </c>
      <c r="Q9" s="25">
        <v>1.3237729536023519</v>
      </c>
      <c r="S9" s="7" t="s">
        <v>43</v>
      </c>
      <c r="T9" s="17">
        <v>-6.7134941732494013E-4</v>
      </c>
      <c r="U9" s="17">
        <v>3.021095908354177E-2</v>
      </c>
      <c r="V9" s="24">
        <v>1.3237729536023519</v>
      </c>
      <c r="W9" s="31">
        <v>7.2368359638841787E-3</v>
      </c>
      <c r="X9" s="19">
        <f t="shared" si="0"/>
        <v>-4.8584456076298146E-6</v>
      </c>
      <c r="Y9" s="19">
        <f t="shared" si="1"/>
        <v>2.1863175519920848E-4</v>
      </c>
      <c r="Z9" s="6">
        <f t="shared" si="2"/>
        <v>9.5799277186466823E-3</v>
      </c>
    </row>
    <row r="10" spans="2:31" x14ac:dyDescent="0.3">
      <c r="B10" s="11" t="s">
        <v>44</v>
      </c>
      <c r="C10" s="12">
        <v>0.21423304745438879</v>
      </c>
      <c r="D10" s="13">
        <v>-3.6942671710839543E-2</v>
      </c>
      <c r="E10" s="12">
        <v>-8.4655987384384623E-2</v>
      </c>
      <c r="F10" s="13">
        <v>1.4082483616290281E-2</v>
      </c>
      <c r="G10" s="37">
        <v>3.321182277217738E-2</v>
      </c>
      <c r="H10" s="13">
        <v>0.1956903467671105</v>
      </c>
      <c r="I10" s="12">
        <v>-1.2703024341589431E-2</v>
      </c>
      <c r="J10" s="13">
        <v>-2.1543844571742628E-2</v>
      </c>
      <c r="K10" s="37">
        <v>-9.1742905356358984E-3</v>
      </c>
      <c r="L10" s="13">
        <v>9.4135730907446868E-2</v>
      </c>
      <c r="M10" s="12">
        <v>-6.2341244335085477E-2</v>
      </c>
      <c r="N10" s="40"/>
      <c r="O10" s="13">
        <v>3.342197953581505E-2</v>
      </c>
      <c r="P10" s="12">
        <v>-2.0310629392149341E-2</v>
      </c>
      <c r="Q10" s="24">
        <v>0.67537941539426039</v>
      </c>
      <c r="S10" s="7" t="s">
        <v>44</v>
      </c>
      <c r="T10" s="17">
        <v>-3.6942671710839543E-2</v>
      </c>
      <c r="U10" s="17">
        <v>-8.4655987384384623E-2</v>
      </c>
      <c r="V10" s="24">
        <v>0.67537941539426039</v>
      </c>
      <c r="W10" s="31">
        <v>7.0639614331907147E-3</v>
      </c>
      <c r="X10" s="19">
        <f t="shared" si="0"/>
        <v>-2.6096160820439617E-4</v>
      </c>
      <c r="Y10" s="19">
        <f t="shared" si="1"/>
        <v>-5.9800662997197269E-4</v>
      </c>
      <c r="Z10" s="6">
        <f t="shared" si="2"/>
        <v>4.7708541431159468E-3</v>
      </c>
    </row>
    <row r="11" spans="2:31" x14ac:dyDescent="0.3">
      <c r="B11" s="11" t="s">
        <v>45</v>
      </c>
      <c r="C11" s="12">
        <v>0.1906616309429838</v>
      </c>
      <c r="D11" s="13">
        <v>-3.2679758827555923E-2</v>
      </c>
      <c r="E11" s="12">
        <v>5.0676003393639313E-3</v>
      </c>
      <c r="F11" s="13">
        <v>2.5209994465050789E-2</v>
      </c>
      <c r="G11" s="37">
        <v>0.22622959193822781</v>
      </c>
      <c r="H11" s="13">
        <v>0.13903744029515261</v>
      </c>
      <c r="I11" s="12">
        <v>-1.6431952674513362E-2</v>
      </c>
      <c r="J11" s="13">
        <v>1.3126318423969391E-2</v>
      </c>
      <c r="K11" s="37">
        <v>0</v>
      </c>
      <c r="L11" s="13">
        <v>6.5960077587635668E-2</v>
      </c>
      <c r="M11" s="12">
        <v>-9.0607682676979828E-2</v>
      </c>
      <c r="N11" s="40"/>
      <c r="O11" s="13">
        <v>0.29647618226472311</v>
      </c>
      <c r="P11" s="12">
        <v>-3.4676626084615643E-2</v>
      </c>
      <c r="Q11" s="25">
        <v>0.58518877837259264</v>
      </c>
      <c r="S11" s="7" t="s">
        <v>45</v>
      </c>
      <c r="T11" s="17">
        <v>-3.2679758827555923E-2</v>
      </c>
      <c r="U11" s="17">
        <v>5.0676003393639313E-3</v>
      </c>
      <c r="V11" s="24">
        <v>0.58518877837259264</v>
      </c>
      <c r="W11" s="31">
        <v>7.1139216107996214E-3</v>
      </c>
      <c r="X11" s="19">
        <f t="shared" si="0"/>
        <v>-2.3248124255906977E-4</v>
      </c>
      <c r="Y11" s="19">
        <f t="shared" si="1"/>
        <v>3.6050511569096568E-5</v>
      </c>
      <c r="Z11" s="6">
        <f t="shared" si="2"/>
        <v>4.162987096862217E-3</v>
      </c>
    </row>
    <row r="12" spans="2:31" x14ac:dyDescent="0.3">
      <c r="B12" s="11" t="s">
        <v>46</v>
      </c>
      <c r="C12" s="12">
        <v>0.38976537954270302</v>
      </c>
      <c r="D12" s="13">
        <v>7.8167131119390776E-2</v>
      </c>
      <c r="E12" s="12">
        <v>6.2500034650066594E-2</v>
      </c>
      <c r="F12" s="13">
        <v>-3.852955390963908E-2</v>
      </c>
      <c r="G12" s="37">
        <v>0.15784652865183341</v>
      </c>
      <c r="H12" s="13">
        <v>0.48243071465800741</v>
      </c>
      <c r="I12" s="12">
        <v>3.3505616051240812E-2</v>
      </c>
      <c r="J12" s="13">
        <v>-1.3278142800405179E-2</v>
      </c>
      <c r="K12" s="37">
        <v>8.1789591189842303E-2</v>
      </c>
      <c r="L12" s="13">
        <v>3.7964492347207557E-2</v>
      </c>
      <c r="M12" s="12">
        <v>-3.2898821750970031E-2</v>
      </c>
      <c r="N12" s="40"/>
      <c r="O12" s="13">
        <v>-0.1565501080135058</v>
      </c>
      <c r="P12" s="12">
        <v>6.7528700073651304E-3</v>
      </c>
      <c r="Q12" s="24">
        <v>0.68418827990872244</v>
      </c>
      <c r="S12" s="7" t="s">
        <v>46</v>
      </c>
      <c r="T12" s="17">
        <v>7.8167131119390776E-2</v>
      </c>
      <c r="U12" s="17">
        <v>6.2500034650066594E-2</v>
      </c>
      <c r="V12" s="24">
        <v>0.68418827990872244</v>
      </c>
      <c r="W12" s="31">
        <v>9.9927667048009455E-2</v>
      </c>
      <c r="X12" s="19">
        <f t="shared" si="0"/>
        <v>7.8110590525965803E-3</v>
      </c>
      <c r="Y12" s="19">
        <f t="shared" si="1"/>
        <v>6.2454826530009087E-3</v>
      </c>
      <c r="Z12" s="6">
        <f t="shared" si="2"/>
        <v>6.836933863286912E-2</v>
      </c>
    </row>
    <row r="13" spans="2:31" x14ac:dyDescent="0.3">
      <c r="B13" s="11" t="s">
        <v>47</v>
      </c>
      <c r="C13" s="12">
        <v>-1.6210922221935101E-2</v>
      </c>
      <c r="D13" s="13">
        <v>-5.6695624867733718E-2</v>
      </c>
      <c r="E13" s="12">
        <v>3.5398137604984108E-2</v>
      </c>
      <c r="F13" s="13">
        <v>2.920227458452973E-2</v>
      </c>
      <c r="G13" s="37">
        <v>0.1179932543827291</v>
      </c>
      <c r="H13" s="13">
        <v>-5.2807054736688794E-3</v>
      </c>
      <c r="I13" s="12">
        <v>3.741292129678353E-2</v>
      </c>
      <c r="J13" s="13">
        <v>1.1919156871884381E-2</v>
      </c>
      <c r="K13" s="37">
        <v>-8.0338199364491936E-2</v>
      </c>
      <c r="L13" s="13">
        <v>-3.3169120437021582E-2</v>
      </c>
      <c r="M13" s="12">
        <v>-4.6195716636664441E-2</v>
      </c>
      <c r="N13" s="40"/>
      <c r="O13" s="13">
        <v>0.11680921114942849</v>
      </c>
      <c r="P13" s="12">
        <v>-2.295923817238121E-2</v>
      </c>
      <c r="Q13" s="25">
        <v>0.77028962072280904</v>
      </c>
      <c r="S13" s="7" t="s">
        <v>47</v>
      </c>
      <c r="T13" s="17">
        <v>-5.6695624867733718E-2</v>
      </c>
      <c r="U13" s="17">
        <v>3.5398137604984108E-2</v>
      </c>
      <c r="V13" s="24">
        <v>0.77028962072280904</v>
      </c>
      <c r="W13" s="31">
        <v>7.0312671959272344E-3</v>
      </c>
      <c r="X13" s="19">
        <f t="shared" si="0"/>
        <v>-3.9864208728509245E-4</v>
      </c>
      <c r="Y13" s="19">
        <f t="shared" si="1"/>
        <v>2.4889376373884298E-4</v>
      </c>
      <c r="Z13" s="6">
        <f t="shared" si="2"/>
        <v>5.4161121415515186E-3</v>
      </c>
      <c r="AB13" t="s">
        <v>3</v>
      </c>
    </row>
    <row r="14" spans="2:31" x14ac:dyDescent="0.3">
      <c r="B14" s="11" t="s">
        <v>48</v>
      </c>
      <c r="C14" s="12">
        <v>0.18409704536431831</v>
      </c>
      <c r="D14" s="13">
        <v>-5.5993918822128667E-2</v>
      </c>
      <c r="E14" s="12">
        <v>4.4187696113557877E-2</v>
      </c>
      <c r="F14" s="13">
        <v>-5.146777319656004E-2</v>
      </c>
      <c r="G14" s="37">
        <v>-1.487137836948327E-2</v>
      </c>
      <c r="H14" s="13">
        <v>0.1132103746408404</v>
      </c>
      <c r="I14" s="12">
        <v>6.6666733432213077E-2</v>
      </c>
      <c r="J14" s="13">
        <v>-5.6819302085181489E-3</v>
      </c>
      <c r="K14" s="37">
        <v>3.8095127932080919E-2</v>
      </c>
      <c r="L14" s="13">
        <v>3.3029242560498329E-3</v>
      </c>
      <c r="M14" s="12">
        <v>1.6093681791787159E-2</v>
      </c>
      <c r="N14" s="40"/>
      <c r="O14" s="13">
        <v>-2.915776647197765E-2</v>
      </c>
      <c r="P14" s="12">
        <v>-1.2606574084377931E-2</v>
      </c>
      <c r="Q14" s="24">
        <v>1.221109710971108</v>
      </c>
      <c r="S14" s="7" t="s">
        <v>48</v>
      </c>
      <c r="T14" s="17">
        <v>-5.5993918822128667E-2</v>
      </c>
      <c r="U14" s="17">
        <v>4.4187696113557877E-2</v>
      </c>
      <c r="V14" s="24">
        <v>1.221109710971108</v>
      </c>
      <c r="W14" s="31">
        <v>7.0656443403817092E-3</v>
      </c>
      <c r="X14" s="19">
        <f t="shared" si="0"/>
        <v>-3.9563311562136627E-4</v>
      </c>
      <c r="Y14" s="19">
        <f t="shared" si="1"/>
        <v>3.1221454495926706E-4</v>
      </c>
      <c r="Z14" s="6">
        <f t="shared" si="2"/>
        <v>8.6279269183081545E-3</v>
      </c>
      <c r="AB14" t="s">
        <v>121</v>
      </c>
    </row>
    <row r="15" spans="2:31" x14ac:dyDescent="0.3">
      <c r="B15" s="11" t="s">
        <v>49</v>
      </c>
      <c r="C15" s="12">
        <v>3.8695625636888657E-2</v>
      </c>
      <c r="D15" s="13">
        <v>-1.6324796969958259E-2</v>
      </c>
      <c r="E15" s="12">
        <v>-3.5744687344165582E-2</v>
      </c>
      <c r="F15" s="13">
        <v>-1.6328284835669171E-2</v>
      </c>
      <c r="G15" s="37">
        <v>6.8640588445694872E-2</v>
      </c>
      <c r="H15" s="13">
        <v>0.4357683123887981</v>
      </c>
      <c r="I15" s="12">
        <v>-1.9005892145571909E-2</v>
      </c>
      <c r="J15" s="13">
        <v>-2.9805805184827121E-3</v>
      </c>
      <c r="K15" s="37">
        <v>1.943191917358034E-2</v>
      </c>
      <c r="L15" s="13">
        <v>0.11906162917784879</v>
      </c>
      <c r="M15" s="12">
        <v>1.0744230845166401E-2</v>
      </c>
      <c r="N15" s="40"/>
      <c r="O15" s="13">
        <v>-3.085295919431064E-2</v>
      </c>
      <c r="P15" s="12">
        <v>-2.0866842474744459E-2</v>
      </c>
      <c r="Q15" s="25">
        <v>0.75933195166334877</v>
      </c>
      <c r="S15" s="7" t="s">
        <v>49</v>
      </c>
      <c r="T15" s="17">
        <v>-1.6324796969958259E-2</v>
      </c>
      <c r="U15" s="17">
        <v>-3.5744687344165582E-2</v>
      </c>
      <c r="V15" s="24">
        <v>0.75933195166334877</v>
      </c>
      <c r="W15" s="31">
        <v>7.0755613831810279E-3</v>
      </c>
      <c r="X15" s="19">
        <f t="shared" si="0"/>
        <v>-1.1550710302890731E-4</v>
      </c>
      <c r="Y15" s="19">
        <f t="shared" si="1"/>
        <v>-2.5291372942625763E-4</v>
      </c>
      <c r="Z15" s="6">
        <f t="shared" si="2"/>
        <v>5.3726998342046731E-3</v>
      </c>
      <c r="AB15" t="s">
        <v>4</v>
      </c>
    </row>
    <row r="16" spans="2:31" x14ac:dyDescent="0.3">
      <c r="B16" s="11" t="s">
        <v>50</v>
      </c>
      <c r="C16" s="12">
        <v>8.9583330773555403E-2</v>
      </c>
      <c r="D16" s="13">
        <v>-4.2064607590042158E-3</v>
      </c>
      <c r="E16" s="12">
        <v>6.7204266502042698E-2</v>
      </c>
      <c r="F16" s="13">
        <v>6.6570382281347928E-3</v>
      </c>
      <c r="G16" s="37">
        <v>-0.12904377066096651</v>
      </c>
      <c r="H16" s="13">
        <v>-0.1776415916829083</v>
      </c>
      <c r="I16" s="12">
        <v>-1.608155889509055E-2</v>
      </c>
      <c r="J16" s="13">
        <v>-2.0702788574410321E-2</v>
      </c>
      <c r="K16" s="37">
        <v>-7.7885869407496422E-2</v>
      </c>
      <c r="L16" s="13">
        <v>-6.2745201043114873E-2</v>
      </c>
      <c r="M16" s="12">
        <v>-4.7312492528407191E-2</v>
      </c>
      <c r="N16" s="40"/>
      <c r="O16" s="13">
        <v>8.7838320407236381E-3</v>
      </c>
      <c r="P16" s="12">
        <v>-1.969324857229271E-2</v>
      </c>
      <c r="Q16" s="24">
        <v>0.2739166862224191</v>
      </c>
      <c r="S16" s="7" t="s">
        <v>50</v>
      </c>
      <c r="T16" s="17">
        <v>-4.2064607590042158E-3</v>
      </c>
      <c r="U16" s="17">
        <v>6.7204266502042698E-2</v>
      </c>
      <c r="V16" s="24">
        <v>0.2739166862224191</v>
      </c>
      <c r="W16" s="31">
        <v>7.2129439814080402E-3</v>
      </c>
      <c r="X16" s="19">
        <f t="shared" si="0"/>
        <v>-3.0340965814688554E-5</v>
      </c>
      <c r="Y16" s="19">
        <f t="shared" si="1"/>
        <v>4.8474060959085083E-4</v>
      </c>
      <c r="Z16" s="6">
        <f t="shared" si="2"/>
        <v>1.9757457132952324E-3</v>
      </c>
      <c r="AB16" t="s">
        <v>37</v>
      </c>
      <c r="AD16">
        <f>V1</f>
        <v>1.1000000000000001</v>
      </c>
    </row>
    <row r="17" spans="2:30" x14ac:dyDescent="0.3">
      <c r="B17" s="11" t="s">
        <v>51</v>
      </c>
      <c r="C17" s="12">
        <v>9.1790991565241731E-2</v>
      </c>
      <c r="D17" s="13">
        <v>-2.7272750734301691E-2</v>
      </c>
      <c r="E17" s="12">
        <v>-6.4701767398204213E-3</v>
      </c>
      <c r="F17" s="13">
        <v>-2.170760960602636E-2</v>
      </c>
      <c r="G17" s="37">
        <v>-6.834335258984825E-2</v>
      </c>
      <c r="H17" s="13">
        <v>0.19550259845797571</v>
      </c>
      <c r="I17" s="12">
        <v>5.4053800145330566E-3</v>
      </c>
      <c r="J17" s="13">
        <v>-2.8897892191265932E-2</v>
      </c>
      <c r="K17" s="37">
        <v>4.2214572825639562E-2</v>
      </c>
      <c r="L17" s="13">
        <v>3.984061879235945E-3</v>
      </c>
      <c r="M17" s="12">
        <v>3.3779220555081309E-3</v>
      </c>
      <c r="N17" s="40"/>
      <c r="O17" s="13">
        <v>-1.39275636522832E-2</v>
      </c>
      <c r="P17" s="12">
        <v>0</v>
      </c>
      <c r="Q17" s="25">
        <v>1.096086938497244</v>
      </c>
      <c r="S17" s="7" t="s">
        <v>51</v>
      </c>
      <c r="T17" s="17">
        <v>-2.7272750734301691E-2</v>
      </c>
      <c r="U17" s="17">
        <v>-6.4701767398204213E-3</v>
      </c>
      <c r="V17" s="24">
        <v>1.096086938497244</v>
      </c>
      <c r="W17" s="31">
        <v>7.0415054459534382E-3</v>
      </c>
      <c r="X17" s="19">
        <f t="shared" si="0"/>
        <v>-1.9204122282171599E-4</v>
      </c>
      <c r="Y17" s="19">
        <f t="shared" si="1"/>
        <v>-4.5559784749726758E-5</v>
      </c>
      <c r="Z17" s="6">
        <f t="shared" si="2"/>
        <v>7.7181021466667752E-3</v>
      </c>
    </row>
    <row r="18" spans="2:30" x14ac:dyDescent="0.3">
      <c r="B18" s="11" t="s">
        <v>52</v>
      </c>
      <c r="C18" s="12">
        <v>0.27872342522089499</v>
      </c>
      <c r="D18" s="13">
        <v>-6.4267895920749774E-2</v>
      </c>
      <c r="E18" s="12">
        <v>5.2456105932009667E-2</v>
      </c>
      <c r="F18" s="13">
        <v>-1.858509109152107E-2</v>
      </c>
      <c r="G18" s="37">
        <v>-0.11340645760334329</v>
      </c>
      <c r="H18" s="13">
        <v>-0.13155343816573711</v>
      </c>
      <c r="I18" s="12">
        <v>6.8753539997836288E-2</v>
      </c>
      <c r="J18" s="13">
        <v>-5.9100393389664878E-2</v>
      </c>
      <c r="K18" s="37">
        <v>6.5869927051943611E-2</v>
      </c>
      <c r="L18" s="13">
        <v>0.14863098012789711</v>
      </c>
      <c r="M18" s="12">
        <v>-3.6322379550384087E-2</v>
      </c>
      <c r="N18" s="40"/>
      <c r="O18" s="13">
        <v>0.16782993051874051</v>
      </c>
      <c r="P18" s="12">
        <v>1.000003425442442E-2</v>
      </c>
      <c r="Q18" s="24">
        <v>1.577703961582182</v>
      </c>
      <c r="S18" s="7" t="s">
        <v>52</v>
      </c>
      <c r="T18" s="17">
        <v>-6.4267895920749774E-2</v>
      </c>
      <c r="U18" s="17">
        <v>5.2456105932009667E-2</v>
      </c>
      <c r="V18" s="24">
        <v>1.577703961582182</v>
      </c>
      <c r="W18" s="31">
        <v>7.0211960123916506E-3</v>
      </c>
      <c r="X18" s="19">
        <f t="shared" si="0"/>
        <v>-4.5123749456356995E-4</v>
      </c>
      <c r="Y18" s="19">
        <f t="shared" si="1"/>
        <v>3.6830460179542026E-4</v>
      </c>
      <c r="Z18" s="6">
        <f t="shared" si="2"/>
        <v>1.1077368763795326E-2</v>
      </c>
      <c r="AB18" s="44" t="s">
        <v>7</v>
      </c>
      <c r="AC18" s="44"/>
      <c r="AD18" s="44"/>
    </row>
    <row r="19" spans="2:30" x14ac:dyDescent="0.3">
      <c r="B19" s="11" t="s">
        <v>53</v>
      </c>
      <c r="C19" s="12">
        <v>0.22821579276088719</v>
      </c>
      <c r="D19" s="13">
        <v>-4.2567588030835053E-2</v>
      </c>
      <c r="E19" s="12">
        <v>-1.199718782921788E-2</v>
      </c>
      <c r="F19" s="13">
        <v>6.4286385456822082E-3</v>
      </c>
      <c r="G19" s="37">
        <v>-0.1256211519356</v>
      </c>
      <c r="H19" s="13">
        <v>0.17719994730518221</v>
      </c>
      <c r="I19" s="12">
        <v>6.360427863217466E-2</v>
      </c>
      <c r="J19" s="13">
        <v>-2.5249164226742171E-2</v>
      </c>
      <c r="K19" s="37">
        <v>3.8854728177392113E-2</v>
      </c>
      <c r="L19" s="13">
        <v>1.377956079418396E-2</v>
      </c>
      <c r="M19" s="12">
        <v>-4.5307331738546619E-3</v>
      </c>
      <c r="N19" s="40"/>
      <c r="O19" s="13">
        <v>0.1040311974963286</v>
      </c>
      <c r="P19" s="12">
        <v>-1.060080893675663E-2</v>
      </c>
      <c r="Q19" s="25">
        <v>1.030692293443727</v>
      </c>
      <c r="S19" s="7" t="s">
        <v>53</v>
      </c>
      <c r="T19" s="17">
        <v>-4.2567588030835053E-2</v>
      </c>
      <c r="U19" s="17">
        <v>-1.199718782921788E-2</v>
      </c>
      <c r="V19" s="24">
        <v>1.030692293443727</v>
      </c>
      <c r="W19" s="31">
        <v>7.0000000000000001E-3</v>
      </c>
      <c r="X19" s="19">
        <f t="shared" si="0"/>
        <v>-2.9797311621584537E-4</v>
      </c>
      <c r="Y19" s="19">
        <f t="shared" si="1"/>
        <v>-8.3980314804525159E-5</v>
      </c>
      <c r="Z19" s="6">
        <f t="shared" si="2"/>
        <v>7.214846054106089E-3</v>
      </c>
      <c r="AB19" t="s">
        <v>124</v>
      </c>
      <c r="AC19" s="2">
        <f>T3</f>
        <v>43500</v>
      </c>
      <c r="AD19" s="21">
        <f>AD4+1</f>
        <v>1.0160373289123885</v>
      </c>
    </row>
    <row r="20" spans="2:30" x14ac:dyDescent="0.3">
      <c r="B20" s="11" t="s">
        <v>54</v>
      </c>
      <c r="C20" s="12">
        <v>0.31977686105103881</v>
      </c>
      <c r="D20" s="13">
        <v>-0.118869532686014</v>
      </c>
      <c r="E20" s="12">
        <v>3.3962229770755803E-2</v>
      </c>
      <c r="F20" s="13">
        <v>3.5584025201245373E-2</v>
      </c>
      <c r="G20" s="37">
        <v>-0.156499740575612</v>
      </c>
      <c r="H20" s="13">
        <v>-0.2384649050971698</v>
      </c>
      <c r="I20" s="12">
        <v>5.2401825715278523E-2</v>
      </c>
      <c r="J20" s="13">
        <v>-7.6072005189997349E-2</v>
      </c>
      <c r="K20" s="37">
        <v>0.1961078672113967</v>
      </c>
      <c r="L20" s="13">
        <v>-3.5043739997580037E-2</v>
      </c>
      <c r="M20" s="12">
        <v>-4.9286659656380023E-2</v>
      </c>
      <c r="N20" s="40"/>
      <c r="O20" s="13">
        <v>5.584722679157883E-2</v>
      </c>
      <c r="P20" s="12">
        <v>-7.7820905903036586E-3</v>
      </c>
      <c r="Q20" s="24">
        <v>0.57069296607996389</v>
      </c>
      <c r="S20" s="7" t="s">
        <v>54</v>
      </c>
      <c r="T20" s="17">
        <v>-0.118869532686014</v>
      </c>
      <c r="U20" s="17">
        <v>3.3962229770755803E-2</v>
      </c>
      <c r="V20" s="24">
        <v>0.57069296607996389</v>
      </c>
      <c r="W20" s="31">
        <v>7.0075974601003753E-3</v>
      </c>
      <c r="X20" s="19">
        <f t="shared" si="0"/>
        <v>-8.3298983533383023E-4</v>
      </c>
      <c r="Y20" s="19">
        <f t="shared" si="1"/>
        <v>2.3799363508089373E-4</v>
      </c>
      <c r="Z20" s="6">
        <f t="shared" si="2"/>
        <v>3.9991865795991049E-3</v>
      </c>
      <c r="AB20" t="s">
        <v>6</v>
      </c>
      <c r="AD20" s="5">
        <f>AD5</f>
        <v>0.91777566644155661</v>
      </c>
    </row>
    <row r="21" spans="2:30" x14ac:dyDescent="0.3">
      <c r="B21" s="11" t="s">
        <v>55</v>
      </c>
      <c r="C21" s="12">
        <v>7.6858674360158918E-2</v>
      </c>
      <c r="D21" s="13">
        <v>-2.2611187966767868E-2</v>
      </c>
      <c r="E21" s="12">
        <v>2.9850675299835979E-2</v>
      </c>
      <c r="F21" s="13">
        <v>1.8115940010019042E-2</v>
      </c>
      <c r="G21" s="37">
        <v>0</v>
      </c>
      <c r="H21" s="13">
        <v>0.1048841699868113</v>
      </c>
      <c r="I21" s="12">
        <v>5.3192155618368986E-3</v>
      </c>
      <c r="J21" s="13">
        <v>-4.1005344357817892E-2</v>
      </c>
      <c r="K21" s="37">
        <v>-9.655183145624413E-3</v>
      </c>
      <c r="L21" s="13">
        <v>1.6713078915349788E-2</v>
      </c>
      <c r="M21" s="12">
        <v>-4.1096041201890143E-3</v>
      </c>
      <c r="N21" s="40"/>
      <c r="O21" s="13">
        <v>-3.98899105052547E-2</v>
      </c>
      <c r="P21" s="12">
        <v>-1.146130887644181E-2</v>
      </c>
      <c r="Q21" s="25">
        <v>1.315216475954152</v>
      </c>
      <c r="S21" s="7" t="s">
        <v>55</v>
      </c>
      <c r="T21" s="17">
        <v>-2.2611187966767868E-2</v>
      </c>
      <c r="U21" s="17">
        <v>2.9850675299835979E-2</v>
      </c>
      <c r="V21" s="24">
        <v>1.315216475954152</v>
      </c>
      <c r="W21" s="31">
        <v>7.017303873321337E-3</v>
      </c>
      <c r="X21" s="19">
        <f t="shared" si="0"/>
        <v>-1.5866957689959698E-4</v>
      </c>
      <c r="Y21" s="19">
        <f t="shared" si="1"/>
        <v>2.0947125940279658E-4</v>
      </c>
      <c r="Z21" s="6">
        <f t="shared" si="2"/>
        <v>9.2292736709691098E-3</v>
      </c>
      <c r="AB21" t="s">
        <v>125</v>
      </c>
      <c r="AC21" s="2">
        <f>T3</f>
        <v>43500</v>
      </c>
      <c r="AD21" s="21">
        <f>AD6+1</f>
        <v>0.97426962732855782</v>
      </c>
    </row>
    <row r="22" spans="2:30" x14ac:dyDescent="0.3">
      <c r="B22" s="11" t="s">
        <v>56</v>
      </c>
      <c r="C22" s="12">
        <v>0.24038469468969989</v>
      </c>
      <c r="D22" s="13">
        <v>-3.8759783348162768E-2</v>
      </c>
      <c r="E22" s="12">
        <v>-2.5089505320167741E-2</v>
      </c>
      <c r="F22" s="13">
        <v>4.6874994456662433E-2</v>
      </c>
      <c r="G22" s="37">
        <v>-6.4969361963287953E-2</v>
      </c>
      <c r="H22" s="13">
        <v>0.1077432605360655</v>
      </c>
      <c r="I22" s="12">
        <v>-2.1367460544930768E-2</v>
      </c>
      <c r="J22" s="13">
        <v>0.1004366899823752</v>
      </c>
      <c r="K22" s="37">
        <v>8.4126969659683581E-2</v>
      </c>
      <c r="L22" s="13">
        <v>-2.489022736670243E-2</v>
      </c>
      <c r="M22" s="12">
        <v>-0.19519509573029681</v>
      </c>
      <c r="N22" s="40"/>
      <c r="O22" s="13">
        <v>3.85916820492338E-2</v>
      </c>
      <c r="P22" s="12">
        <v>-4.9549593302079087E-2</v>
      </c>
      <c r="Q22" s="24">
        <v>1.2160257736571509</v>
      </c>
      <c r="S22" s="7" t="s">
        <v>56</v>
      </c>
      <c r="T22" s="17">
        <v>-3.8759783348162768E-2</v>
      </c>
      <c r="U22" s="17">
        <v>-2.5089505320167741E-2</v>
      </c>
      <c r="V22" s="24">
        <v>1.2160257736571509</v>
      </c>
      <c r="W22" s="31">
        <v>7.0571235711972616E-3</v>
      </c>
      <c r="X22" s="19">
        <f t="shared" si="0"/>
        <v>-2.7353258068081858E-4</v>
      </c>
      <c r="Y22" s="19">
        <f t="shared" si="1"/>
        <v>-1.7705973938463487E-4</v>
      </c>
      <c r="Z22" s="6">
        <f t="shared" si="2"/>
        <v>8.581644150459266E-3</v>
      </c>
      <c r="AB22" t="s">
        <v>125</v>
      </c>
      <c r="AC22" s="2">
        <f>U3</f>
        <v>43507</v>
      </c>
      <c r="AD22" s="21">
        <f>AD7+1</f>
        <v>1.0228962797478578</v>
      </c>
    </row>
    <row r="23" spans="2:30" x14ac:dyDescent="0.3">
      <c r="B23" s="11" t="s">
        <v>57</v>
      </c>
      <c r="C23" s="12">
        <v>0.14338228852880941</v>
      </c>
      <c r="D23" s="13">
        <v>-2.6366560660788348E-2</v>
      </c>
      <c r="E23" s="12">
        <v>4.5244398369305827E-2</v>
      </c>
      <c r="F23" s="13">
        <v>6.9510725742367718E-3</v>
      </c>
      <c r="G23" s="37">
        <v>-7.6247300421163788E-2</v>
      </c>
      <c r="H23" s="13">
        <v>8.5067562986973044E-2</v>
      </c>
      <c r="I23" s="12">
        <v>2.22717133979633E-3</v>
      </c>
      <c r="J23" s="13">
        <v>-1.8730137942868041E-2</v>
      </c>
      <c r="K23" s="37">
        <v>7.3115430419545602E-2</v>
      </c>
      <c r="L23" s="13">
        <v>2.080202150737032E-2</v>
      </c>
      <c r="M23" s="12">
        <v>-2.569401307898311E-2</v>
      </c>
      <c r="N23" s="40"/>
      <c r="O23" s="13">
        <v>9.0934772034256817E-4</v>
      </c>
      <c r="P23" s="12">
        <v>-9.6911137433426386E-3</v>
      </c>
      <c r="Q23" s="25">
        <v>0.29554236923209121</v>
      </c>
      <c r="S23" s="7" t="s">
        <v>57</v>
      </c>
      <c r="T23" s="17">
        <v>-2.6366560660788348E-2</v>
      </c>
      <c r="U23" s="17">
        <v>4.5244398369305827E-2</v>
      </c>
      <c r="V23" s="24">
        <v>0.29554236923209121</v>
      </c>
      <c r="W23" s="31">
        <v>7.0705339156800495E-3</v>
      </c>
      <c r="X23" s="19">
        <f t="shared" si="0"/>
        <v>-1.8642566139193939E-4</v>
      </c>
      <c r="Y23" s="19">
        <f t="shared" si="1"/>
        <v>3.1990205316471596E-4</v>
      </c>
      <c r="Z23" s="6">
        <f t="shared" si="2"/>
        <v>2.0896423451759369E-3</v>
      </c>
      <c r="AB23" t="s">
        <v>126</v>
      </c>
      <c r="AC23" s="2">
        <f>U3</f>
        <v>43507</v>
      </c>
      <c r="AD23" s="22">
        <f>AD8+1</f>
        <v>1.0081754184449945</v>
      </c>
    </row>
    <row r="24" spans="2:30" x14ac:dyDescent="0.3">
      <c r="B24" s="11" t="s">
        <v>58</v>
      </c>
      <c r="C24" s="12">
        <v>0.14855660943480301</v>
      </c>
      <c r="D24" s="13">
        <v>-5.6388925689502822E-2</v>
      </c>
      <c r="E24" s="12">
        <v>3.0909563027189831E-2</v>
      </c>
      <c r="F24" s="13">
        <v>-1.798968452853977E-2</v>
      </c>
      <c r="G24" s="37">
        <v>8.607158068439591E-2</v>
      </c>
      <c r="H24" s="13">
        <v>0.2837015261179856</v>
      </c>
      <c r="I24" s="12">
        <v>4.0631613905012243E-2</v>
      </c>
      <c r="J24" s="13">
        <v>1.0115262443808339E-3</v>
      </c>
      <c r="K24" s="37">
        <v>-7.477746953343023E-3</v>
      </c>
      <c r="L24" s="13">
        <v>6.0680111098788458E-2</v>
      </c>
      <c r="M24" s="12">
        <v>-1.4206218882514721E-2</v>
      </c>
      <c r="N24" s="40"/>
      <c r="O24" s="13">
        <v>-1.9474257201798632E-2</v>
      </c>
      <c r="P24" s="12">
        <v>-3.9720925837321008E-3</v>
      </c>
      <c r="Q24" s="24">
        <v>1.0230170365632469</v>
      </c>
      <c r="S24" s="7" t="s">
        <v>58</v>
      </c>
      <c r="T24" s="17">
        <v>-5.6388925689502822E-2</v>
      </c>
      <c r="U24" s="17">
        <v>3.0909563027189831E-2</v>
      </c>
      <c r="V24" s="24">
        <v>1.0230170365632469</v>
      </c>
      <c r="W24" s="31">
        <v>7.024185100314659E-3</v>
      </c>
      <c r="X24" s="19">
        <f t="shared" si="0"/>
        <v>-3.9608625165095623E-4</v>
      </c>
      <c r="Y24" s="19">
        <f t="shared" si="1"/>
        <v>2.1711449207282367E-4</v>
      </c>
      <c r="Z24" s="6">
        <f t="shared" si="2"/>
        <v>7.1858610255956159E-3</v>
      </c>
    </row>
    <row r="25" spans="2:30" x14ac:dyDescent="0.3">
      <c r="B25" s="11" t="s">
        <v>59</v>
      </c>
      <c r="C25" s="12">
        <v>0.1072221530172324</v>
      </c>
      <c r="D25" s="13">
        <v>-3.3617556254893932E-2</v>
      </c>
      <c r="E25" s="12">
        <v>2.5441442107710929E-2</v>
      </c>
      <c r="F25" s="13">
        <v>2.632893675648074E-2</v>
      </c>
      <c r="G25" s="37">
        <v>-1.332019422178321E-2</v>
      </c>
      <c r="H25" s="13">
        <v>0.1345171887101759</v>
      </c>
      <c r="I25" s="12">
        <v>2.12014621793204E-2</v>
      </c>
      <c r="J25" s="13">
        <v>-8.6508199744517178E-4</v>
      </c>
      <c r="K25" s="37">
        <v>1.29870426212817E-2</v>
      </c>
      <c r="L25" s="13">
        <v>-3.4187555005813501E-3</v>
      </c>
      <c r="M25" s="12">
        <v>-3.3018968619757387E-2</v>
      </c>
      <c r="N25" s="40"/>
      <c r="O25" s="13">
        <v>-8.2820332902339922E-2</v>
      </c>
      <c r="P25" s="12">
        <v>-6.1553543824158008E-2</v>
      </c>
      <c r="Q25" s="25">
        <v>0.57771485398672995</v>
      </c>
      <c r="S25" s="7" t="s">
        <v>59</v>
      </c>
      <c r="T25" s="17">
        <v>-3.3617556254893932E-2</v>
      </c>
      <c r="U25" s="17">
        <v>2.5441442107710929E-2</v>
      </c>
      <c r="V25" s="24">
        <v>0.57771485398672995</v>
      </c>
      <c r="W25" s="31">
        <v>7.0140489827611469E-3</v>
      </c>
      <c r="X25" s="19">
        <f t="shared" si="0"/>
        <v>-2.3579518625255441E-4</v>
      </c>
      <c r="Y25" s="19">
        <f t="shared" si="1"/>
        <v>1.7844752113556646E-4</v>
      </c>
      <c r="Z25" s="6">
        <f t="shared" si="2"/>
        <v>4.0521202839316275E-3</v>
      </c>
    </row>
    <row r="26" spans="2:30" x14ac:dyDescent="0.3">
      <c r="B26" s="11" t="s">
        <v>60</v>
      </c>
      <c r="C26" s="12">
        <v>0.33063293026162488</v>
      </c>
      <c r="D26" s="13">
        <v>-2.7733867616023811E-2</v>
      </c>
      <c r="E26" s="12">
        <v>-5.1021077054179687E-3</v>
      </c>
      <c r="F26" s="13">
        <v>5.0815853974053971E-2</v>
      </c>
      <c r="G26" s="37">
        <v>2.0408199310869121E-2</v>
      </c>
      <c r="H26" s="13">
        <v>8.3835484130603932E-2</v>
      </c>
      <c r="I26" s="12">
        <v>1.8036354263303082E-2</v>
      </c>
      <c r="J26" s="13">
        <v>-3.4224911333603498E-3</v>
      </c>
      <c r="K26" s="37">
        <v>3.2525211995788617E-2</v>
      </c>
      <c r="L26" s="13">
        <v>4.3435799436076998E-2</v>
      </c>
      <c r="M26" s="12">
        <v>-7.0129412455704143E-2</v>
      </c>
      <c r="N26" s="40"/>
      <c r="O26" s="13">
        <v>8.1064699662022566E-2</v>
      </c>
      <c r="P26" s="12">
        <v>3.9171527498444991E-3</v>
      </c>
      <c r="Q26" s="24">
        <v>0.81192093266709653</v>
      </c>
      <c r="S26" s="7" t="s">
        <v>60</v>
      </c>
      <c r="T26" s="17">
        <v>-2.7733867616023811E-2</v>
      </c>
      <c r="U26" s="17">
        <v>-5.1021077054179687E-3</v>
      </c>
      <c r="V26" s="24">
        <v>0.81192093266709653</v>
      </c>
      <c r="W26" s="31">
        <v>7.1601821846619751E-3</v>
      </c>
      <c r="X26" s="19">
        <f t="shared" si="0"/>
        <v>-1.9857954481602736E-4</v>
      </c>
      <c r="Y26" s="19">
        <f t="shared" si="1"/>
        <v>-3.6532020696560326E-5</v>
      </c>
      <c r="Z26" s="6">
        <f t="shared" si="2"/>
        <v>5.8135017974370795E-3</v>
      </c>
    </row>
    <row r="27" spans="2:30" x14ac:dyDescent="0.3">
      <c r="B27" s="11" t="s">
        <v>61</v>
      </c>
      <c r="C27" s="12">
        <v>0.1123347163016313</v>
      </c>
      <c r="D27" s="13">
        <v>-2.4752497816242999E-2</v>
      </c>
      <c r="E27" s="12">
        <v>2.944153883115708E-2</v>
      </c>
      <c r="F27" s="13">
        <v>0.22287972545098239</v>
      </c>
      <c r="G27" s="37">
        <v>0.35564532487810291</v>
      </c>
      <c r="H27" s="13">
        <v>9.0148436386235042E-2</v>
      </c>
      <c r="I27" s="12">
        <v>2.2155670987900281E-2</v>
      </c>
      <c r="J27" s="13">
        <v>2.9291257955560649E-2</v>
      </c>
      <c r="K27" s="37">
        <v>-9.732509229842834E-2</v>
      </c>
      <c r="L27" s="13">
        <v>-7.6292578287615931E-2</v>
      </c>
      <c r="M27" s="12">
        <v>-3.6860075124946268E-2</v>
      </c>
      <c r="N27" s="40"/>
      <c r="O27" s="13">
        <v>-3.7517667473680461E-2</v>
      </c>
      <c r="P27" s="12">
        <v>-6.5413546530698641E-2</v>
      </c>
      <c r="Q27" s="25">
        <v>1.41136344146671</v>
      </c>
      <c r="S27" s="7" t="s">
        <v>61</v>
      </c>
      <c r="T27" s="17">
        <v>-2.4752497816242999E-2</v>
      </c>
      <c r="U27" s="17">
        <v>2.944153883115708E-2</v>
      </c>
      <c r="V27" s="24">
        <v>1.41136344146671</v>
      </c>
      <c r="W27" s="31">
        <v>7.0850257948117425E-3</v>
      </c>
      <c r="X27" s="19">
        <f t="shared" si="0"/>
        <v>-1.7537208551410296E-4</v>
      </c>
      <c r="Y27" s="19">
        <f t="shared" si="1"/>
        <v>2.0859406205769946E-4</v>
      </c>
      <c r="Z27" s="6">
        <f t="shared" si="2"/>
        <v>9.9995463886459138E-3</v>
      </c>
    </row>
    <row r="28" spans="2:30" x14ac:dyDescent="0.3">
      <c r="B28" s="11" t="s">
        <v>62</v>
      </c>
      <c r="C28" s="12">
        <v>7.5753007426502261E-2</v>
      </c>
      <c r="D28" s="13">
        <v>-5.864204024282671E-2</v>
      </c>
      <c r="E28" s="12">
        <v>2.655732521755505E-2</v>
      </c>
      <c r="F28" s="13">
        <v>-2.9064174133877629E-2</v>
      </c>
      <c r="G28" s="37">
        <v>-0.12631581147643309</v>
      </c>
      <c r="H28" s="13">
        <v>-8.3376192336998667E-2</v>
      </c>
      <c r="I28" s="12">
        <v>8.8350170501938718E-2</v>
      </c>
      <c r="J28" s="13">
        <v>-8.5520132857645703E-2</v>
      </c>
      <c r="K28" s="37">
        <v>9.0214733409040848E-2</v>
      </c>
      <c r="L28" s="13">
        <v>7.1766639006181965E-2</v>
      </c>
      <c r="M28" s="12">
        <v>-6.0953971139082963E-2</v>
      </c>
      <c r="N28" s="40"/>
      <c r="O28" s="13">
        <v>4.7601109925565543E-2</v>
      </c>
      <c r="P28" s="12">
        <v>-3.3764411274309292E-2</v>
      </c>
      <c r="Q28" s="24">
        <v>1.353332959647122</v>
      </c>
      <c r="S28" s="7" t="s">
        <v>62</v>
      </c>
      <c r="T28" s="17">
        <v>-5.864204024282671E-2</v>
      </c>
      <c r="U28" s="17">
        <v>2.655732521755505E-2</v>
      </c>
      <c r="V28" s="24">
        <v>1.353332959647122</v>
      </c>
      <c r="W28" s="31">
        <v>7.0000000000000001E-3</v>
      </c>
      <c r="X28" s="19">
        <f t="shared" si="0"/>
        <v>-4.10494281699787E-4</v>
      </c>
      <c r="Y28" s="19">
        <f t="shared" si="1"/>
        <v>1.8590127652288535E-4</v>
      </c>
      <c r="Z28" s="6">
        <f t="shared" si="2"/>
        <v>9.4733307175298535E-3</v>
      </c>
    </row>
    <row r="29" spans="2:30" x14ac:dyDescent="0.3">
      <c r="B29" s="11" t="s">
        <v>63</v>
      </c>
      <c r="C29" s="12">
        <v>0.12562668551949721</v>
      </c>
      <c r="D29" s="13">
        <v>-5.9773537508552854E-3</v>
      </c>
      <c r="E29" s="12">
        <v>-7.8171135800110259E-3</v>
      </c>
      <c r="F29" s="13">
        <v>2.7272900399668339E-2</v>
      </c>
      <c r="G29" s="37">
        <v>-3.3628469816304962E-2</v>
      </c>
      <c r="H29" s="13">
        <v>0.39560448393569342</v>
      </c>
      <c r="I29" s="12">
        <v>-2.8871365669213889E-2</v>
      </c>
      <c r="J29" s="13">
        <v>2.1704914830013911E-2</v>
      </c>
      <c r="K29" s="37">
        <v>0.15542378371206361</v>
      </c>
      <c r="L29" s="13">
        <v>5.917180747673445E-3</v>
      </c>
      <c r="M29" s="12">
        <v>-5.882356891311824E-2</v>
      </c>
      <c r="N29" s="40"/>
      <c r="O29" s="13">
        <v>4.5833377926659979E-2</v>
      </c>
      <c r="P29" s="12">
        <v>-3.3466185198046339E-2</v>
      </c>
      <c r="Q29" s="25">
        <v>1.2231049968979619</v>
      </c>
      <c r="S29" s="7" t="s">
        <v>63</v>
      </c>
      <c r="T29" s="17">
        <v>-5.9773537508552854E-3</v>
      </c>
      <c r="U29" s="17">
        <v>-7.8171135800110259E-3</v>
      </c>
      <c r="V29" s="24">
        <v>1.2231049968979619</v>
      </c>
      <c r="W29" s="31">
        <v>7.1308421398987741E-3</v>
      </c>
      <c r="X29" s="19">
        <f t="shared" si="0"/>
        <v>-4.2623566011680866E-5</v>
      </c>
      <c r="Y29" s="19">
        <f t="shared" si="1"/>
        <v>-5.5742602928717589E-5</v>
      </c>
      <c r="Z29" s="6">
        <f t="shared" si="2"/>
        <v>8.7217686534007462E-3</v>
      </c>
    </row>
    <row r="30" spans="2:30" x14ac:dyDescent="0.3">
      <c r="B30" s="11" t="s">
        <v>64</v>
      </c>
      <c r="C30" s="12">
        <v>0.1835051307187647</v>
      </c>
      <c r="D30" s="13">
        <v>-3.0487756250139109E-2</v>
      </c>
      <c r="E30" s="12">
        <v>-5.3908732254952518E-3</v>
      </c>
      <c r="F30" s="13">
        <v>-1.0840098361988961E-2</v>
      </c>
      <c r="G30" s="37">
        <v>-0.15342460098309449</v>
      </c>
      <c r="H30" s="13">
        <v>0.19741098525765671</v>
      </c>
      <c r="I30" s="12">
        <v>3.873867898412886E-2</v>
      </c>
      <c r="J30" s="13">
        <v>-1.0407622579203579E-2</v>
      </c>
      <c r="K30" s="37">
        <v>3.8562711651342729E-2</v>
      </c>
      <c r="L30" s="13">
        <v>3.375524098343297E-3</v>
      </c>
      <c r="M30" s="12">
        <v>3.3641682672860269E-3</v>
      </c>
      <c r="N30" s="40"/>
      <c r="O30" s="13">
        <v>0.15926232773908369</v>
      </c>
      <c r="P30" s="12">
        <v>-2.3861165981671539E-2</v>
      </c>
      <c r="Q30" s="24">
        <v>1.145701881796628</v>
      </c>
      <c r="S30" s="7" t="s">
        <v>64</v>
      </c>
      <c r="T30" s="17">
        <v>-3.0487756250139109E-2</v>
      </c>
      <c r="U30" s="17">
        <v>-5.3908732254952518E-3</v>
      </c>
      <c r="V30" s="24">
        <v>1.145701881796628</v>
      </c>
      <c r="W30" s="31">
        <v>7.1029881021929383E-3</v>
      </c>
      <c r="X30" s="19">
        <f t="shared" si="0"/>
        <v>-2.1655416990729647E-4</v>
      </c>
      <c r="Y30" s="19">
        <f t="shared" si="1"/>
        <v>-3.8291308381123246E-5</v>
      </c>
      <c r="Z30" s="6">
        <f t="shared" si="2"/>
        <v>8.1379068350615098E-3</v>
      </c>
    </row>
    <row r="31" spans="2:30" x14ac:dyDescent="0.3">
      <c r="B31" s="11" t="s">
        <v>65</v>
      </c>
      <c r="C31" s="12">
        <v>0.27738885680838637</v>
      </c>
      <c r="D31" s="13">
        <v>1.75807966807402E-2</v>
      </c>
      <c r="E31" s="12">
        <v>-5.2982624463705497E-3</v>
      </c>
      <c r="F31" s="13">
        <v>-3.0801398047232139E-2</v>
      </c>
      <c r="G31" s="37">
        <v>5.1613034260350243E-2</v>
      </c>
      <c r="H31" s="13">
        <v>1.4505413141151721E-2</v>
      </c>
      <c r="I31" s="12">
        <v>4.3771082484253647E-2</v>
      </c>
      <c r="J31" s="13">
        <v>8.6022342278828656E-3</v>
      </c>
      <c r="K31" s="37">
        <v>3.0490356805838111E-2</v>
      </c>
      <c r="L31" s="13">
        <v>-9.7248659478705868E-3</v>
      </c>
      <c r="M31" s="12">
        <v>-5.6623421010707498E-2</v>
      </c>
      <c r="N31" s="40"/>
      <c r="O31" s="13">
        <v>-2.5249195386479521E-2</v>
      </c>
      <c r="P31" s="12">
        <v>-3.476482266418246E-2</v>
      </c>
      <c r="Q31" s="25">
        <v>0.49882252915373593</v>
      </c>
      <c r="S31" s="7" t="s">
        <v>65</v>
      </c>
      <c r="T31" s="17">
        <v>1.75807966807402E-2</v>
      </c>
      <c r="U31" s="17">
        <v>-5.2982624463705497E-3</v>
      </c>
      <c r="V31" s="24">
        <v>0.49882252915373593</v>
      </c>
      <c r="W31" s="31">
        <v>1.2743032757089006E-2</v>
      </c>
      <c r="X31" s="19">
        <f t="shared" si="0"/>
        <v>2.2403266799839403E-4</v>
      </c>
      <c r="Y31" s="19">
        <f t="shared" si="1"/>
        <v>-6.7515931909754449E-5</v>
      </c>
      <c r="Z31" s="6">
        <f t="shared" si="2"/>
        <v>6.3565118289800422E-3</v>
      </c>
    </row>
    <row r="32" spans="2:30" x14ac:dyDescent="0.3">
      <c r="B32" s="11" t="s">
        <v>66</v>
      </c>
      <c r="C32" s="12">
        <v>0.54035250128847778</v>
      </c>
      <c r="D32" s="13">
        <v>-4.8138341629250458E-2</v>
      </c>
      <c r="E32" s="12">
        <v>1.452927947882476E-2</v>
      </c>
      <c r="F32" s="13">
        <v>4.3514130212997992E-2</v>
      </c>
      <c r="G32" s="37">
        <v>-5.6479297027288378E-2</v>
      </c>
      <c r="H32" s="13">
        <v>3.8166253321988641E-2</v>
      </c>
      <c r="I32" s="12">
        <v>8.9903087165785767E-2</v>
      </c>
      <c r="J32" s="13">
        <v>2.5390160050831062E-4</v>
      </c>
      <c r="K32" s="37">
        <v>8.9824966666191441E-2</v>
      </c>
      <c r="L32" s="13">
        <v>3.096623804880139E-2</v>
      </c>
      <c r="M32" s="12">
        <v>-6.5040683161654234E-2</v>
      </c>
      <c r="N32" s="40"/>
      <c r="O32" s="13">
        <v>-6.1594182211490052E-2</v>
      </c>
      <c r="P32" s="12">
        <v>-8.5199452680249199E-2</v>
      </c>
      <c r="Q32" s="24">
        <v>2.0283697053293048</v>
      </c>
      <c r="S32" s="7" t="s">
        <v>66</v>
      </c>
      <c r="T32" s="17">
        <v>-4.8138341629250458E-2</v>
      </c>
      <c r="U32" s="17">
        <v>1.452927947882476E-2</v>
      </c>
      <c r="V32" s="24">
        <v>2.0283697053293048</v>
      </c>
      <c r="W32" s="31">
        <v>7.0609392757576845E-3</v>
      </c>
      <c r="X32" s="19">
        <f t="shared" si="0"/>
        <v>-3.399019070798157E-4</v>
      </c>
      <c r="Y32" s="19">
        <f t="shared" si="1"/>
        <v>1.025903601204939E-4</v>
      </c>
      <c r="Z32" s="6">
        <f t="shared" si="2"/>
        <v>1.432219531811673E-2</v>
      </c>
    </row>
    <row r="33" spans="2:26" x14ac:dyDescent="0.3">
      <c r="B33" s="11" t="s">
        <v>67</v>
      </c>
      <c r="C33" s="12">
        <v>0.4371930153056669</v>
      </c>
      <c r="D33" s="13">
        <v>-8.6914075178496142E-2</v>
      </c>
      <c r="E33" s="12">
        <v>5.4812915678927883E-2</v>
      </c>
      <c r="F33" s="13">
        <v>9.3788052103580544E-3</v>
      </c>
      <c r="G33" s="37">
        <v>-5.8010908956299463E-2</v>
      </c>
      <c r="H33" s="13">
        <v>3.758930421817408E-2</v>
      </c>
      <c r="I33" s="12">
        <v>7.1811460114778791E-2</v>
      </c>
      <c r="J33" s="13">
        <v>-4.0000268375622872E-3</v>
      </c>
      <c r="K33" s="37">
        <v>7.1536184397769764E-2</v>
      </c>
      <c r="L33" s="13">
        <v>4.2164330874638889E-3</v>
      </c>
      <c r="M33" s="12">
        <v>-5.0384961783444759E-2</v>
      </c>
      <c r="N33" s="40"/>
      <c r="O33" s="13">
        <v>6.8781559628814382E-3</v>
      </c>
      <c r="P33" s="12">
        <v>-7.6116242833524139E-2</v>
      </c>
      <c r="Q33" s="25">
        <v>1.8965003765555211</v>
      </c>
      <c r="S33" s="7" t="s">
        <v>67</v>
      </c>
      <c r="T33" s="17">
        <v>-8.6914075178496142E-2</v>
      </c>
      <c r="U33" s="17">
        <v>5.4812915678927883E-2</v>
      </c>
      <c r="V33" s="24">
        <v>1.8965003765555211</v>
      </c>
      <c r="W33" s="31">
        <v>7.0212774252142564E-3</v>
      </c>
      <c r="X33" s="19">
        <f t="shared" si="0"/>
        <v>-6.1024783398414971E-4</v>
      </c>
      <c r="Y33" s="19">
        <f t="shared" si="1"/>
        <v>3.8485668746662891E-4</v>
      </c>
      <c r="Z33" s="6">
        <f t="shared" si="2"/>
        <v>1.3315855280819617E-2</v>
      </c>
    </row>
    <row r="34" spans="2:26" x14ac:dyDescent="0.3">
      <c r="B34" s="11" t="s">
        <v>68</v>
      </c>
      <c r="C34" s="12">
        <v>-6.9996137499139355E-2</v>
      </c>
      <c r="D34" s="13">
        <v>-1.712506050165152E-2</v>
      </c>
      <c r="E34" s="12">
        <v>2.0591308270934139E-2</v>
      </c>
      <c r="F34" s="13">
        <v>9.3119661606946291E-3</v>
      </c>
      <c r="G34" s="37">
        <v>-6.6633042844759238E-3</v>
      </c>
      <c r="H34" s="13">
        <v>5.1599786274589832E-3</v>
      </c>
      <c r="I34" s="12">
        <v>-9.7535231608723016E-3</v>
      </c>
      <c r="J34" s="13">
        <v>2.0735617563665269E-3</v>
      </c>
      <c r="K34" s="37">
        <v>4.138640663311266E-3</v>
      </c>
      <c r="L34" s="13">
        <v>7.2127455306034696E-3</v>
      </c>
      <c r="M34" s="12">
        <v>-7.9283851537049865E-2</v>
      </c>
      <c r="N34" s="40"/>
      <c r="O34" s="13">
        <v>-1.555559370252824E-2</v>
      </c>
      <c r="P34" s="12">
        <v>-3.4988654396702512E-2</v>
      </c>
      <c r="Q34" s="24">
        <v>0.46858149726277348</v>
      </c>
      <c r="S34" s="7" t="s">
        <v>68</v>
      </c>
      <c r="T34" s="17">
        <v>-1.712506050165152E-2</v>
      </c>
      <c r="U34" s="17">
        <v>2.0591308270934139E-2</v>
      </c>
      <c r="V34" s="24">
        <v>0.46858149726277348</v>
      </c>
      <c r="W34" s="31">
        <v>7.1515061935528493E-3</v>
      </c>
      <c r="X34" s="19">
        <f t="shared" si="0"/>
        <v>-1.2246997624252811E-4</v>
      </c>
      <c r="Y34" s="19">
        <f t="shared" si="1"/>
        <v>1.472588686329415E-4</v>
      </c>
      <c r="Z34" s="6">
        <f t="shared" si="2"/>
        <v>3.351063479858992E-3</v>
      </c>
    </row>
    <row r="35" spans="2:26" x14ac:dyDescent="0.3">
      <c r="B35" s="11" t="s">
        <v>69</v>
      </c>
      <c r="C35" s="12">
        <v>0.29836160179278132</v>
      </c>
      <c r="D35" s="13">
        <v>2.6651203393793569E-2</v>
      </c>
      <c r="E35" s="12">
        <v>7.1106099521339505E-2</v>
      </c>
      <c r="F35" s="13">
        <v>-2.634342411723201E-2</v>
      </c>
      <c r="G35" s="37">
        <v>-4.2748951421518237E-2</v>
      </c>
      <c r="H35" s="13">
        <v>0.1051698231082068</v>
      </c>
      <c r="I35" s="12">
        <v>8.2136008834226004E-3</v>
      </c>
      <c r="J35" s="13">
        <v>-2.2912348613643659E-2</v>
      </c>
      <c r="K35" s="37">
        <v>3.4392943115980401E-2</v>
      </c>
      <c r="L35" s="13">
        <v>3.8287198258298398E-2</v>
      </c>
      <c r="M35" s="12">
        <v>-3.6875344627694817E-2</v>
      </c>
      <c r="N35" s="40"/>
      <c r="O35" s="13">
        <v>-2.97229486172127E-2</v>
      </c>
      <c r="P35" s="12">
        <v>-2.0768500314633509E-2</v>
      </c>
      <c r="Q35" s="25">
        <v>0.52316767734858238</v>
      </c>
      <c r="S35" s="7" t="s">
        <v>69</v>
      </c>
      <c r="T35" s="17">
        <v>2.6651203393793569E-2</v>
      </c>
      <c r="U35" s="17">
        <v>7.1106099521339505E-2</v>
      </c>
      <c r="V35" s="24">
        <v>0.52316767734858238</v>
      </c>
      <c r="W35" s="31">
        <v>9.974251429656078E-2</v>
      </c>
      <c r="X35" s="19">
        <f t="shared" si="0"/>
        <v>2.6582580355260042E-3</v>
      </c>
      <c r="Y35" s="19">
        <f t="shared" si="1"/>
        <v>7.0923011480798796E-3</v>
      </c>
      <c r="Z35" s="6">
        <f t="shared" si="2"/>
        <v>5.2182059537439478E-2</v>
      </c>
    </row>
    <row r="36" spans="2:26" x14ac:dyDescent="0.3">
      <c r="B36" s="11" t="s">
        <v>70</v>
      </c>
      <c r="C36" s="12">
        <v>0.18346896070820071</v>
      </c>
      <c r="D36" s="13">
        <v>-3.7036977233825708E-2</v>
      </c>
      <c r="E36" s="12">
        <v>3.7362547764933307E-2</v>
      </c>
      <c r="F36" s="13">
        <v>-1.271185284885468E-2</v>
      </c>
      <c r="G36" s="37">
        <v>4.0236052819642598E-2</v>
      </c>
      <c r="H36" s="13">
        <v>0.32645694290663019</v>
      </c>
      <c r="I36" s="12">
        <v>-4.6655884560019567E-3</v>
      </c>
      <c r="J36" s="13">
        <v>5.4687260766517198E-3</v>
      </c>
      <c r="K36" s="37">
        <v>1.010101908289718E-2</v>
      </c>
      <c r="L36" s="13">
        <v>3.8461538461538547E-2</v>
      </c>
      <c r="M36" s="12">
        <v>-3.0740737915039059E-2</v>
      </c>
      <c r="N36" s="40"/>
      <c r="O36" s="13">
        <v>0.15399314768424779</v>
      </c>
      <c r="P36" s="12">
        <v>-2.3178832624351279E-2</v>
      </c>
      <c r="Q36" s="24">
        <v>0.38842689311924672</v>
      </c>
      <c r="S36" s="7" t="s">
        <v>70</v>
      </c>
      <c r="T36" s="17">
        <v>-3.7036977233825708E-2</v>
      </c>
      <c r="U36" s="17">
        <v>3.7362547764933307E-2</v>
      </c>
      <c r="V36" s="24">
        <v>0.38842689311924672</v>
      </c>
      <c r="W36" s="31">
        <v>7.0357261736422368E-3</v>
      </c>
      <c r="X36" s="19">
        <f t="shared" si="0"/>
        <v>-2.6058203011661919E-4</v>
      </c>
      <c r="Y36" s="19">
        <f t="shared" si="1"/>
        <v>2.628726552236995E-4</v>
      </c>
      <c r="Z36" s="6">
        <f t="shared" si="2"/>
        <v>2.7328652584656197E-3</v>
      </c>
    </row>
    <row r="37" spans="2:26" x14ac:dyDescent="0.3">
      <c r="B37" s="11" t="s">
        <v>71</v>
      </c>
      <c r="C37" s="12">
        <v>0.1199575391626939</v>
      </c>
      <c r="D37" s="13">
        <v>-3.3175381683131167E-2</v>
      </c>
      <c r="E37" s="12">
        <v>3.0392273209757899E-2</v>
      </c>
      <c r="F37" s="13">
        <v>-1.332067522787039E-2</v>
      </c>
      <c r="G37" s="37">
        <v>1.0840571914136901E-3</v>
      </c>
      <c r="H37" s="13">
        <v>0.13948915329071901</v>
      </c>
      <c r="I37" s="12">
        <v>3.4051751547057751E-2</v>
      </c>
      <c r="J37" s="13">
        <v>1.500635544345807E-2</v>
      </c>
      <c r="K37" s="37">
        <v>3.1827410309629427E-2</v>
      </c>
      <c r="L37" s="13">
        <v>1.492536275619605E-2</v>
      </c>
      <c r="M37" s="12">
        <v>-2.9607761954035361E-2</v>
      </c>
      <c r="N37" s="40"/>
      <c r="O37" s="13">
        <v>1.0665186445432569E-2</v>
      </c>
      <c r="P37" s="12">
        <v>-9.8512838026638683E-3</v>
      </c>
      <c r="Q37" s="25">
        <v>0.56263841194745556</v>
      </c>
      <c r="S37" s="7" t="s">
        <v>71</v>
      </c>
      <c r="T37" s="17">
        <v>-3.3175381683131167E-2</v>
      </c>
      <c r="U37" s="17">
        <v>3.0392273209757899E-2</v>
      </c>
      <c r="V37" s="24">
        <v>0.56263841194745556</v>
      </c>
      <c r="W37" s="31">
        <v>7.0000000000000001E-3</v>
      </c>
      <c r="X37" s="19">
        <f t="shared" si="0"/>
        <v>-2.3222767178191818E-4</v>
      </c>
      <c r="Y37" s="19">
        <f t="shared" si="1"/>
        <v>2.1274591246830531E-4</v>
      </c>
      <c r="Z37" s="6">
        <f t="shared" si="2"/>
        <v>3.9384688836321888E-3</v>
      </c>
    </row>
    <row r="38" spans="2:26" x14ac:dyDescent="0.3">
      <c r="B38" s="11" t="s">
        <v>72</v>
      </c>
      <c r="C38" s="12">
        <v>0.22650162273113869</v>
      </c>
      <c r="D38" s="13">
        <v>-3.7524095254016683E-2</v>
      </c>
      <c r="E38" s="12">
        <v>-1.060073144533713E-2</v>
      </c>
      <c r="F38" s="13">
        <v>4.1667157918068298E-3</v>
      </c>
      <c r="G38" s="37">
        <v>-1.8375720508000289E-2</v>
      </c>
      <c r="H38" s="13">
        <v>0.15222155513613991</v>
      </c>
      <c r="I38" s="12">
        <v>2.1739119151379379E-2</v>
      </c>
      <c r="J38" s="13">
        <v>-2.1691920195077489E-2</v>
      </c>
      <c r="K38" s="37">
        <v>5.8349936572770211E-3</v>
      </c>
      <c r="L38" s="13">
        <v>2.816155689464828E-2</v>
      </c>
      <c r="M38" s="12">
        <v>-4.9240391099292244E-3</v>
      </c>
      <c r="N38" s="40"/>
      <c r="O38" s="13">
        <v>3.4639240427766449E-2</v>
      </c>
      <c r="P38" s="12">
        <v>-2.760065479985796E-2</v>
      </c>
      <c r="Q38" s="24">
        <v>0.60591628873038272</v>
      </c>
      <c r="S38" s="7" t="s">
        <v>72</v>
      </c>
      <c r="T38" s="17">
        <v>-3.7524095254016683E-2</v>
      </c>
      <c r="U38" s="17">
        <v>-1.060073144533713E-2</v>
      </c>
      <c r="V38" s="24">
        <v>0.60591628873038272</v>
      </c>
      <c r="W38" s="31">
        <v>7.0501123923209751E-3</v>
      </c>
      <c r="X38" s="19">
        <f t="shared" si="0"/>
        <v>-2.6454908896097573E-4</v>
      </c>
      <c r="Y38" s="19">
        <f t="shared" si="1"/>
        <v>-7.473634813043794E-5</v>
      </c>
      <c r="Z38" s="6">
        <f t="shared" si="2"/>
        <v>4.2717779358872054E-3</v>
      </c>
    </row>
    <row r="39" spans="2:26" x14ac:dyDescent="0.3">
      <c r="B39" s="11" t="s">
        <v>73</v>
      </c>
      <c r="C39" s="12">
        <v>0.1394683841790465</v>
      </c>
      <c r="D39" s="13">
        <v>-3.0150741066479862E-2</v>
      </c>
      <c r="E39" s="12">
        <v>-2.5906811376074979E-2</v>
      </c>
      <c r="F39" s="13">
        <v>-5.3190578494588534E-3</v>
      </c>
      <c r="G39" s="37">
        <v>4.0106889057500927E-2</v>
      </c>
      <c r="H39" s="13">
        <v>0.29248279494715002</v>
      </c>
      <c r="I39" s="12">
        <v>7.9723040722483596E-3</v>
      </c>
      <c r="J39" s="13">
        <v>4.1953198420281002E-2</v>
      </c>
      <c r="K39" s="37">
        <v>0.11683175459907311</v>
      </c>
      <c r="L39" s="13">
        <v>5.3487005231298353E-2</v>
      </c>
      <c r="M39" s="12">
        <v>8.4150648985565901E-3</v>
      </c>
      <c r="N39" s="40"/>
      <c r="O39" s="13">
        <v>4.7009779042059163E-2</v>
      </c>
      <c r="P39" s="12">
        <v>4.2507215071396756E-3</v>
      </c>
      <c r="Q39" s="25">
        <v>1.1021009610158949</v>
      </c>
      <c r="S39" s="7" t="s">
        <v>73</v>
      </c>
      <c r="T39" s="17">
        <v>-3.0150741066479862E-2</v>
      </c>
      <c r="U39" s="17">
        <v>-2.5906811376074979E-2</v>
      </c>
      <c r="V39" s="24">
        <v>1.1021009610158949</v>
      </c>
      <c r="W39" s="31">
        <v>7.0788567158433027E-3</v>
      </c>
      <c r="X39" s="19">
        <f t="shared" si="0"/>
        <v>-2.1343277588610344E-4</v>
      </c>
      <c r="Y39" s="19">
        <f t="shared" si="1"/>
        <v>-1.8339060569561404E-4</v>
      </c>
      <c r="Z39" s="6">
        <f t="shared" si="2"/>
        <v>7.8016147894247262E-3</v>
      </c>
    </row>
    <row r="40" spans="2:26" x14ac:dyDescent="0.3">
      <c r="B40" s="11" t="s">
        <v>74</v>
      </c>
      <c r="C40" s="12">
        <v>0.1387405899757059</v>
      </c>
      <c r="D40" s="13">
        <v>-3.1095157993295319E-2</v>
      </c>
      <c r="E40" s="12">
        <v>-1.2093034746361029E-2</v>
      </c>
      <c r="F40" s="13">
        <v>-4.1431122677696892E-2</v>
      </c>
      <c r="G40" s="37">
        <v>0.1515652713696887</v>
      </c>
      <c r="H40" s="13">
        <v>3.5335487367971212E-3</v>
      </c>
      <c r="I40" s="12">
        <v>4.533453357673034E-2</v>
      </c>
      <c r="J40" s="13">
        <v>-1.0105372836093579E-2</v>
      </c>
      <c r="K40" s="37">
        <v>-1.7013095686655431E-3</v>
      </c>
      <c r="L40" s="13">
        <v>8.5512834760170797E-3</v>
      </c>
      <c r="M40" s="12">
        <v>2.9825260239315639E-3</v>
      </c>
      <c r="N40" s="40"/>
      <c r="O40" s="13">
        <v>6.2022096817978538E-2</v>
      </c>
      <c r="P40" s="12">
        <v>-3.1600061025440329E-2</v>
      </c>
      <c r="Q40" s="24">
        <v>0.87294944350971238</v>
      </c>
      <c r="S40" s="7" t="s">
        <v>74</v>
      </c>
      <c r="T40" s="17">
        <v>-3.1095157993295319E-2</v>
      </c>
      <c r="U40" s="17">
        <v>-1.2093034746361029E-2</v>
      </c>
      <c r="V40" s="24">
        <v>0.87294944350971238</v>
      </c>
      <c r="W40" s="31">
        <v>7.0256695315413439E-3</v>
      </c>
      <c r="X40" s="19">
        <f t="shared" si="0"/>
        <v>-2.1846430409195922E-4</v>
      </c>
      <c r="Y40" s="19">
        <f t="shared" si="1"/>
        <v>-8.4961665761379486E-5</v>
      </c>
      <c r="Z40" s="6">
        <f t="shared" si="2"/>
        <v>6.1330543078421578E-3</v>
      </c>
    </row>
    <row r="41" spans="2:26" x14ac:dyDescent="0.3">
      <c r="B41" s="11" t="s">
        <v>75</v>
      </c>
      <c r="C41" s="12">
        <v>4.4282843502397418E-2</v>
      </c>
      <c r="D41" s="13">
        <v>-2.8480995662349962E-2</v>
      </c>
      <c r="E41" s="12">
        <v>8.4689887487474635E-3</v>
      </c>
      <c r="F41" s="13">
        <v>-1.93797281028717E-2</v>
      </c>
      <c r="G41" s="37">
        <v>4.5825114004592223E-2</v>
      </c>
      <c r="H41" s="13">
        <v>-2.0373830997342801E-2</v>
      </c>
      <c r="I41" s="12">
        <v>-4.2290218307603267E-2</v>
      </c>
      <c r="J41" s="13">
        <v>-2.5815206860241639E-2</v>
      </c>
      <c r="K41" s="37">
        <v>-5.3695945411118003E-2</v>
      </c>
      <c r="L41" s="13">
        <v>-2.06337534100649E-2</v>
      </c>
      <c r="M41" s="12">
        <v>-4.5899096726779283E-2</v>
      </c>
      <c r="N41" s="40"/>
      <c r="O41" s="13">
        <v>3.3306793534748191E-2</v>
      </c>
      <c r="P41" s="12">
        <v>-3.9140367387964108E-2</v>
      </c>
      <c r="Q41" s="25">
        <v>1.0403110657857171</v>
      </c>
      <c r="S41" s="7" t="s">
        <v>75</v>
      </c>
      <c r="T41" s="17">
        <v>-2.8480995662349962E-2</v>
      </c>
      <c r="U41" s="17">
        <v>8.4689887487474635E-3</v>
      </c>
      <c r="V41" s="24">
        <v>1.0403110657857171</v>
      </c>
      <c r="W41" s="31">
        <v>7.0730100808584946E-3</v>
      </c>
      <c r="X41" s="19">
        <f t="shared" si="0"/>
        <v>-2.0144636943268833E-4</v>
      </c>
      <c r="Y41" s="19">
        <f t="shared" si="1"/>
        <v>5.9901242794567981E-5</v>
      </c>
      <c r="Z41" s="6">
        <f t="shared" si="2"/>
        <v>7.3581306555310219E-3</v>
      </c>
    </row>
    <row r="42" spans="2:26" x14ac:dyDescent="0.3">
      <c r="B42" s="11" t="s">
        <v>76</v>
      </c>
      <c r="C42" s="12">
        <v>0.1724138754128135</v>
      </c>
      <c r="D42" s="13">
        <v>-1.441178459960513E-2</v>
      </c>
      <c r="E42" s="12">
        <v>-2.4171871316855501E-2</v>
      </c>
      <c r="F42" s="13">
        <v>-1.83486972213287E-3</v>
      </c>
      <c r="G42" s="37">
        <v>4.6515951662300603E-2</v>
      </c>
      <c r="H42" s="13">
        <v>0.19147061287132461</v>
      </c>
      <c r="I42" s="12">
        <v>5.1098526714723258E-2</v>
      </c>
      <c r="J42" s="13">
        <v>-7.5153815450227368E-3</v>
      </c>
      <c r="K42" s="37">
        <v>2.2716598848871339E-2</v>
      </c>
      <c r="L42" s="13">
        <v>9.0930185906102468E-2</v>
      </c>
      <c r="M42" s="12">
        <v>5.3021692537507104E-3</v>
      </c>
      <c r="N42" s="40"/>
      <c r="O42" s="13">
        <v>0.19198314451126591</v>
      </c>
      <c r="P42" s="12">
        <v>-7.0798402733829313E-4</v>
      </c>
      <c r="Q42" s="24">
        <v>0.25053388511917829</v>
      </c>
      <c r="S42" s="7" t="s">
        <v>76</v>
      </c>
      <c r="T42" s="17">
        <v>-1.441178459960513E-2</v>
      </c>
      <c r="U42" s="17">
        <v>-2.4171871316855501E-2</v>
      </c>
      <c r="V42" s="24">
        <v>0.25053388511917829</v>
      </c>
      <c r="W42" s="31">
        <v>7.0947528975687183E-3</v>
      </c>
      <c r="X42" s="19">
        <f t="shared" si="0"/>
        <v>-1.0224805054718472E-4</v>
      </c>
      <c r="Y42" s="19">
        <f t="shared" si="1"/>
        <v>-1.7149345406491877E-4</v>
      </c>
      <c r="Z42" s="6">
        <f t="shared" si="2"/>
        <v>1.7774760073884387E-3</v>
      </c>
    </row>
    <row r="43" spans="2:26" x14ac:dyDescent="0.3">
      <c r="B43" s="11" t="s">
        <v>12</v>
      </c>
      <c r="C43" s="12">
        <v>6.6761357427257861E-2</v>
      </c>
      <c r="D43" s="13">
        <v>-4.5273041361507671E-2</v>
      </c>
      <c r="E43" s="12">
        <v>2.092058579938505E-2</v>
      </c>
      <c r="F43" s="13">
        <v>-6.830763476601609E-3</v>
      </c>
      <c r="G43" s="37">
        <v>4.0338838404871957E-2</v>
      </c>
      <c r="H43" s="13">
        <v>-3.1238394516006629E-2</v>
      </c>
      <c r="I43" s="12">
        <v>-3.7344419140630469E-2</v>
      </c>
      <c r="J43" s="13">
        <v>-8.6207102807737135E-3</v>
      </c>
      <c r="K43" s="37">
        <v>-4.9275291954461557E-2</v>
      </c>
      <c r="L43" s="13">
        <v>-1.219512559319658E-2</v>
      </c>
      <c r="M43" s="12">
        <v>-3.0864169070875521E-2</v>
      </c>
      <c r="N43" s="40"/>
      <c r="O43" s="13">
        <v>-1.602571776515305E-2</v>
      </c>
      <c r="P43" s="12">
        <v>-5.048848045923604E-2</v>
      </c>
      <c r="Q43" s="25">
        <v>1.1752750509801451</v>
      </c>
      <c r="S43" s="7" t="s">
        <v>12</v>
      </c>
      <c r="T43" s="17">
        <v>-4.5273041361507671E-2</v>
      </c>
      <c r="U43" s="17">
        <v>2.092058579938505E-2</v>
      </c>
      <c r="V43" s="24">
        <v>1.1752750509801451</v>
      </c>
      <c r="W43" s="31">
        <v>7.0289264027972916E-3</v>
      </c>
      <c r="X43" s="19">
        <f t="shared" si="0"/>
        <v>-3.1822087576083513E-4</v>
      </c>
      <c r="Y43" s="19">
        <f t="shared" si="1"/>
        <v>1.4704925788728367E-4</v>
      </c>
      <c r="Z43" s="6">
        <f t="shared" si="2"/>
        <v>8.2609218363832743E-3</v>
      </c>
    </row>
    <row r="44" spans="2:26" x14ac:dyDescent="0.3">
      <c r="B44" s="11" t="s">
        <v>77</v>
      </c>
      <c r="C44" s="12">
        <v>5.3699808805434353E-2</v>
      </c>
      <c r="D44" s="13">
        <v>8.4670971263711037E-2</v>
      </c>
      <c r="E44" s="12">
        <v>6.9552316426519267E-2</v>
      </c>
      <c r="F44" s="13">
        <v>-4.5313022236478817E-2</v>
      </c>
      <c r="G44" s="37">
        <v>-8.0434825725350545E-2</v>
      </c>
      <c r="H44" s="13">
        <v>0.59180468328504965</v>
      </c>
      <c r="I44" s="12">
        <v>-3.1930714524874733E-2</v>
      </c>
      <c r="J44" s="13">
        <v>-1.5597049369263091E-2</v>
      </c>
      <c r="K44" s="37">
        <v>0.1025974224140118</v>
      </c>
      <c r="L44" s="13">
        <v>-4.4522953019555223E-2</v>
      </c>
      <c r="M44" s="12">
        <v>-0.13757400498337141</v>
      </c>
      <c r="N44" s="40"/>
      <c r="O44" s="13">
        <v>-5.4888456091230831E-2</v>
      </c>
      <c r="P44" s="12">
        <v>1.209833610666289E-3</v>
      </c>
      <c r="Q44" s="24">
        <v>2.0488472456547262</v>
      </c>
      <c r="S44" s="7" t="s">
        <v>77</v>
      </c>
      <c r="T44" s="17">
        <v>8.4670971263711037E-2</v>
      </c>
      <c r="U44" s="17">
        <v>6.9552316426519267E-2</v>
      </c>
      <c r="V44" s="24">
        <v>2.0488472456547262</v>
      </c>
      <c r="W44" s="31">
        <v>9.9949334925700156E-2</v>
      </c>
      <c r="X44" s="19">
        <f t="shared" si="0"/>
        <v>8.4628072653209884E-3</v>
      </c>
      <c r="Y44" s="19">
        <f t="shared" si="1"/>
        <v>6.9517077693724508E-3</v>
      </c>
      <c r="Z44" s="6">
        <f t="shared" si="2"/>
        <v>0.20478091956754249</v>
      </c>
    </row>
    <row r="45" spans="2:26" x14ac:dyDescent="0.3">
      <c r="B45" s="11" t="s">
        <v>78</v>
      </c>
      <c r="C45" s="12">
        <v>0.15978886609650389</v>
      </c>
      <c r="D45" s="13">
        <v>-3.029415322073992E-2</v>
      </c>
      <c r="E45" s="12">
        <v>2.3051240305507651E-2</v>
      </c>
      <c r="F45" s="13">
        <v>-6.5816723255888054E-2</v>
      </c>
      <c r="G45" s="37">
        <v>-8.7591292459568204E-2</v>
      </c>
      <c r="H45" s="13">
        <v>0.38115886854676462</v>
      </c>
      <c r="I45" s="12">
        <v>6.641511614553508E-2</v>
      </c>
      <c r="J45" s="13">
        <v>1.7623184469273578E-2</v>
      </c>
      <c r="K45" s="37">
        <v>-2.2934685289389471E-2</v>
      </c>
      <c r="L45" s="13">
        <v>5.9880220932121642E-2</v>
      </c>
      <c r="M45" s="12">
        <v>0.1073448074389243</v>
      </c>
      <c r="N45" s="40"/>
      <c r="O45" s="13">
        <v>0.1020407703435617</v>
      </c>
      <c r="P45" s="12">
        <v>1.111109234480989E-2</v>
      </c>
      <c r="Q45" s="25">
        <v>0.53680732522495056</v>
      </c>
      <c r="S45" s="7" t="s">
        <v>78</v>
      </c>
      <c r="T45" s="17">
        <v>-3.029415322073992E-2</v>
      </c>
      <c r="U45" s="17">
        <v>2.3051240305507651E-2</v>
      </c>
      <c r="V45" s="24">
        <v>0.53680732522495056</v>
      </c>
      <c r="W45" s="31">
        <v>7.0739646967270054E-3</v>
      </c>
      <c r="X45" s="19">
        <f t="shared" si="0"/>
        <v>-2.1429977040075289E-4</v>
      </c>
      <c r="Y45" s="19">
        <f t="shared" si="1"/>
        <v>1.6306366013693177E-4</v>
      </c>
      <c r="Z45" s="6">
        <f t="shared" si="2"/>
        <v>3.7973560675857525E-3</v>
      </c>
    </row>
    <row r="46" spans="2:26" x14ac:dyDescent="0.3">
      <c r="B46" s="11" t="s">
        <v>79</v>
      </c>
      <c r="C46" s="12">
        <v>0.21888654023511811</v>
      </c>
      <c r="D46" s="13">
        <v>-1.6480046285193058E-2</v>
      </c>
      <c r="E46" s="12">
        <v>-2.971859346186367E-2</v>
      </c>
      <c r="F46" s="13">
        <v>1.335929694880855E-2</v>
      </c>
      <c r="G46" s="37">
        <v>-5.3376133123143932E-2</v>
      </c>
      <c r="H46" s="13">
        <v>2.0490424014930619E-2</v>
      </c>
      <c r="I46" s="12">
        <v>4.6691292332813328E-2</v>
      </c>
      <c r="J46" s="13">
        <v>6.4184235934794387E-3</v>
      </c>
      <c r="K46" s="37">
        <v>0.12500012690007489</v>
      </c>
      <c r="L46" s="13">
        <v>-1.048769780053427E-2</v>
      </c>
      <c r="M46" s="12">
        <v>-4.6162121357897427E-2</v>
      </c>
      <c r="N46" s="40"/>
      <c r="O46" s="13">
        <v>5.5358754889482942E-2</v>
      </c>
      <c r="P46" s="12">
        <v>-2.564841550775121E-2</v>
      </c>
      <c r="Q46" s="24">
        <v>0.95541274523722497</v>
      </c>
      <c r="S46" s="7" t="s">
        <v>79</v>
      </c>
      <c r="T46" s="17">
        <v>-1.6480046285193058E-2</v>
      </c>
      <c r="U46" s="17">
        <v>-2.971859346186367E-2</v>
      </c>
      <c r="V46" s="24">
        <v>0.95541274523722497</v>
      </c>
      <c r="W46" s="31">
        <v>7.1313483597290036E-3</v>
      </c>
      <c r="X46" s="19">
        <f t="shared" si="0"/>
        <v>-1.1752495104416957E-4</v>
      </c>
      <c r="Y46" s="19">
        <f t="shared" si="1"/>
        <v>-2.1193364273771456E-4</v>
      </c>
      <c r="Z46" s="6">
        <f t="shared" si="2"/>
        <v>6.813381113611669E-3</v>
      </c>
    </row>
    <row r="47" spans="2:26" x14ac:dyDescent="0.3">
      <c r="B47" s="11" t="s">
        <v>80</v>
      </c>
      <c r="C47" s="12">
        <v>2.3434842764779029E-2</v>
      </c>
      <c r="D47" s="13">
        <v>8.6179650202509173E-3</v>
      </c>
      <c r="E47" s="12">
        <v>-5.2848065797481913E-2</v>
      </c>
      <c r="F47" s="13">
        <v>-7.1834281953185752E-2</v>
      </c>
      <c r="G47" s="37">
        <v>-4.6076285758949509E-2</v>
      </c>
      <c r="H47" s="13">
        <v>0.1245563614410707</v>
      </c>
      <c r="I47" s="12">
        <v>-4.8775350943801588E-3</v>
      </c>
      <c r="J47" s="13">
        <v>-8.2474693945666644E-3</v>
      </c>
      <c r="K47" s="37">
        <v>8.8011033469826305E-2</v>
      </c>
      <c r="L47" s="13">
        <v>1.751596046707693E-2</v>
      </c>
      <c r="M47" s="12">
        <v>-2.5039266981121688E-3</v>
      </c>
      <c r="N47" s="40"/>
      <c r="O47" s="13">
        <v>4.1104470612038917E-2</v>
      </c>
      <c r="P47" s="12">
        <v>1.305928319305405E-2</v>
      </c>
      <c r="Q47" s="25">
        <v>0.61283090108944016</v>
      </c>
      <c r="S47" s="7" t="s">
        <v>80</v>
      </c>
      <c r="T47" s="17">
        <v>8.6179650202509173E-3</v>
      </c>
      <c r="U47" s="17">
        <v>-5.2848065797481913E-2</v>
      </c>
      <c r="V47" s="24">
        <v>0.61283090108944016</v>
      </c>
      <c r="W47" s="31">
        <v>7.3313827495611562E-3</v>
      </c>
      <c r="X47" s="19">
        <f t="shared" si="0"/>
        <v>6.3181600085789033E-5</v>
      </c>
      <c r="Y47" s="19">
        <f t="shared" si="1"/>
        <v>-3.8744939793533187E-4</v>
      </c>
      <c r="Z47" s="6">
        <f t="shared" si="2"/>
        <v>4.492897896645141E-3</v>
      </c>
    </row>
    <row r="48" spans="2:26" x14ac:dyDescent="0.3">
      <c r="B48" s="11" t="s">
        <v>81</v>
      </c>
      <c r="C48" s="12">
        <v>0.1323005496380758</v>
      </c>
      <c r="D48" s="13">
        <v>-9.8676216230589864E-3</v>
      </c>
      <c r="E48" s="12">
        <v>-1.4722543172095089E-2</v>
      </c>
      <c r="F48" s="13">
        <v>-4.1379913627036524E-3</v>
      </c>
      <c r="G48" s="37">
        <v>-9.5076874477771578E-2</v>
      </c>
      <c r="H48" s="13">
        <v>0.2396172532469163</v>
      </c>
      <c r="I48" s="12">
        <v>2.8619541856792271E-2</v>
      </c>
      <c r="J48" s="13">
        <v>-1.7798761834857402E-2</v>
      </c>
      <c r="K48" s="37">
        <v>6.8736347205928796E-3</v>
      </c>
      <c r="L48" s="13">
        <v>2.068572142559066E-3</v>
      </c>
      <c r="M48" s="12">
        <v>-5.1610173838258611E-2</v>
      </c>
      <c r="N48" s="40"/>
      <c r="O48" s="13">
        <v>2.786246769399137E-2</v>
      </c>
      <c r="P48" s="12">
        <v>-1.524781212678894E-2</v>
      </c>
      <c r="Q48" s="24">
        <v>0.9717914184011639</v>
      </c>
      <c r="S48" s="7" t="s">
        <v>81</v>
      </c>
      <c r="T48" s="17">
        <v>-9.8676216230589864E-3</v>
      </c>
      <c r="U48" s="17">
        <v>-1.4722543172095089E-2</v>
      </c>
      <c r="V48" s="24">
        <v>0.9717914184011639</v>
      </c>
      <c r="W48" s="31">
        <v>7.0652277900207514E-3</v>
      </c>
      <c r="X48" s="19">
        <f t="shared" si="0"/>
        <v>-6.9716994512646017E-5</v>
      </c>
      <c r="Y48" s="19">
        <f t="shared" si="1"/>
        <v>-1.0401812115926649E-4</v>
      </c>
      <c r="Z48" s="6">
        <f t="shared" si="2"/>
        <v>6.8659277353915861E-3</v>
      </c>
    </row>
    <row r="49" spans="2:26" x14ac:dyDescent="0.3">
      <c r="B49" s="11" t="s">
        <v>82</v>
      </c>
      <c r="C49" s="12">
        <v>0.13048570659477579</v>
      </c>
      <c r="D49" s="13">
        <v>2.7646569609958149E-2</v>
      </c>
      <c r="E49" s="12">
        <v>2.174652051863624E-2</v>
      </c>
      <c r="F49" s="13">
        <v>2.4684656105665059E-2</v>
      </c>
      <c r="G49" s="37">
        <v>2.0524248047763649E-2</v>
      </c>
      <c r="H49" s="13">
        <v>1.735382895342075E-2</v>
      </c>
      <c r="I49" s="12">
        <v>-2.7912701403224442E-2</v>
      </c>
      <c r="J49" s="13">
        <v>-5.7747605527755597E-2</v>
      </c>
      <c r="K49" s="37">
        <v>3.2731409351801848E-2</v>
      </c>
      <c r="L49" s="13">
        <v>8.961748867394137E-2</v>
      </c>
      <c r="M49" s="12">
        <v>2.1865601458299411E-2</v>
      </c>
      <c r="N49" s="40"/>
      <c r="O49" s="13">
        <v>7.0376851256499284E-2</v>
      </c>
      <c r="P49" s="12">
        <v>-1.100410262711082E-2</v>
      </c>
      <c r="Q49" s="25">
        <v>0.18366168130470539</v>
      </c>
      <c r="S49" s="7" t="s">
        <v>82</v>
      </c>
      <c r="T49" s="17">
        <v>2.7646569609958149E-2</v>
      </c>
      <c r="U49" s="17">
        <v>2.174652051863624E-2</v>
      </c>
      <c r="V49" s="24">
        <v>0.18366168130470539</v>
      </c>
      <c r="W49" s="31">
        <v>4.8074738825450505E-2</v>
      </c>
      <c r="X49" s="19">
        <f t="shared" si="0"/>
        <v>1.329101613418375E-3</v>
      </c>
      <c r="Y49" s="19">
        <f t="shared" si="1"/>
        <v>1.0454582942957377E-3</v>
      </c>
      <c r="Z49" s="6">
        <f t="shared" si="2"/>
        <v>8.8294873609668367E-3</v>
      </c>
    </row>
    <row r="50" spans="2:26" x14ac:dyDescent="0.3">
      <c r="B50" s="11" t="s">
        <v>83</v>
      </c>
      <c r="C50" s="12">
        <v>0.1124190169786599</v>
      </c>
      <c r="D50" s="13">
        <v>-2.289533988164338E-2</v>
      </c>
      <c r="E50" s="12">
        <v>0</v>
      </c>
      <c r="F50" s="13">
        <v>-2.4943313934815858E-2</v>
      </c>
      <c r="G50" s="37">
        <v>-3.0420700035293399E-2</v>
      </c>
      <c r="H50" s="13">
        <v>0.1011977093502929</v>
      </c>
      <c r="I50" s="12">
        <v>-2.034671224629658E-2</v>
      </c>
      <c r="J50" s="13">
        <v>3.8461810976200268E-3</v>
      </c>
      <c r="K50" s="37">
        <v>-4.5210733377957002E-2</v>
      </c>
      <c r="L50" s="13">
        <v>4.8154104700121048E-2</v>
      </c>
      <c r="M50" s="12">
        <v>-4.2113306683041807E-2</v>
      </c>
      <c r="N50" s="40"/>
      <c r="O50" s="13">
        <v>2.9002894849115671E-2</v>
      </c>
      <c r="P50" s="12">
        <v>-1.4388195214641519E-2</v>
      </c>
      <c r="Q50" s="24">
        <v>1.246111695874222</v>
      </c>
      <c r="S50" s="7" t="s">
        <v>83</v>
      </c>
      <c r="T50" s="17">
        <v>-2.289533988164338E-2</v>
      </c>
      <c r="U50" s="17">
        <v>0</v>
      </c>
      <c r="V50" s="24">
        <v>1.246111695874222</v>
      </c>
      <c r="W50" s="31">
        <v>7.0439990553861683E-3</v>
      </c>
      <c r="X50" s="19">
        <f t="shared" si="0"/>
        <v>-1.6127475249904123E-4</v>
      </c>
      <c r="Y50" s="19">
        <f t="shared" si="1"/>
        <v>0</v>
      </c>
      <c r="Z50" s="6">
        <f t="shared" si="2"/>
        <v>8.7776096086436758E-3</v>
      </c>
    </row>
    <row r="51" spans="2:26" x14ac:dyDescent="0.3">
      <c r="B51" s="11" t="s">
        <v>84</v>
      </c>
      <c r="C51" s="12">
        <v>9.3759114359105666E-2</v>
      </c>
      <c r="D51" s="13">
        <v>-3.8277836267809562E-2</v>
      </c>
      <c r="E51" s="12">
        <v>5.0921799792942313E-3</v>
      </c>
      <c r="F51" s="13">
        <v>-2.2399807443009071E-2</v>
      </c>
      <c r="G51" s="37">
        <v>-3.0307377413180129E-2</v>
      </c>
      <c r="H51" s="13">
        <v>8.3905801823025872E-2</v>
      </c>
      <c r="I51" s="12">
        <v>-2.4730327312463499E-2</v>
      </c>
      <c r="J51" s="13">
        <v>-1.645476436882731E-3</v>
      </c>
      <c r="K51" s="37">
        <v>-4.0384517991927882E-2</v>
      </c>
      <c r="L51" s="13">
        <v>5.1698478508346517E-2</v>
      </c>
      <c r="M51" s="12">
        <v>-6.4542625951592658E-2</v>
      </c>
      <c r="N51" s="40"/>
      <c r="O51" s="13">
        <v>-1.0285474244714489E-2</v>
      </c>
      <c r="P51" s="12">
        <v>-6.7494934676044496E-3</v>
      </c>
      <c r="Q51" s="25">
        <v>1.1591340567351529</v>
      </c>
      <c r="S51" s="7" t="s">
        <v>84</v>
      </c>
      <c r="T51" s="17">
        <v>-3.8277836267809562E-2</v>
      </c>
      <c r="U51" s="17">
        <v>5.0921799792942313E-3</v>
      </c>
      <c r="V51" s="24">
        <v>1.1591340567351529</v>
      </c>
      <c r="W51" s="31">
        <v>7.0708980743309788E-3</v>
      </c>
      <c r="X51" s="19">
        <f t="shared" si="0"/>
        <v>-2.7065867875561113E-4</v>
      </c>
      <c r="Y51" s="19">
        <f t="shared" si="1"/>
        <v>3.6006285609738341E-5</v>
      </c>
      <c r="Z51" s="6">
        <f t="shared" si="2"/>
        <v>8.196118769660048E-3</v>
      </c>
    </row>
    <row r="52" spans="2:26" x14ac:dyDescent="0.3">
      <c r="B52" s="11" t="s">
        <v>85</v>
      </c>
      <c r="C52" s="12">
        <v>0.23096034039896679</v>
      </c>
      <c r="D52" s="13">
        <v>-4.1694734820179269E-2</v>
      </c>
      <c r="E52" s="12">
        <v>3.9999989043237649E-2</v>
      </c>
      <c r="F52" s="13">
        <v>-4.1160618762085988E-2</v>
      </c>
      <c r="G52" s="37">
        <v>0.1681914601174315</v>
      </c>
      <c r="H52" s="13">
        <v>0.46341929395985337</v>
      </c>
      <c r="I52" s="12">
        <v>-1.811451541698916E-2</v>
      </c>
      <c r="J52" s="13">
        <v>2.0964400039895641E-3</v>
      </c>
      <c r="K52" s="37">
        <v>9.8744759352127787E-2</v>
      </c>
      <c r="L52" s="13">
        <v>4.4173627475904358E-2</v>
      </c>
      <c r="M52" s="12">
        <v>6.1269178065910701E-2</v>
      </c>
      <c r="N52" s="40"/>
      <c r="O52" s="13">
        <v>8.4192396768878908E-2</v>
      </c>
      <c r="P52" s="12">
        <v>-6.6560956331335075E-2</v>
      </c>
      <c r="Q52" s="24">
        <v>0.66302546882797553</v>
      </c>
      <c r="S52" s="7" t="s">
        <v>85</v>
      </c>
      <c r="T52" s="17">
        <v>-4.1694734820179269E-2</v>
      </c>
      <c r="U52" s="17">
        <v>3.9999989043237649E-2</v>
      </c>
      <c r="V52" s="24">
        <v>0.66302546882797553</v>
      </c>
      <c r="W52" s="31">
        <v>7.05752219368484E-3</v>
      </c>
      <c r="X52" s="19">
        <f t="shared" si="0"/>
        <v>-2.9426151635321928E-4</v>
      </c>
      <c r="Y52" s="19">
        <f t="shared" si="1"/>
        <v>2.8230081041980015E-4</v>
      </c>
      <c r="Z52" s="6">
        <f t="shared" si="2"/>
        <v>4.6793169612317333E-3</v>
      </c>
    </row>
    <row r="53" spans="2:26" x14ac:dyDescent="0.3">
      <c r="B53" s="11" t="s">
        <v>86</v>
      </c>
      <c r="C53" s="12">
        <v>-4.4999964009283522E-2</v>
      </c>
      <c r="D53" s="13">
        <v>8.9005146106959421E-2</v>
      </c>
      <c r="E53" s="12">
        <v>7.2115536137486558E-2</v>
      </c>
      <c r="F53" s="13">
        <v>0</v>
      </c>
      <c r="G53" s="37">
        <v>9.8654671299423846E-2</v>
      </c>
      <c r="H53" s="13">
        <v>0.25984739517468403</v>
      </c>
      <c r="I53" s="12">
        <v>1.355932711583074E-2</v>
      </c>
      <c r="J53" s="13">
        <v>0.17391302561456179</v>
      </c>
      <c r="K53" s="37">
        <v>8.5470118375709614E-2</v>
      </c>
      <c r="L53" s="13">
        <v>9.186338842391617E-2</v>
      </c>
      <c r="M53" s="12">
        <v>-6.0096093648487448E-2</v>
      </c>
      <c r="N53" s="40"/>
      <c r="O53" s="13">
        <v>3.5805704061401933E-2</v>
      </c>
      <c r="P53" s="12">
        <v>7.4073188799819167E-3</v>
      </c>
      <c r="Q53" s="25">
        <v>0.98794729624513478</v>
      </c>
      <c r="S53" s="7" t="s">
        <v>86</v>
      </c>
      <c r="T53" s="17">
        <v>8.9005146106959421E-2</v>
      </c>
      <c r="U53" s="17">
        <v>7.2115536137486558E-2</v>
      </c>
      <c r="V53" s="24">
        <v>0.98794729624513478</v>
      </c>
      <c r="W53" s="31">
        <v>9.9983645168293958E-2</v>
      </c>
      <c r="X53" s="19">
        <f t="shared" si="0"/>
        <v>8.8990589465103905E-3</v>
      </c>
      <c r="Y53" s="19">
        <f t="shared" si="1"/>
        <v>7.2103741762917358E-3</v>
      </c>
      <c r="Z53" s="6">
        <f t="shared" si="2"/>
        <v>9.8778571912748955E-2</v>
      </c>
    </row>
    <row r="54" spans="2:26" x14ac:dyDescent="0.3">
      <c r="B54" s="11" t="s">
        <v>87</v>
      </c>
      <c r="C54" s="12">
        <v>0.20681990120245791</v>
      </c>
      <c r="D54" s="13">
        <v>1.1023667566044891E-2</v>
      </c>
      <c r="E54" s="12">
        <v>-4.8286771761137159E-2</v>
      </c>
      <c r="F54" s="13">
        <v>-1.315469370307587E-2</v>
      </c>
      <c r="G54" s="37">
        <v>-6.1981210597113028E-2</v>
      </c>
      <c r="H54" s="13">
        <v>3.4947087265033701E-3</v>
      </c>
      <c r="I54" s="12">
        <v>-1.2492619065406999E-2</v>
      </c>
      <c r="J54" s="13">
        <v>-6.0240265471653842E-3</v>
      </c>
      <c r="K54" s="37">
        <v>-5.5151437030937722E-2</v>
      </c>
      <c r="L54" s="13">
        <v>-2.1167497251180941E-2</v>
      </c>
      <c r="M54" s="12">
        <v>-1.209256216613286E-2</v>
      </c>
      <c r="N54" s="40"/>
      <c r="O54" s="13">
        <v>0</v>
      </c>
      <c r="P54" s="12">
        <v>-2.3489860238953941E-2</v>
      </c>
      <c r="Q54" s="24">
        <v>0.16652913116290349</v>
      </c>
      <c r="S54" s="7" t="s">
        <v>87</v>
      </c>
      <c r="T54" s="17">
        <v>1.1023667566044891E-2</v>
      </c>
      <c r="U54" s="17">
        <v>-4.8286771761137159E-2</v>
      </c>
      <c r="V54" s="24">
        <v>0.16652913116290349</v>
      </c>
      <c r="W54" s="31">
        <v>7.3500821417329023E-3</v>
      </c>
      <c r="X54" s="19">
        <f t="shared" si="0"/>
        <v>8.1024862113586766E-5</v>
      </c>
      <c r="Y54" s="19">
        <f t="shared" si="1"/>
        <v>-3.5491173880346683E-4</v>
      </c>
      <c r="Z54" s="6">
        <f t="shared" si="2"/>
        <v>1.224002793038753E-3</v>
      </c>
    </row>
    <row r="55" spans="2:26" x14ac:dyDescent="0.3">
      <c r="B55" s="11" t="s">
        <v>88</v>
      </c>
      <c r="C55" s="12">
        <v>3.9763059261913813E-2</v>
      </c>
      <c r="D55" s="13">
        <v>-6.8060139864001279E-3</v>
      </c>
      <c r="E55" s="12">
        <v>-4.5031967800400197E-2</v>
      </c>
      <c r="F55" s="13">
        <v>-4.1004103120696467E-3</v>
      </c>
      <c r="G55" s="37">
        <v>-0.14050424565906169</v>
      </c>
      <c r="H55" s="13">
        <v>-4.7904759034300692E-3</v>
      </c>
      <c r="I55" s="12">
        <v>2.3465629736069801E-2</v>
      </c>
      <c r="J55" s="13">
        <v>9.4062291239742635E-3</v>
      </c>
      <c r="K55" s="37">
        <v>0.1030867592033988</v>
      </c>
      <c r="L55" s="13">
        <v>1.319973594323764E-2</v>
      </c>
      <c r="M55" s="12">
        <v>-6.3053705857894937E-2</v>
      </c>
      <c r="N55" s="40"/>
      <c r="O55" s="13">
        <v>0.1001112251332419</v>
      </c>
      <c r="P55" s="12">
        <v>-1.0111343596762581E-3</v>
      </c>
      <c r="Q55" s="25">
        <v>1.240384687235506</v>
      </c>
      <c r="S55" s="7" t="s">
        <v>88</v>
      </c>
      <c r="T55" s="17">
        <v>-6.8060139864001279E-3</v>
      </c>
      <c r="U55" s="17">
        <v>-4.5031967800400197E-2</v>
      </c>
      <c r="V55" s="24">
        <v>1.240384687235506</v>
      </c>
      <c r="W55" s="31">
        <v>7.1637362248865733E-3</v>
      </c>
      <c r="X55" s="19">
        <f t="shared" si="0"/>
        <v>-4.8756488941459273E-5</v>
      </c>
      <c r="Y55" s="19">
        <f t="shared" si="1"/>
        <v>-3.2259713900965263E-4</v>
      </c>
      <c r="Z55" s="6">
        <f t="shared" si="2"/>
        <v>8.8857887167435971E-3</v>
      </c>
    </row>
    <row r="56" spans="2:26" x14ac:dyDescent="0.3">
      <c r="B56" s="11" t="s">
        <v>89</v>
      </c>
      <c r="C56" s="12">
        <v>9.5575393626461391E-2</v>
      </c>
      <c r="D56" s="13">
        <v>-3.7065062565134983E-2</v>
      </c>
      <c r="E56" s="12">
        <v>4.3466813023276263E-2</v>
      </c>
      <c r="F56" s="13">
        <v>2.5094684883091301E-3</v>
      </c>
      <c r="G56" s="37">
        <v>-1.6092773694891042E-2</v>
      </c>
      <c r="H56" s="13">
        <v>0.28935653142842011</v>
      </c>
      <c r="I56" s="12">
        <v>3.2800000378933492E-2</v>
      </c>
      <c r="J56" s="13">
        <v>-1.433016149063771E-2</v>
      </c>
      <c r="K56" s="37">
        <v>9.8232357306706763E-3</v>
      </c>
      <c r="L56" s="13">
        <v>9.1439808837664005E-2</v>
      </c>
      <c r="M56" s="12">
        <v>-4.973268646723128E-2</v>
      </c>
      <c r="N56" s="40"/>
      <c r="O56" s="13">
        <v>-6.0325431556771947E-2</v>
      </c>
      <c r="P56" s="12">
        <v>-2.1869976739348321E-2</v>
      </c>
      <c r="Q56" s="24">
        <v>0.53879872214776392</v>
      </c>
      <c r="S56" s="7" t="s">
        <v>89</v>
      </c>
      <c r="T56" s="17">
        <v>-3.7065062565134983E-2</v>
      </c>
      <c r="U56" s="17">
        <v>4.3466813023276263E-2</v>
      </c>
      <c r="V56" s="24">
        <v>0.53879872214776392</v>
      </c>
      <c r="W56" s="31">
        <v>7.0439889281662237E-3</v>
      </c>
      <c r="X56" s="19">
        <f t="shared" si="0"/>
        <v>-2.6108589033059922E-4</v>
      </c>
      <c r="Y56" s="19">
        <f t="shared" si="1"/>
        <v>3.0617974967862941E-4</v>
      </c>
      <c r="Z56" s="6">
        <f t="shared" si="2"/>
        <v>3.7952922333189584E-3</v>
      </c>
    </row>
    <row r="57" spans="2:26" x14ac:dyDescent="0.3">
      <c r="B57" s="11" t="s">
        <v>90</v>
      </c>
      <c r="C57" s="12">
        <v>0.1585201049044824</v>
      </c>
      <c r="D57" s="13">
        <v>-4.7306131675959873E-2</v>
      </c>
      <c r="E57" s="12">
        <v>1.4942611433783171E-2</v>
      </c>
      <c r="F57" s="13">
        <v>1.2457454776231501E-2</v>
      </c>
      <c r="G57" s="37">
        <v>-1.3530722311703269E-2</v>
      </c>
      <c r="H57" s="13">
        <v>0.23017063171655039</v>
      </c>
      <c r="I57" s="12">
        <v>-1.9793844256186022E-2</v>
      </c>
      <c r="J57" s="13">
        <v>-8.2034564090901485E-3</v>
      </c>
      <c r="K57" s="37">
        <v>5.4082696069890128E-2</v>
      </c>
      <c r="L57" s="13">
        <v>1.5291654162465919E-2</v>
      </c>
      <c r="M57" s="12">
        <v>-1.7835955458499479E-2</v>
      </c>
      <c r="N57" s="40"/>
      <c r="O57" s="13">
        <v>-1.0535560337285751E-2</v>
      </c>
      <c r="P57" s="12">
        <v>-6.1275668822735607E-4</v>
      </c>
      <c r="Q57" s="25">
        <v>1.089754400671153</v>
      </c>
      <c r="S57" s="7" t="s">
        <v>90</v>
      </c>
      <c r="T57" s="17">
        <v>-4.7306131675959873E-2</v>
      </c>
      <c r="U57" s="17">
        <v>1.4942611433783171E-2</v>
      </c>
      <c r="V57" s="24">
        <v>1.089754400671153</v>
      </c>
      <c r="W57" s="31">
        <v>7.0715987550415103E-3</v>
      </c>
      <c r="X57" s="19">
        <f t="shared" si="0"/>
        <v>-3.345299818655476E-4</v>
      </c>
      <c r="Y57" s="19">
        <f t="shared" si="1"/>
        <v>1.0566815241221011E-4</v>
      </c>
      <c r="Z57" s="6">
        <f t="shared" si="2"/>
        <v>7.7063058630871331E-3</v>
      </c>
    </row>
    <row r="58" spans="2:26" x14ac:dyDescent="0.3">
      <c r="B58" s="11" t="s">
        <v>91</v>
      </c>
      <c r="C58" s="12">
        <v>5.1507601636535012E-2</v>
      </c>
      <c r="D58" s="13">
        <v>-4.9216995947593212E-2</v>
      </c>
      <c r="E58" s="12">
        <v>-3.5470749166669042E-2</v>
      </c>
      <c r="F58" s="13">
        <v>8.4954506432176391E-2</v>
      </c>
      <c r="G58" s="37">
        <v>-4.4463095693268673E-2</v>
      </c>
      <c r="H58" s="13">
        <v>0.33297933989958511</v>
      </c>
      <c r="I58" s="12">
        <v>2.640662869439336E-2</v>
      </c>
      <c r="J58" s="13">
        <v>2.585646758521043E-2</v>
      </c>
      <c r="K58" s="37">
        <v>0.19113624510897581</v>
      </c>
      <c r="L58" s="13">
        <v>6.5914401343584172E-2</v>
      </c>
      <c r="M58" s="12">
        <v>-5.8231291670362006E-3</v>
      </c>
      <c r="N58" s="40"/>
      <c r="O58" s="13">
        <v>3.2481238555276182E-2</v>
      </c>
      <c r="P58" s="12">
        <v>2.243433585535004E-2</v>
      </c>
      <c r="Q58" s="24">
        <v>1.176646669595623</v>
      </c>
      <c r="S58" s="7" t="s">
        <v>91</v>
      </c>
      <c r="T58" s="17">
        <v>-4.9216995947593212E-2</v>
      </c>
      <c r="U58" s="17">
        <v>-3.5470749166669042E-2</v>
      </c>
      <c r="V58" s="24">
        <v>1.176646669595623</v>
      </c>
      <c r="W58" s="31">
        <v>7.0478412817573674E-3</v>
      </c>
      <c r="X58" s="19">
        <f t="shared" si="0"/>
        <v>-3.468735758035325E-4</v>
      </c>
      <c r="Y58" s="19">
        <f t="shared" si="1"/>
        <v>-2.4999221027171084E-4</v>
      </c>
      <c r="Z58" s="6">
        <f t="shared" si="2"/>
        <v>8.2928189720183534E-3</v>
      </c>
    </row>
    <row r="59" spans="2:26" x14ac:dyDescent="0.3">
      <c r="B59" s="11" t="s">
        <v>92</v>
      </c>
      <c r="C59" s="12">
        <v>0.11111108351636929</v>
      </c>
      <c r="D59" s="13">
        <v>-7.3437540628946696E-2</v>
      </c>
      <c r="E59" s="12">
        <v>-2.1922367852779678E-2</v>
      </c>
      <c r="F59" s="13">
        <v>-5.5172441575529141E-2</v>
      </c>
      <c r="G59" s="37">
        <v>0.21532843507875171</v>
      </c>
      <c r="H59" s="13">
        <v>6.0060004158364322E-3</v>
      </c>
      <c r="I59" s="12">
        <v>1.34328589776127E-2</v>
      </c>
      <c r="J59" s="13">
        <v>-5.0073660456266489E-2</v>
      </c>
      <c r="K59" s="37">
        <v>5.5813975838771457E-2</v>
      </c>
      <c r="L59" s="13">
        <v>0.1453744869711773</v>
      </c>
      <c r="M59" s="12">
        <v>-7.6923613012176428E-3</v>
      </c>
      <c r="N59" s="40"/>
      <c r="O59" s="13">
        <v>0.53359176183079837</v>
      </c>
      <c r="P59" s="12">
        <v>-3.2013489309567933E-2</v>
      </c>
      <c r="Q59" s="25">
        <v>0.75685057557141078</v>
      </c>
      <c r="S59" s="7" t="s">
        <v>92</v>
      </c>
      <c r="T59" s="17">
        <v>-7.3437540628946696E-2</v>
      </c>
      <c r="U59" s="17">
        <v>-2.1922367852779678E-2</v>
      </c>
      <c r="V59" s="24">
        <v>0.75685057557141078</v>
      </c>
      <c r="W59" s="31">
        <v>7.0346034367787776E-3</v>
      </c>
      <c r="X59" s="19">
        <f t="shared" si="0"/>
        <v>-5.1660397569696954E-4</v>
      </c>
      <c r="Y59" s="19">
        <f t="shared" si="1"/>
        <v>-1.542151642394925E-4</v>
      </c>
      <c r="Z59" s="6">
        <f t="shared" si="2"/>
        <v>5.324143660042642E-3</v>
      </c>
    </row>
    <row r="60" spans="2:26" x14ac:dyDescent="0.3">
      <c r="B60" s="11" t="s">
        <v>93</v>
      </c>
      <c r="C60" s="12">
        <v>0.42403550117730271</v>
      </c>
      <c r="D60" s="13">
        <v>-2.162162841379156E-2</v>
      </c>
      <c r="E60" s="12">
        <v>-3.3149144140125153E-2</v>
      </c>
      <c r="F60" s="13">
        <v>-2.0714201436341732E-2</v>
      </c>
      <c r="G60" s="37">
        <v>4.0846046348853582E-2</v>
      </c>
      <c r="H60" s="13">
        <v>0.41713850285232867</v>
      </c>
      <c r="I60" s="12">
        <v>4.1342610834613769E-3</v>
      </c>
      <c r="J60" s="13">
        <v>-2.110153849402752E-2</v>
      </c>
      <c r="K60" s="37">
        <v>9.884351448058637E-2</v>
      </c>
      <c r="L60" s="13">
        <v>1.674629717868692E-2</v>
      </c>
      <c r="M60" s="12">
        <v>-0.13411757705417199</v>
      </c>
      <c r="N60" s="40"/>
      <c r="O60" s="13">
        <v>-7.6087577341955592E-3</v>
      </c>
      <c r="P60" s="12">
        <v>-2.3548729303000001E-2</v>
      </c>
      <c r="Q60" s="24">
        <v>1.138888828977092</v>
      </c>
      <c r="S60" s="7" t="s">
        <v>93</v>
      </c>
      <c r="T60" s="17">
        <v>-2.162162841379156E-2</v>
      </c>
      <c r="U60" s="17">
        <v>-3.3149144140125153E-2</v>
      </c>
      <c r="V60" s="24">
        <v>1.138888828977092</v>
      </c>
      <c r="W60" s="31">
        <v>7.1476402191206533E-3</v>
      </c>
      <c r="X60" s="19">
        <f t="shared" si="0"/>
        <v>-1.5454362085329845E-4</v>
      </c>
      <c r="Y60" s="19">
        <f t="shared" si="1"/>
        <v>-2.3693815588538626E-4</v>
      </c>
      <c r="Z60" s="6">
        <f t="shared" si="2"/>
        <v>8.1403675991038853E-3</v>
      </c>
    </row>
    <row r="61" spans="2:26" x14ac:dyDescent="0.3">
      <c r="B61" s="11" t="s">
        <v>94</v>
      </c>
      <c r="C61" s="12">
        <v>0.11689997296390819</v>
      </c>
      <c r="D61" s="13">
        <v>-2.9862158308134431E-2</v>
      </c>
      <c r="E61" s="12">
        <v>5.1302130143326963E-3</v>
      </c>
      <c r="F61" s="13">
        <v>-7.8520528988734739E-4</v>
      </c>
      <c r="G61" s="37">
        <v>-6.3654246870991305E-2</v>
      </c>
      <c r="H61" s="13">
        <v>0.1914649449335912</v>
      </c>
      <c r="I61" s="12">
        <v>6.0283773546891961E-3</v>
      </c>
      <c r="J61" s="13">
        <v>-1.0574646862323459E-2</v>
      </c>
      <c r="K61" s="37">
        <v>1.2112524088656819E-2</v>
      </c>
      <c r="L61" s="13">
        <v>-1.44314875851006E-2</v>
      </c>
      <c r="M61" s="12">
        <v>-3.928567875260236E-2</v>
      </c>
      <c r="N61" s="40"/>
      <c r="O61" s="13">
        <v>4.1635680357965832E-2</v>
      </c>
      <c r="P61" s="12">
        <v>-1.2896884229107621E-2</v>
      </c>
      <c r="Q61" s="25">
        <v>1.0009729079151031</v>
      </c>
      <c r="S61" s="7" t="s">
        <v>94</v>
      </c>
      <c r="T61" s="17">
        <v>-2.9862158308134431E-2</v>
      </c>
      <c r="U61" s="17">
        <v>5.1302130143326963E-3</v>
      </c>
      <c r="V61" s="24">
        <v>1.0009729079151031</v>
      </c>
      <c r="W61" s="31">
        <v>7.0794114834155713E-3</v>
      </c>
      <c r="X61" s="19">
        <f t="shared" si="0"/>
        <v>-2.1140650644618059E-4</v>
      </c>
      <c r="Y61" s="19">
        <f t="shared" si="1"/>
        <v>3.63188889260349E-5</v>
      </c>
      <c r="Z61" s="6">
        <f t="shared" si="2"/>
        <v>7.0862990988820578E-3</v>
      </c>
    </row>
    <row r="62" spans="2:26" x14ac:dyDescent="0.3">
      <c r="B62" s="11" t="s">
        <v>95</v>
      </c>
      <c r="C62" s="12">
        <v>0.1058697749234319</v>
      </c>
      <c r="D62" s="13">
        <v>0</v>
      </c>
      <c r="E62" s="12">
        <v>-5.4249788367435334E-3</v>
      </c>
      <c r="F62" s="13">
        <v>0</v>
      </c>
      <c r="G62" s="37">
        <v>7.3176283155005351E-3</v>
      </c>
      <c r="H62" s="13">
        <v>1.3875554935640631E-3</v>
      </c>
      <c r="I62" s="12">
        <v>1.0695188926659769E-2</v>
      </c>
      <c r="J62" s="13">
        <v>0</v>
      </c>
      <c r="K62" s="37">
        <v>5.2910061529123356E-3</v>
      </c>
      <c r="L62" s="13">
        <v>5.263158747595087E-2</v>
      </c>
      <c r="M62" s="12">
        <v>0</v>
      </c>
      <c r="N62" s="40"/>
      <c r="O62" s="13">
        <v>-0.1001000769858493</v>
      </c>
      <c r="P62" s="12">
        <v>0</v>
      </c>
      <c r="Q62" s="24">
        <v>8.1890544378657622E-3</v>
      </c>
      <c r="S62" s="7" t="s">
        <v>95</v>
      </c>
      <c r="T62" s="17">
        <v>0</v>
      </c>
      <c r="U62" s="17">
        <v>-5.4249788367435334E-3</v>
      </c>
      <c r="V62" s="24">
        <v>8.1890544378657622E-3</v>
      </c>
      <c r="W62" s="31">
        <v>7.0809978528093538E-3</v>
      </c>
      <c r="X62" s="19">
        <f t="shared" si="0"/>
        <v>0</v>
      </c>
      <c r="Y62" s="19">
        <f t="shared" si="1"/>
        <v>-3.8414263494517148E-5</v>
      </c>
      <c r="Z62" s="6">
        <f t="shared" si="2"/>
        <v>5.7986676891066374E-5</v>
      </c>
    </row>
    <row r="63" spans="2:26" x14ac:dyDescent="0.3">
      <c r="B63" s="11" t="s">
        <v>96</v>
      </c>
      <c r="C63" s="12">
        <v>0.1425629665727548</v>
      </c>
      <c r="D63" s="13">
        <v>-2.4983354719549381E-2</v>
      </c>
      <c r="E63" s="12">
        <v>6.0813016433723943E-2</v>
      </c>
      <c r="F63" s="13">
        <v>6.4412704280600863E-3</v>
      </c>
      <c r="G63" s="37">
        <v>2.5599990614142639E-2</v>
      </c>
      <c r="H63" s="13">
        <v>-5.9761810091449097E-2</v>
      </c>
      <c r="I63" s="12">
        <v>4.8951114865366303E-2</v>
      </c>
      <c r="J63" s="13">
        <v>-4.5714350900598499E-2</v>
      </c>
      <c r="K63" s="37">
        <v>-2.8276803012160401E-2</v>
      </c>
      <c r="L63" s="13">
        <v>-2.0198474917174969E-2</v>
      </c>
      <c r="M63" s="12">
        <v>-7.8267097015393916E-2</v>
      </c>
      <c r="N63" s="40"/>
      <c r="O63" s="13">
        <v>0.1015422315854069</v>
      </c>
      <c r="P63" s="12">
        <v>2.772954002565831E-3</v>
      </c>
      <c r="Q63" s="25">
        <v>1.5217123766040801</v>
      </c>
      <c r="S63" s="7" t="s">
        <v>96</v>
      </c>
      <c r="T63" s="17">
        <v>-2.4983354719549381E-2</v>
      </c>
      <c r="U63" s="17">
        <v>6.0813016433723943E-2</v>
      </c>
      <c r="V63" s="24">
        <v>1.5217123766040801</v>
      </c>
      <c r="W63" s="31">
        <v>7.0567440476835813E-3</v>
      </c>
      <c r="X63" s="19">
        <f t="shared" si="0"/>
        <v>-1.7630113970834761E-4</v>
      </c>
      <c r="Y63" s="19">
        <f t="shared" si="1"/>
        <v>4.2914189174036527E-4</v>
      </c>
      <c r="Z63" s="6">
        <f t="shared" si="2"/>
        <v>1.0738334755887279E-2</v>
      </c>
    </row>
    <row r="64" spans="2:26" x14ac:dyDescent="0.3">
      <c r="B64" s="11" t="s">
        <v>97</v>
      </c>
      <c r="C64" s="12">
        <v>0.15780438884493209</v>
      </c>
      <c r="D64" s="13">
        <v>-2.5969151925844699E-2</v>
      </c>
      <c r="E64" s="12">
        <v>6.8046240703752536E-2</v>
      </c>
      <c r="F64" s="13">
        <v>1.0804794745614689E-2</v>
      </c>
      <c r="G64" s="37">
        <v>6.0818257870540737E-2</v>
      </c>
      <c r="H64" s="13">
        <v>-4.3671784895511379E-2</v>
      </c>
      <c r="I64" s="12">
        <v>4.124093293670672E-2</v>
      </c>
      <c r="J64" s="13">
        <v>-3.8205314062818019E-2</v>
      </c>
      <c r="K64" s="37">
        <v>-3.3527737130505608E-2</v>
      </c>
      <c r="L64" s="13">
        <v>-9.0497657212879057E-3</v>
      </c>
      <c r="M64" s="12">
        <v>-9.0182660930184233E-2</v>
      </c>
      <c r="N64" s="40"/>
      <c r="O64" s="13">
        <v>0.1174541330703065</v>
      </c>
      <c r="P64" s="12">
        <v>3.7723029979575001E-4</v>
      </c>
      <c r="Q64" s="24">
        <v>1.7835728761923531</v>
      </c>
      <c r="S64" s="7" t="s">
        <v>97</v>
      </c>
      <c r="T64" s="17">
        <v>-2.5969151925844699E-2</v>
      </c>
      <c r="U64" s="17">
        <v>6.8046240703752536E-2</v>
      </c>
      <c r="V64" s="24">
        <v>1.7835728761923531</v>
      </c>
      <c r="W64" s="31">
        <v>7.0641875623427552E-3</v>
      </c>
      <c r="X64" s="19">
        <f t="shared" si="0"/>
        <v>-1.8345096003914154E-4</v>
      </c>
      <c r="Y64" s="19">
        <f t="shared" si="1"/>
        <v>4.8069140724362998E-4</v>
      </c>
      <c r="Z64" s="6">
        <f t="shared" si="2"/>
        <v>1.2599493328529915E-2</v>
      </c>
    </row>
    <row r="65" spans="2:26" x14ac:dyDescent="0.3">
      <c r="B65" s="11" t="s">
        <v>13</v>
      </c>
      <c r="C65" s="12">
        <v>8.8964509035287742E-2</v>
      </c>
      <c r="D65" s="13">
        <v>4.4643879697048311E-4</v>
      </c>
      <c r="E65" s="12">
        <v>0.20481928531195151</v>
      </c>
      <c r="F65" s="13">
        <v>5.6370346634476258E-2</v>
      </c>
      <c r="G65" s="37">
        <v>0.32459153033401278</v>
      </c>
      <c r="H65" s="13">
        <v>-0.1318157676851309</v>
      </c>
      <c r="I65" s="12">
        <v>0.14451224965612491</v>
      </c>
      <c r="J65" s="13">
        <v>-4.6350602984324807E-2</v>
      </c>
      <c r="K65" s="37">
        <v>-5.5866136089860463E-3</v>
      </c>
      <c r="L65" s="13">
        <v>-1.06740806097001E-2</v>
      </c>
      <c r="M65" s="12">
        <v>-8.688248913212071E-2</v>
      </c>
      <c r="N65" s="40"/>
      <c r="O65" s="13">
        <v>6.3432864589752169E-2</v>
      </c>
      <c r="P65" s="12">
        <v>-5.4385981545565842E-2</v>
      </c>
      <c r="Q65" s="25">
        <v>0.43216887023603912</v>
      </c>
      <c r="S65" s="7" t="s">
        <v>13</v>
      </c>
      <c r="T65" s="17">
        <v>4.4643879697048311E-4</v>
      </c>
      <c r="U65" s="17">
        <v>0.20481928531195151</v>
      </c>
      <c r="V65" s="24">
        <v>0.43216887023603912</v>
      </c>
      <c r="W65" s="31">
        <v>7.1448741411994721E-3</v>
      </c>
      <c r="X65" s="19">
        <f t="shared" si="0"/>
        <v>3.1897490161026058E-6</v>
      </c>
      <c r="Y65" s="19">
        <f t="shared" si="1"/>
        <v>1.4634080152443193E-3</v>
      </c>
      <c r="Z65" s="6">
        <f t="shared" si="2"/>
        <v>3.087792185580866E-3</v>
      </c>
    </row>
    <row r="66" spans="2:26" x14ac:dyDescent="0.3">
      <c r="B66" s="11" t="s">
        <v>98</v>
      </c>
      <c r="C66" s="12">
        <v>0.1537364280509779</v>
      </c>
      <c r="D66" s="13">
        <v>-6.477478368274403E-2</v>
      </c>
      <c r="E66" s="12">
        <v>3.0343076313374961E-2</v>
      </c>
      <c r="F66" s="13">
        <v>-3.5211244414721572E-2</v>
      </c>
      <c r="G66" s="37">
        <v>5.9721210179977557E-2</v>
      </c>
      <c r="H66" s="13">
        <v>0.5127013810736416</v>
      </c>
      <c r="I66" s="12">
        <v>-1.332764735196024E-2</v>
      </c>
      <c r="J66" s="13">
        <v>-9.1502782771204494E-3</v>
      </c>
      <c r="K66" s="37">
        <v>-1.585183373128873E-2</v>
      </c>
      <c r="L66" s="13">
        <v>0.38270474051126729</v>
      </c>
      <c r="M66" s="12">
        <v>-8.5163015156190625E-2</v>
      </c>
      <c r="N66" s="40"/>
      <c r="O66" s="13">
        <v>0.11272727094596061</v>
      </c>
      <c r="P66" s="12">
        <v>1.2091478954372681E-2</v>
      </c>
      <c r="Q66" s="24">
        <v>1.160017955696105</v>
      </c>
      <c r="S66" s="7" t="s">
        <v>98</v>
      </c>
      <c r="T66" s="17">
        <v>-6.477478368274403E-2</v>
      </c>
      <c r="U66" s="17">
        <v>3.0343076313374961E-2</v>
      </c>
      <c r="V66" s="24">
        <v>1.160017955696105</v>
      </c>
      <c r="W66" s="31">
        <v>7.0335756559541229E-3</v>
      </c>
      <c r="X66" s="19">
        <f t="shared" si="0"/>
        <v>-4.5559834163064276E-4</v>
      </c>
      <c r="Y66" s="19">
        <f t="shared" si="1"/>
        <v>2.1342032288451231E-4</v>
      </c>
      <c r="Z66" s="6">
        <f t="shared" si="2"/>
        <v>8.159074053653792E-3</v>
      </c>
    </row>
    <row r="67" spans="2:26" x14ac:dyDescent="0.3">
      <c r="B67" s="11" t="s">
        <v>99</v>
      </c>
      <c r="C67" s="12">
        <v>5.4180522690572275E-7</v>
      </c>
      <c r="D67" s="13">
        <v>-3.5548363482068801E-2</v>
      </c>
      <c r="E67" s="12">
        <v>-2.8557196170748141E-2</v>
      </c>
      <c r="F67" s="13">
        <v>1.384375362721735E-2</v>
      </c>
      <c r="G67" s="37">
        <v>0.16369572007194441</v>
      </c>
      <c r="H67" s="13">
        <v>0.1837358778899629</v>
      </c>
      <c r="I67" s="12">
        <v>-1.463362088343456E-2</v>
      </c>
      <c r="J67" s="13">
        <v>-3.2821640933166862E-2</v>
      </c>
      <c r="K67" s="37">
        <v>0.1354838109005683</v>
      </c>
      <c r="L67" s="13">
        <v>4.5454590179150538E-2</v>
      </c>
      <c r="M67" s="12">
        <v>-3.7500150324360708E-2</v>
      </c>
      <c r="N67" s="40"/>
      <c r="O67" s="13">
        <v>0.14813016090518369</v>
      </c>
      <c r="P67" s="12">
        <v>-3.9404011487342849E-4</v>
      </c>
      <c r="Q67" s="25">
        <v>0.65836867847836122</v>
      </c>
      <c r="S67" s="7" t="s">
        <v>99</v>
      </c>
      <c r="T67" s="17">
        <v>-3.5548363482068801E-2</v>
      </c>
      <c r="U67" s="17">
        <v>-2.8557196170748141E-2</v>
      </c>
      <c r="V67" s="24">
        <v>0.65836867847836122</v>
      </c>
      <c r="W67" s="31">
        <v>7.0344683200657815E-3</v>
      </c>
      <c r="X67" s="19">
        <f t="shared" si="0"/>
        <v>-2.500638367447963E-4</v>
      </c>
      <c r="Y67" s="19">
        <f t="shared" si="1"/>
        <v>-2.0088469177303165E-4</v>
      </c>
      <c r="Z67" s="6">
        <f t="shared" si="2"/>
        <v>4.6312736116796063E-3</v>
      </c>
    </row>
    <row r="68" spans="2:26" x14ac:dyDescent="0.3">
      <c r="B68" s="11" t="s">
        <v>100</v>
      </c>
      <c r="C68" s="12">
        <v>0.19015385554387021</v>
      </c>
      <c r="D68" s="13">
        <v>5.1706505005557624E-3</v>
      </c>
      <c r="E68" s="12">
        <v>1.6975304251042319E-2</v>
      </c>
      <c r="F68" s="13">
        <v>-3.540702741700263E-3</v>
      </c>
      <c r="G68" s="37">
        <v>-6.0913741952586593E-2</v>
      </c>
      <c r="H68" s="13">
        <v>0.16702703527502119</v>
      </c>
      <c r="I68" s="12">
        <v>-4.6317916055105268E-3</v>
      </c>
      <c r="J68" s="13">
        <v>4.141458348662086E-2</v>
      </c>
      <c r="K68" s="37">
        <v>-1.9213512687746629E-2</v>
      </c>
      <c r="L68" s="13">
        <v>4.3280128590920341E-2</v>
      </c>
      <c r="M68" s="12">
        <v>1.310048687365151E-2</v>
      </c>
      <c r="N68" s="40"/>
      <c r="O68" s="13">
        <v>5.5603403696408593E-2</v>
      </c>
      <c r="P68" s="12">
        <v>-2.204977595857505E-2</v>
      </c>
      <c r="Q68" s="24">
        <v>0.93205335781835286</v>
      </c>
      <c r="S68" s="7" t="s">
        <v>100</v>
      </c>
      <c r="T68" s="17">
        <v>5.1706505005557624E-3</v>
      </c>
      <c r="U68" s="17">
        <v>1.6975304251042319E-2</v>
      </c>
      <c r="V68" s="24">
        <v>0.93205335781835286</v>
      </c>
      <c r="W68" s="31">
        <v>7.1169283304355017E-3</v>
      </c>
      <c r="X68" s="19">
        <f t="shared" si="0"/>
        <v>3.6799149034185815E-5</v>
      </c>
      <c r="Y68" s="19">
        <f t="shared" si="1"/>
        <v>1.2081202374200529E-4</v>
      </c>
      <c r="Z68" s="6">
        <f t="shared" si="2"/>
        <v>6.6333569477349729E-3</v>
      </c>
    </row>
    <row r="69" spans="2:26" x14ac:dyDescent="0.3">
      <c r="B69" s="11" t="s">
        <v>101</v>
      </c>
      <c r="C69" s="12">
        <v>0.16212317848853289</v>
      </c>
      <c r="D69" s="13">
        <v>1.4634232137077371E-2</v>
      </c>
      <c r="E69" s="12">
        <v>2.704347908644511E-2</v>
      </c>
      <c r="F69" s="13">
        <v>1.4335552480276631E-2</v>
      </c>
      <c r="G69" s="37">
        <v>-7.7747152566820299E-2</v>
      </c>
      <c r="H69" s="13">
        <v>0.34882835500987269</v>
      </c>
      <c r="I69" s="12">
        <v>-1.4692344908570191E-2</v>
      </c>
      <c r="J69" s="13">
        <v>1.4437960222694279E-2</v>
      </c>
      <c r="K69" s="37">
        <v>6.6495535517957283E-2</v>
      </c>
      <c r="L69" s="13">
        <v>-2.4283338456007612E-2</v>
      </c>
      <c r="M69" s="12">
        <v>8.7442981699157318E-3</v>
      </c>
      <c r="N69" s="40"/>
      <c r="O69" s="13">
        <v>-2.3113983111510809E-2</v>
      </c>
      <c r="P69" s="12">
        <v>-1.7559794349935709E-2</v>
      </c>
      <c r="Q69" s="25">
        <v>1.314835129730892</v>
      </c>
      <c r="S69" s="7" t="s">
        <v>101</v>
      </c>
      <c r="T69" s="17">
        <v>1.4634232137077371E-2</v>
      </c>
      <c r="U69" s="17">
        <v>2.704347908644511E-2</v>
      </c>
      <c r="V69" s="24">
        <v>1.314835129730892</v>
      </c>
      <c r="W69" s="31">
        <v>8.1405099130215548E-3</v>
      </c>
      <c r="X69" s="19">
        <f t="shared" ref="X69:X82" si="3">T69*W69</f>
        <v>1.1913011178133695E-4</v>
      </c>
      <c r="Y69" s="19">
        <f t="shared" ref="Y69:Y82" si="4">W69*U69</f>
        <v>2.2014770958579753E-4</v>
      </c>
      <c r="Z69" s="6">
        <f t="shared" ref="Z69:Z82" si="5">W69*V69</f>
        <v>1.0703428407563309E-2</v>
      </c>
    </row>
    <row r="70" spans="2:26" x14ac:dyDescent="0.3">
      <c r="B70" s="11" t="s">
        <v>102</v>
      </c>
      <c r="C70" s="12">
        <v>0.1473266886881428</v>
      </c>
      <c r="D70" s="13">
        <v>5.128139115480268E-3</v>
      </c>
      <c r="E70" s="12">
        <v>4.0816999105743879E-3</v>
      </c>
      <c r="F70" s="13">
        <v>-1.9308983617720269E-2</v>
      </c>
      <c r="G70" s="37">
        <v>-5.2020727203583313E-2</v>
      </c>
      <c r="H70" s="13">
        <v>4.2617947896884667E-2</v>
      </c>
      <c r="I70" s="12">
        <v>-2.868587234143349E-2</v>
      </c>
      <c r="J70" s="13">
        <v>1.9007539397184251E-2</v>
      </c>
      <c r="K70" s="37">
        <v>-8.9369790583702757E-2</v>
      </c>
      <c r="L70" s="13">
        <v>3.8597141116888833E-2</v>
      </c>
      <c r="M70" s="12">
        <v>-3.3537023929420151E-2</v>
      </c>
      <c r="N70" s="40"/>
      <c r="O70" s="13">
        <v>4.5486340997795693E-2</v>
      </c>
      <c r="P70" s="12">
        <v>2.9156509065209062E-3</v>
      </c>
      <c r="Q70" s="24">
        <v>1.3008451997673309</v>
      </c>
      <c r="S70" s="7" t="s">
        <v>102</v>
      </c>
      <c r="T70" s="17">
        <v>5.128139115480268E-3</v>
      </c>
      <c r="U70" s="17">
        <v>4.0816999105743879E-3</v>
      </c>
      <c r="V70" s="24">
        <v>1.3008451997673309</v>
      </c>
      <c r="W70" s="31">
        <v>7.5456145571172308E-3</v>
      </c>
      <c r="X70" s="19">
        <f t="shared" si="3"/>
        <v>3.8694961160690188E-5</v>
      </c>
      <c r="Y70" s="19">
        <f t="shared" si="4"/>
        <v>3.07989342630142E-5</v>
      </c>
      <c r="Z70" s="6">
        <f t="shared" si="5"/>
        <v>9.8156764759204443E-3</v>
      </c>
    </row>
    <row r="71" spans="2:26" x14ac:dyDescent="0.3">
      <c r="B71" s="11" t="s">
        <v>103</v>
      </c>
      <c r="C71" s="12">
        <v>0.44353783577892081</v>
      </c>
      <c r="D71" s="13">
        <v>-4.6122543017892433E-2</v>
      </c>
      <c r="E71" s="12">
        <v>-6.0440793319903492E-2</v>
      </c>
      <c r="F71" s="13">
        <v>2.4470239754712301E-2</v>
      </c>
      <c r="G71" s="37">
        <v>-4.6787084475347074E-3</v>
      </c>
      <c r="H71" s="13">
        <v>0.24178397253242159</v>
      </c>
      <c r="I71" s="12">
        <v>5.9015694787927897E-2</v>
      </c>
      <c r="J71" s="13">
        <v>2.198230389175837E-2</v>
      </c>
      <c r="K71" s="37">
        <v>5.5283006948408257E-2</v>
      </c>
      <c r="L71" s="13">
        <v>2.9679910354930561E-2</v>
      </c>
      <c r="M71" s="12">
        <v>-8.838335920573448E-2</v>
      </c>
      <c r="N71" s="40"/>
      <c r="O71" s="13">
        <v>-3.733336598457615E-2</v>
      </c>
      <c r="P71" s="12">
        <v>-8.3102289891443526E-3</v>
      </c>
      <c r="Q71" s="25">
        <v>0.87728544559933752</v>
      </c>
      <c r="S71" s="7" t="s">
        <v>103</v>
      </c>
      <c r="T71" s="17">
        <v>-4.6122543017892433E-2</v>
      </c>
      <c r="U71" s="17">
        <v>-6.0440793319903492E-2</v>
      </c>
      <c r="V71" s="24">
        <v>0.87728544559933752</v>
      </c>
      <c r="W71" s="31">
        <v>7.0562817685864412E-3</v>
      </c>
      <c r="X71" s="19">
        <f t="shared" si="3"/>
        <v>-3.2545365941799825E-4</v>
      </c>
      <c r="Y71" s="19">
        <f t="shared" si="4"/>
        <v>-4.2648726798213618E-4</v>
      </c>
      <c r="Z71" s="6">
        <f t="shared" si="5"/>
        <v>6.1903732956288373E-3</v>
      </c>
    </row>
    <row r="72" spans="2:26" x14ac:dyDescent="0.3">
      <c r="B72" s="11" t="s">
        <v>14</v>
      </c>
      <c r="C72" s="12">
        <v>0.18761768724230679</v>
      </c>
      <c r="D72" s="13">
        <v>-1.8468014755118719E-2</v>
      </c>
      <c r="E72" s="12">
        <v>4.1640963860460463E-2</v>
      </c>
      <c r="F72" s="13">
        <v>-5.2413417133171047E-2</v>
      </c>
      <c r="G72" s="37">
        <v>-1.7828415142236209E-2</v>
      </c>
      <c r="H72" s="13">
        <v>0.31272036549969728</v>
      </c>
      <c r="I72" s="12">
        <v>9.0308749159433432E-3</v>
      </c>
      <c r="J72" s="13">
        <v>3.7010420519342668E-2</v>
      </c>
      <c r="K72" s="37">
        <v>-1.8194701869111651E-2</v>
      </c>
      <c r="L72" s="13">
        <v>0.11831808260921629</v>
      </c>
      <c r="M72" s="12">
        <v>-3.6541365588497077E-2</v>
      </c>
      <c r="N72" s="40"/>
      <c r="O72" s="13">
        <v>3.6249031056747823E-2</v>
      </c>
      <c r="P72" s="12">
        <v>1.2171770506495211E-2</v>
      </c>
      <c r="Q72" s="24">
        <v>0.49707747997187102</v>
      </c>
      <c r="S72" s="7" t="s">
        <v>14</v>
      </c>
      <c r="T72" s="17">
        <v>-1.8468014755118719E-2</v>
      </c>
      <c r="U72" s="17">
        <v>4.1640963860460463E-2</v>
      </c>
      <c r="V72" s="24">
        <v>0.49707747997187102</v>
      </c>
      <c r="W72" s="31">
        <v>7.074623957292369E-3</v>
      </c>
      <c r="X72" s="19">
        <f t="shared" si="3"/>
        <v>-1.3065425963019184E-4</v>
      </c>
      <c r="Y72" s="19">
        <f t="shared" si="4"/>
        <v>2.9459416053195933E-4</v>
      </c>
      <c r="Z72" s="6">
        <f t="shared" si="5"/>
        <v>3.5166362484395164E-3</v>
      </c>
    </row>
    <row r="73" spans="2:26" x14ac:dyDescent="0.3">
      <c r="B73" s="11" t="s">
        <v>104</v>
      </c>
      <c r="C73" s="12">
        <v>0.25633436161246292</v>
      </c>
      <c r="D73" s="13">
        <v>2.8963701382531681E-2</v>
      </c>
      <c r="E73" s="12">
        <v>-4.7539580958091077E-2</v>
      </c>
      <c r="F73" s="13">
        <v>3.9842337171781088E-2</v>
      </c>
      <c r="G73" s="37">
        <v>-4.8420999586433637E-2</v>
      </c>
      <c r="H73" s="13">
        <v>-0.26066083419546782</v>
      </c>
      <c r="I73" s="12">
        <v>-2.1406750660776689E-2</v>
      </c>
      <c r="J73" s="13">
        <v>3.3750057220458977E-2</v>
      </c>
      <c r="K73" s="37">
        <v>-8.6759449447422421E-2</v>
      </c>
      <c r="L73" s="13">
        <v>8.2754057456591035E-3</v>
      </c>
      <c r="M73" s="12">
        <v>5.1871368304147847E-2</v>
      </c>
      <c r="N73" s="40"/>
      <c r="O73" s="13">
        <v>2.4656707021019079E-2</v>
      </c>
      <c r="P73" s="12">
        <v>-1.8276035801216509E-2</v>
      </c>
      <c r="Q73" s="25">
        <v>-0.19856638259320081</v>
      </c>
      <c r="S73" s="7" t="s">
        <v>104</v>
      </c>
      <c r="T73" s="17">
        <v>2.8963701382531681E-2</v>
      </c>
      <c r="U73" s="17">
        <v>-4.7539580958091077E-2</v>
      </c>
      <c r="V73" s="24">
        <v>-0.19856638259320081</v>
      </c>
      <c r="W73" s="31">
        <v>4.6942769619509044E-2</v>
      </c>
      <c r="X73" s="19">
        <f t="shared" si="3"/>
        <v>1.3596363613284403E-3</v>
      </c>
      <c r="Y73" s="19">
        <f t="shared" si="4"/>
        <v>-2.2316395967236684E-3</v>
      </c>
      <c r="Z73" s="6">
        <f t="shared" si="5"/>
        <v>-9.3212559522519167E-3</v>
      </c>
    </row>
    <row r="74" spans="2:26" x14ac:dyDescent="0.3">
      <c r="B74" s="11" t="s">
        <v>105</v>
      </c>
      <c r="C74" s="12">
        <v>8.4686031252207306E-2</v>
      </c>
      <c r="D74" s="13">
        <v>3.4991448949752701E-3</v>
      </c>
      <c r="E74" s="12">
        <v>-1.937044128770826E-3</v>
      </c>
      <c r="F74" s="13">
        <v>-2.4456594854876831E-2</v>
      </c>
      <c r="G74" s="37">
        <v>1.273398410946802E-2</v>
      </c>
      <c r="H74" s="13">
        <v>0.1213876223435475</v>
      </c>
      <c r="I74" s="12">
        <v>1.6054266219512451E-2</v>
      </c>
      <c r="J74" s="13">
        <v>-1.1236075691592681E-2</v>
      </c>
      <c r="K74" s="37">
        <v>4.9715557264038424E-3</v>
      </c>
      <c r="L74" s="13">
        <v>-1.7667100437714911E-3</v>
      </c>
      <c r="M74" s="12">
        <v>2.024634554884885E-3</v>
      </c>
      <c r="N74" s="40"/>
      <c r="O74" s="13">
        <v>2.1739255562191809E-2</v>
      </c>
      <c r="P74" s="12">
        <v>-2.4822744840080291E-2</v>
      </c>
      <c r="Q74" s="24">
        <v>0.53606488877337777</v>
      </c>
      <c r="S74" s="7" t="s">
        <v>105</v>
      </c>
      <c r="T74" s="17">
        <v>3.4991448949752701E-3</v>
      </c>
      <c r="U74" s="17">
        <v>-1.937044128770826E-3</v>
      </c>
      <c r="V74" s="24">
        <v>0.53606488877337777</v>
      </c>
      <c r="W74" s="31">
        <v>7.3371810722057873E-3</v>
      </c>
      <c r="X74" s="19">
        <f t="shared" si="3"/>
        <v>2.5673859692318059E-5</v>
      </c>
      <c r="Y74" s="19">
        <f t="shared" si="4"/>
        <v>-1.4212443517644654E-5</v>
      </c>
      <c r="Z74" s="6">
        <f t="shared" si="5"/>
        <v>3.9332051553821277E-3</v>
      </c>
    </row>
    <row r="75" spans="2:26" x14ac:dyDescent="0.3">
      <c r="B75" s="11" t="s">
        <v>106</v>
      </c>
      <c r="C75" s="12">
        <v>0.17276747187307159</v>
      </c>
      <c r="D75" s="13">
        <v>-2.564112920255179E-2</v>
      </c>
      <c r="E75" s="12">
        <v>3.2198369175381769E-2</v>
      </c>
      <c r="F75" s="13">
        <v>1.7096482436627539E-2</v>
      </c>
      <c r="G75" s="37">
        <v>0.22677683901739629</v>
      </c>
      <c r="H75" s="13">
        <v>0.1810859799297275</v>
      </c>
      <c r="I75" s="12">
        <v>-1.5701460119858731E-2</v>
      </c>
      <c r="J75" s="13">
        <v>-7.6651999824500772E-3</v>
      </c>
      <c r="K75" s="37">
        <v>2.296453167922952E-2</v>
      </c>
      <c r="L75" s="13">
        <v>0.15040822294068981</v>
      </c>
      <c r="M75" s="12">
        <v>-5.4639165056661443E-2</v>
      </c>
      <c r="N75" s="40"/>
      <c r="O75" s="13">
        <v>0.12040975466792971</v>
      </c>
      <c r="P75" s="12">
        <v>-1.1596716963968251E-2</v>
      </c>
      <c r="Q75" s="25">
        <v>0.64674030396454851</v>
      </c>
      <c r="S75" s="7" t="s">
        <v>106</v>
      </c>
      <c r="T75" s="17">
        <v>-2.564112920255179E-2</v>
      </c>
      <c r="U75" s="17">
        <v>3.2198369175381769E-2</v>
      </c>
      <c r="V75" s="24">
        <v>0.64674030396454851</v>
      </c>
      <c r="W75" s="31">
        <v>7.0451247869754386E-3</v>
      </c>
      <c r="X75" s="19">
        <f t="shared" si="3"/>
        <v>-1.8064495491093736E-4</v>
      </c>
      <c r="Y75" s="19">
        <f t="shared" si="4"/>
        <v>2.2684152877766801E-4</v>
      </c>
      <c r="Z75" s="6">
        <f t="shared" si="5"/>
        <v>4.5563661461966703E-3</v>
      </c>
    </row>
    <row r="76" spans="2:26" x14ac:dyDescent="0.3">
      <c r="B76" s="11" t="s">
        <v>107</v>
      </c>
      <c r="C76" s="12">
        <v>0.12613162009307291</v>
      </c>
      <c r="D76" s="13">
        <v>-3.6441619191694641E-2</v>
      </c>
      <c r="E76" s="12">
        <v>5.7656616719940157E-2</v>
      </c>
      <c r="F76" s="13">
        <v>-6.222605349301924E-2</v>
      </c>
      <c r="G76" s="37">
        <v>-0.10982857429672339</v>
      </c>
      <c r="H76" s="13">
        <v>-0.1655318622346976</v>
      </c>
      <c r="I76" s="12">
        <v>4.4364983278805337E-2</v>
      </c>
      <c r="J76" s="13">
        <v>-1.416014632513829E-2</v>
      </c>
      <c r="K76" s="37">
        <v>-1.4858853811386069E-2</v>
      </c>
      <c r="L76" s="13">
        <v>-2.6646517130381131E-2</v>
      </c>
      <c r="M76" s="12">
        <v>-0.14772726813870951</v>
      </c>
      <c r="N76" s="40"/>
      <c r="O76" s="13">
        <v>0.14364777064284739</v>
      </c>
      <c r="P76" s="12">
        <v>3.2171648131149373E-2</v>
      </c>
      <c r="Q76" s="24">
        <v>1.16544595635495</v>
      </c>
      <c r="S76" s="7" t="s">
        <v>107</v>
      </c>
      <c r="T76" s="17">
        <v>-3.6441619191694641E-2</v>
      </c>
      <c r="U76" s="17">
        <v>5.7656616719940157E-2</v>
      </c>
      <c r="V76" s="24">
        <v>1.16544595635495</v>
      </c>
      <c r="W76" s="31">
        <v>7.0698387177931558E-3</v>
      </c>
      <c r="X76" s="19">
        <f t="shared" si="3"/>
        <v>-2.5763637030051692E-4</v>
      </c>
      <c r="Y76" s="19">
        <f t="shared" si="4"/>
        <v>4.0762298122359316E-4</v>
      </c>
      <c r="Z76" s="6">
        <f t="shared" si="5"/>
        <v>8.2395149457336978E-3</v>
      </c>
    </row>
    <row r="77" spans="2:26" x14ac:dyDescent="0.3">
      <c r="B77" s="11" t="s">
        <v>108</v>
      </c>
      <c r="C77" s="12">
        <v>4.1188078843881433E-2</v>
      </c>
      <c r="D77" s="13">
        <v>-7.2239155205829908E-3</v>
      </c>
      <c r="E77" s="12">
        <v>-2.2868966614616348E-2</v>
      </c>
      <c r="F77" s="13">
        <v>5.5319235115325327E-2</v>
      </c>
      <c r="G77" s="37">
        <v>-2.8225795397178729E-2</v>
      </c>
      <c r="H77" s="13">
        <v>1.197448047663374E-2</v>
      </c>
      <c r="I77" s="12">
        <v>-2.4601962075696319E-2</v>
      </c>
      <c r="J77" s="13">
        <v>-5.3022123224455431E-3</v>
      </c>
      <c r="K77" s="37">
        <v>-9.3816679047490359E-2</v>
      </c>
      <c r="L77" s="13">
        <v>-4.7058808874611342E-2</v>
      </c>
      <c r="M77" s="12">
        <v>-9.8765459239822495E-2</v>
      </c>
      <c r="N77" s="40"/>
      <c r="O77" s="13">
        <v>3.9726051872032382E-2</v>
      </c>
      <c r="P77" s="12">
        <v>-3.8208191283180093E-2</v>
      </c>
      <c r="Q77" s="25">
        <v>1.6190465563897549</v>
      </c>
      <c r="S77" s="7" t="s">
        <v>108</v>
      </c>
      <c r="T77" s="17">
        <v>-7.2239155205829908E-3</v>
      </c>
      <c r="U77" s="17">
        <v>-2.2868966614616348E-2</v>
      </c>
      <c r="V77" s="24">
        <v>1.6190465563897549</v>
      </c>
      <c r="W77" s="31">
        <v>7.2539100272422385E-3</v>
      </c>
      <c r="X77" s="19">
        <f t="shared" si="3"/>
        <v>-5.2401633230707794E-5</v>
      </c>
      <c r="Y77" s="19">
        <f t="shared" si="4"/>
        <v>-1.6588942623843353E-4</v>
      </c>
      <c r="Z77" s="6">
        <f t="shared" si="5"/>
        <v>1.174441804996766E-2</v>
      </c>
    </row>
    <row r="78" spans="2:26" x14ac:dyDescent="0.3">
      <c r="B78" s="11" t="s">
        <v>15</v>
      </c>
      <c r="C78" s="12">
        <v>-9.0998475089697384E-2</v>
      </c>
      <c r="D78" s="13">
        <v>-6.6810781479153203E-2</v>
      </c>
      <c r="E78" s="12">
        <v>6.3021287913974877E-2</v>
      </c>
      <c r="F78" s="13">
        <v>2.4193622244812921E-2</v>
      </c>
      <c r="G78" s="37">
        <v>0.106192702723773</v>
      </c>
      <c r="H78" s="13">
        <v>-3.1165723096275411E-2</v>
      </c>
      <c r="I78" s="12">
        <v>2.8792582299411281E-2</v>
      </c>
      <c r="J78" s="13">
        <v>1.7564240629994291E-2</v>
      </c>
      <c r="K78" s="37">
        <v>-9.2564500812798767E-2</v>
      </c>
      <c r="L78" s="13">
        <v>-4.912205272373682E-2</v>
      </c>
      <c r="M78" s="12">
        <v>-3.9569242430180229E-2</v>
      </c>
      <c r="N78" s="40"/>
      <c r="O78" s="13">
        <v>6.6376873951186743E-2</v>
      </c>
      <c r="P78" s="12">
        <v>-1.9746857477390471E-2</v>
      </c>
      <c r="Q78" s="24">
        <v>0.59504536466339863</v>
      </c>
      <c r="S78" s="7" t="s">
        <v>15</v>
      </c>
      <c r="T78" s="17">
        <v>-6.6810781479153203E-2</v>
      </c>
      <c r="U78" s="17">
        <v>6.3021287913974877E-2</v>
      </c>
      <c r="V78" s="24">
        <v>0.59504536466339863</v>
      </c>
      <c r="W78" s="31">
        <v>7.0790437135270241E-3</v>
      </c>
      <c r="X78" s="19">
        <f t="shared" si="3"/>
        <v>-4.7295644262582723E-4</v>
      </c>
      <c r="Y78" s="19">
        <f t="shared" si="4"/>
        <v>4.4613045202580046E-4</v>
      </c>
      <c r="Z78" s="6">
        <f t="shared" si="5"/>
        <v>4.2123521479838274E-3</v>
      </c>
    </row>
    <row r="79" spans="2:26" x14ac:dyDescent="0.3">
      <c r="B79" s="11" t="s">
        <v>109</v>
      </c>
      <c r="C79" s="12">
        <v>2.2737903350845471E-2</v>
      </c>
      <c r="D79" s="13">
        <v>-2.04270577174821E-2</v>
      </c>
      <c r="E79" s="12">
        <v>1.557983778059535E-2</v>
      </c>
      <c r="F79" s="13">
        <v>2.525375344525815E-2</v>
      </c>
      <c r="G79" s="37">
        <v>3.3719018332085897E-2</v>
      </c>
      <c r="H79" s="13">
        <v>2.0969809049462329E-2</v>
      </c>
      <c r="I79" s="12">
        <v>4.0269655378960323E-2</v>
      </c>
      <c r="J79" s="13">
        <v>1.2045452974753351E-2</v>
      </c>
      <c r="K79" s="37">
        <v>4.8491231129279564E-3</v>
      </c>
      <c r="L79" s="13">
        <v>-1.6670373366278749E-2</v>
      </c>
      <c r="M79" s="12">
        <v>-2.9667488770197089E-2</v>
      </c>
      <c r="N79" s="40"/>
      <c r="O79" s="13">
        <v>1.149397363018667E-2</v>
      </c>
      <c r="P79" s="12">
        <v>2.2728463110064379E-3</v>
      </c>
      <c r="Q79" s="25">
        <v>0.54533898043924134</v>
      </c>
      <c r="S79" s="7" t="s">
        <v>109</v>
      </c>
      <c r="T79" s="17">
        <v>-2.04270577174821E-2</v>
      </c>
      <c r="U79" s="17">
        <v>1.557983778059535E-2</v>
      </c>
      <c r="V79" s="24">
        <v>0.54533898043924134</v>
      </c>
      <c r="W79" s="31">
        <v>7.0695945954839263E-3</v>
      </c>
      <c r="X79" s="19">
        <f t="shared" si="3"/>
        <v>-1.4441101684114967E-4</v>
      </c>
      <c r="Y79" s="19">
        <f t="shared" si="4"/>
        <v>1.1014313697221317E-4</v>
      </c>
      <c r="Z79" s="6">
        <f t="shared" si="5"/>
        <v>3.855325508819975E-3</v>
      </c>
    </row>
    <row r="80" spans="2:26" x14ac:dyDescent="0.3">
      <c r="B80" s="11" t="s">
        <v>110</v>
      </c>
      <c r="C80" s="12">
        <v>0.37011498133593551</v>
      </c>
      <c r="D80" s="13">
        <v>-6.7114109531414723E-2</v>
      </c>
      <c r="E80" s="12">
        <v>-5.0359664721725587E-2</v>
      </c>
      <c r="F80" s="13">
        <v>-0.10606068131899291</v>
      </c>
      <c r="G80" s="37">
        <v>-4.0254150175626613E-2</v>
      </c>
      <c r="H80" s="13">
        <v>0.40176591843937631</v>
      </c>
      <c r="I80" s="12">
        <v>2.6771665960171779E-2</v>
      </c>
      <c r="J80" s="13">
        <v>9.6625784706120932E-2</v>
      </c>
      <c r="K80" s="37">
        <v>0.1454544714887063</v>
      </c>
      <c r="L80" s="13">
        <v>4.1514062272024921E-2</v>
      </c>
      <c r="M80" s="12">
        <v>-0.16529893218659861</v>
      </c>
      <c r="N80" s="40"/>
      <c r="O80" s="13">
        <v>0.1081460664751193</v>
      </c>
      <c r="P80" s="12">
        <v>-3.8022778070252672E-2</v>
      </c>
      <c r="Q80" s="24">
        <v>1.4122292886629</v>
      </c>
      <c r="S80" s="7" t="s">
        <v>110</v>
      </c>
      <c r="T80" s="17">
        <v>-6.7114109531414723E-2</v>
      </c>
      <c r="U80" s="17">
        <v>-5.0359664721725587E-2</v>
      </c>
      <c r="V80" s="24">
        <v>1.4122292886629</v>
      </c>
      <c r="W80" s="31">
        <v>7.0507048191782926E-3</v>
      </c>
      <c r="X80" s="19">
        <f t="shared" si="3"/>
        <v>-4.7320177550800555E-4</v>
      </c>
      <c r="Y80" s="19">
        <f t="shared" si="4"/>
        <v>-3.5507113074567366E-4</v>
      </c>
      <c r="Z80" s="6">
        <f t="shared" si="5"/>
        <v>9.9572118513602415E-3</v>
      </c>
    </row>
    <row r="81" spans="2:26" x14ac:dyDescent="0.3">
      <c r="B81" s="11" t="s">
        <v>111</v>
      </c>
      <c r="C81" s="12">
        <v>0.13477651999424259</v>
      </c>
      <c r="D81" s="13">
        <v>-3.209345676687414E-2</v>
      </c>
      <c r="E81" s="12">
        <v>-5.2634045686474904E-3</v>
      </c>
      <c r="F81" s="13">
        <v>7.9364685747420616E-3</v>
      </c>
      <c r="G81" s="37">
        <v>7.9931973660807287E-3</v>
      </c>
      <c r="H81" s="13">
        <v>0.17461981920303421</v>
      </c>
      <c r="I81" s="12">
        <v>3.2877061493798321E-2</v>
      </c>
      <c r="J81" s="13">
        <v>-1.2992599786534441E-2</v>
      </c>
      <c r="K81" s="37">
        <v>4.1684897703500923E-2</v>
      </c>
      <c r="L81" s="13">
        <v>2.243408263893332E-2</v>
      </c>
      <c r="M81" s="12">
        <v>-5.7072077829859347E-2</v>
      </c>
      <c r="N81" s="40"/>
      <c r="O81" s="13">
        <v>3.7264328931214008E-2</v>
      </c>
      <c r="P81" s="12">
        <v>-3.1342567473645062E-2</v>
      </c>
      <c r="Q81" s="25">
        <v>0.502574400617402</v>
      </c>
      <c r="S81" s="7" t="s">
        <v>111</v>
      </c>
      <c r="T81" s="17">
        <v>-3.209345676687414E-2</v>
      </c>
      <c r="U81" s="17">
        <v>-5.2634045686474904E-3</v>
      </c>
      <c r="V81" s="24">
        <v>0.502574400617402</v>
      </c>
      <c r="W81" s="31">
        <v>7.1559084663268199E-3</v>
      </c>
      <c r="X81" s="19">
        <f t="shared" si="3"/>
        <v>-2.2965783899176842E-4</v>
      </c>
      <c r="Y81" s="19">
        <f t="shared" si="4"/>
        <v>-3.766444131448784E-5</v>
      </c>
      <c r="Z81" s="6">
        <f t="shared" si="5"/>
        <v>3.596376408337194E-3</v>
      </c>
    </row>
    <row r="82" spans="2:26" x14ac:dyDescent="0.3">
      <c r="B82" s="11" t="s">
        <v>112</v>
      </c>
      <c r="C82" s="12">
        <v>0.21931575930109151</v>
      </c>
      <c r="D82" s="13">
        <v>-3.5973579054994431E-2</v>
      </c>
      <c r="E82" s="12">
        <v>2.259510044868307E-2</v>
      </c>
      <c r="F82" s="13">
        <v>-3.5821931484001257E-2</v>
      </c>
      <c r="G82" s="37">
        <v>-7.9861247139957348E-3</v>
      </c>
      <c r="H82" s="13">
        <v>7.8132444747137209E-2</v>
      </c>
      <c r="I82" s="12">
        <v>4.2658783264688971E-2</v>
      </c>
      <c r="J82" s="13">
        <v>4.7256595890083457E-2</v>
      </c>
      <c r="K82" s="37">
        <v>4.9666872414323882E-2</v>
      </c>
      <c r="L82" s="13">
        <v>-6.0588893725653792E-3</v>
      </c>
      <c r="M82" s="12">
        <v>-8.8243845116087072E-2</v>
      </c>
      <c r="N82" s="40"/>
      <c r="O82" s="13">
        <v>0.1158866365641311</v>
      </c>
      <c r="P82" s="12">
        <v>-2.7104117806867278E-2</v>
      </c>
      <c r="Q82" s="24">
        <v>1.200622579818398</v>
      </c>
      <c r="S82" s="7" t="s">
        <v>112</v>
      </c>
      <c r="T82" s="17">
        <v>-3.5973579054994431E-2</v>
      </c>
      <c r="U82" s="17">
        <v>2.259510044868307E-2</v>
      </c>
      <c r="V82" s="28">
        <v>1.200622579818398</v>
      </c>
      <c r="W82" s="31">
        <v>7.144002567699332E-3</v>
      </c>
      <c r="X82" s="19">
        <f t="shared" si="3"/>
        <v>-2.569953411382151E-4</v>
      </c>
      <c r="Y82" s="19">
        <f t="shared" si="4"/>
        <v>1.6141945562281619E-4</v>
      </c>
      <c r="Z82" s="6">
        <f t="shared" si="5"/>
        <v>8.5772507930604314E-3</v>
      </c>
    </row>
    <row r="83" spans="2:26" ht="28.8" x14ac:dyDescent="0.3">
      <c r="B83" s="14" t="s">
        <v>16</v>
      </c>
      <c r="C83" s="15">
        <v>0.11905088622069759</v>
      </c>
      <c r="D83" s="16">
        <v>-2.5730372671442181E-2</v>
      </c>
      <c r="E83" s="15">
        <v>2.2896279747857799E-2</v>
      </c>
      <c r="F83" s="16">
        <v>3.6913233394171301E-3</v>
      </c>
      <c r="G83" s="38">
        <v>-7.9480211674805012E-3</v>
      </c>
      <c r="H83" s="16">
        <v>7.1889030769864526E-2</v>
      </c>
      <c r="I83" s="15">
        <v>-1.758110847447814E-3</v>
      </c>
      <c r="J83" s="16">
        <v>-4.3693338209535026E-3</v>
      </c>
      <c r="K83" s="38">
        <v>-7.5203959324130487E-3</v>
      </c>
      <c r="L83" s="16">
        <v>1.2875703683503209E-2</v>
      </c>
      <c r="M83" s="15">
        <v>-4.0290011154275218E-2</v>
      </c>
      <c r="N83" s="24"/>
      <c r="O83" s="16">
        <v>2.7503356511632489E-2</v>
      </c>
      <c r="P83" s="15">
        <v>-1.2696121929576479E-2</v>
      </c>
      <c r="Q83" s="25">
        <v>1</v>
      </c>
      <c r="V83" s="30" t="s">
        <v>116</v>
      </c>
      <c r="W83" s="29">
        <f>SUM(W4:W82)</f>
        <v>1.0201781250218052</v>
      </c>
    </row>
    <row r="84" spans="2:26" x14ac:dyDescent="0.3">
      <c r="B84" s="26" t="s">
        <v>115</v>
      </c>
      <c r="C84">
        <v>1</v>
      </c>
      <c r="D84">
        <v>-1</v>
      </c>
      <c r="E84">
        <v>1</v>
      </c>
      <c r="F84">
        <v>1</v>
      </c>
      <c r="G84" s="39">
        <v>1</v>
      </c>
      <c r="H84">
        <v>1</v>
      </c>
      <c r="I84">
        <v>-1</v>
      </c>
      <c r="J84">
        <v>-1</v>
      </c>
      <c r="K84" s="39">
        <v>-1</v>
      </c>
      <c r="L84">
        <v>1</v>
      </c>
      <c r="M84">
        <v>-1</v>
      </c>
      <c r="N84" s="41"/>
      <c r="O84">
        <v>-1</v>
      </c>
      <c r="P84">
        <v>1</v>
      </c>
    </row>
  </sheetData>
  <mergeCells count="2">
    <mergeCell ref="AB1:AB2"/>
    <mergeCell ref="AB18:AD18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D71A-776D-442A-A612-98E1AC0C424E}">
  <dimension ref="B1:AE84"/>
  <sheetViews>
    <sheetView topLeftCell="R1" zoomScaleNormal="100" workbookViewId="0">
      <selection activeCell="W4" sqref="W4:W82"/>
    </sheetView>
  </sheetViews>
  <sheetFormatPr defaultRowHeight="14.4" x14ac:dyDescent="0.3"/>
  <cols>
    <col min="3" max="3" width="10.5546875" bestFit="1" customWidth="1"/>
    <col min="4" max="12" width="10.5546875" customWidth="1"/>
    <col min="13" max="13" width="10.5546875" bestFit="1" customWidth="1"/>
    <col min="14" max="14" width="10.5546875" customWidth="1"/>
    <col min="15" max="16" width="12.6640625" bestFit="1" customWidth="1"/>
    <col min="17" max="17" width="12.6640625" customWidth="1"/>
    <col min="19" max="19" width="10.77734375" bestFit="1" customWidth="1"/>
    <col min="20" max="20" width="17.88671875" bestFit="1" customWidth="1"/>
    <col min="21" max="21" width="17.88671875" customWidth="1"/>
    <col min="24" max="25" width="13" customWidth="1"/>
    <col min="27" max="27" width="17.88671875" bestFit="1" customWidth="1"/>
    <col min="28" max="28" width="29.88671875" bestFit="1" customWidth="1"/>
    <col min="29" max="29" width="29.88671875" customWidth="1"/>
  </cols>
  <sheetData>
    <row r="1" spans="2:31" x14ac:dyDescent="0.3">
      <c r="O1" s="3"/>
      <c r="P1" s="3"/>
      <c r="Q1" s="3"/>
      <c r="T1" t="s">
        <v>17</v>
      </c>
      <c r="U1">
        <v>1</v>
      </c>
      <c r="V1">
        <f>IF(U1=1,1.1,0.9)</f>
        <v>1.1000000000000001</v>
      </c>
      <c r="AB1" s="43" t="s">
        <v>10</v>
      </c>
      <c r="AC1" s="42"/>
      <c r="AD1" s="4"/>
      <c r="AE1" t="s">
        <v>2</v>
      </c>
    </row>
    <row r="2" spans="2:31" ht="43.2" x14ac:dyDescent="0.3">
      <c r="T2" s="27" t="s">
        <v>122</v>
      </c>
      <c r="U2" s="27" t="s">
        <v>122</v>
      </c>
      <c r="X2" s="9" t="s">
        <v>123</v>
      </c>
      <c r="Y2" s="9" t="s">
        <v>123</v>
      </c>
      <c r="AB2" s="43"/>
      <c r="AC2" s="42"/>
      <c r="AD2" s="1"/>
      <c r="AE2" t="s">
        <v>9</v>
      </c>
    </row>
    <row r="3" spans="2:31" ht="57.6" x14ac:dyDescent="0.3">
      <c r="C3" s="32">
        <v>43493</v>
      </c>
      <c r="D3" s="33">
        <v>43500</v>
      </c>
      <c r="E3" s="32">
        <v>43507</v>
      </c>
      <c r="F3" s="33">
        <v>43514</v>
      </c>
      <c r="G3" s="36">
        <v>43556</v>
      </c>
      <c r="H3" s="33">
        <v>43647</v>
      </c>
      <c r="I3" s="32">
        <v>43654</v>
      </c>
      <c r="J3" s="33">
        <v>43661</v>
      </c>
      <c r="K3" s="36">
        <v>43675</v>
      </c>
      <c r="L3" s="33">
        <v>43682</v>
      </c>
      <c r="M3" s="32">
        <v>43689</v>
      </c>
      <c r="N3" s="36"/>
      <c r="O3" s="33">
        <v>43738</v>
      </c>
      <c r="P3" s="32">
        <v>43745</v>
      </c>
      <c r="Q3" s="34" t="s">
        <v>0</v>
      </c>
      <c r="S3" s="8" t="s">
        <v>8</v>
      </c>
      <c r="T3" s="27">
        <v>43507</v>
      </c>
      <c r="U3" s="27">
        <v>43879</v>
      </c>
      <c r="V3" s="8" t="s">
        <v>0</v>
      </c>
      <c r="W3" s="8" t="s">
        <v>1</v>
      </c>
      <c r="X3" s="27">
        <v>43507</v>
      </c>
      <c r="Y3" s="27">
        <v>43879</v>
      </c>
      <c r="Z3" s="9" t="s">
        <v>5</v>
      </c>
    </row>
    <row r="4" spans="2:31" x14ac:dyDescent="0.3">
      <c r="B4" s="11" t="s">
        <v>38</v>
      </c>
      <c r="C4" s="12">
        <v>0.15083712235042751</v>
      </c>
      <c r="D4" s="13">
        <v>6.0739395798627971E-3</v>
      </c>
      <c r="E4" s="12">
        <v>1.481883316092847E-2</v>
      </c>
      <c r="F4" s="13">
        <v>-9.1942191169881449E-3</v>
      </c>
      <c r="G4" s="37">
        <v>-4.8034745866743611E-2</v>
      </c>
      <c r="H4" s="13">
        <v>8.9449351190545201E-2</v>
      </c>
      <c r="I4" s="12">
        <v>-4.2105183748981527E-2</v>
      </c>
      <c r="J4" s="13">
        <v>-6.0440148568582366E-3</v>
      </c>
      <c r="K4" s="37">
        <v>0.13267006484633859</v>
      </c>
      <c r="L4" s="13">
        <v>-2.049781491423008E-2</v>
      </c>
      <c r="M4" s="12">
        <v>-5.8296046669829793E-2</v>
      </c>
      <c r="N4" s="40"/>
      <c r="O4" s="13">
        <v>1.6402180320694851E-2</v>
      </c>
      <c r="P4" s="12">
        <v>-2.8110270345707681E-2</v>
      </c>
      <c r="Q4" s="24">
        <v>0.47814987204266313</v>
      </c>
      <c r="S4" s="7" t="s">
        <v>38</v>
      </c>
      <c r="T4" s="17">
        <v>1.481883316092847E-2</v>
      </c>
      <c r="U4" s="17">
        <v>-9.1942191169881449E-3</v>
      </c>
      <c r="V4" s="24">
        <v>0.47814987204266313</v>
      </c>
      <c r="W4" s="31">
        <v>7.0368157085225029E-3</v>
      </c>
      <c r="X4" s="19">
        <f>T4*W4</f>
        <v>1.0427739796879563E-4</v>
      </c>
      <c r="Y4" s="19">
        <f>W4*U4</f>
        <v>-6.4698025510020077E-5</v>
      </c>
      <c r="Z4" s="6">
        <f>W4*V4</f>
        <v>3.3646525306178367E-3</v>
      </c>
      <c r="AB4" t="s">
        <v>124</v>
      </c>
      <c r="AC4" s="2">
        <f>T3</f>
        <v>43507</v>
      </c>
      <c r="AD4" s="20">
        <f>SUM(X4:X82)</f>
        <v>4.99050322744619E-2</v>
      </c>
    </row>
    <row r="5" spans="2:31" x14ac:dyDescent="0.3">
      <c r="B5" s="11" t="s">
        <v>39</v>
      </c>
      <c r="C5" s="12">
        <v>0.115442352772696</v>
      </c>
      <c r="D5" s="13">
        <v>-5.3763644848821013E-3</v>
      </c>
      <c r="E5" s="12">
        <v>4.0540540540540571E-2</v>
      </c>
      <c r="F5" s="13">
        <v>-1.5584375951197219E-2</v>
      </c>
      <c r="G5" s="37">
        <v>-1.187337057578175E-2</v>
      </c>
      <c r="H5" s="13">
        <v>0.29372496063833481</v>
      </c>
      <c r="I5" s="12">
        <v>1.3209481518480891E-2</v>
      </c>
      <c r="J5" s="13">
        <v>1.242616843461963E-2</v>
      </c>
      <c r="K5" s="37">
        <v>7.8470777692418281E-2</v>
      </c>
      <c r="L5" s="13">
        <v>3.4888111936885569E-2</v>
      </c>
      <c r="M5" s="12">
        <v>-9.0138811789566842E-2</v>
      </c>
      <c r="N5" s="40"/>
      <c r="O5" s="13">
        <v>9.5105910566022356E-3</v>
      </c>
      <c r="P5" s="12">
        <v>-2.8459288345961561E-2</v>
      </c>
      <c r="Q5" s="25">
        <v>1.2591900234811839</v>
      </c>
      <c r="S5" s="7" t="s">
        <v>39</v>
      </c>
      <c r="T5" s="17">
        <v>4.0540540540540571E-2</v>
      </c>
      <c r="U5" s="17">
        <v>-1.5584375951197219E-2</v>
      </c>
      <c r="V5" s="24">
        <v>1.2591900234811839</v>
      </c>
      <c r="W5" s="31">
        <v>7.060477742805253E-3</v>
      </c>
      <c r="X5" s="19">
        <f t="shared" ref="X5:X68" si="0">T5*W5</f>
        <v>2.8623558416778074E-4</v>
      </c>
      <c r="Y5" s="19">
        <f t="shared" ref="Y5:Y68" si="1">W5*U5</f>
        <v>-1.1003313953893741E-4</v>
      </c>
      <c r="Z5" s="6">
        <f t="shared" ref="Z5:Z68" si="2">W5*V5</f>
        <v>8.8904831347513223E-3</v>
      </c>
      <c r="AB5" t="s">
        <v>6</v>
      </c>
      <c r="AD5" s="5">
        <f>SUM(Z4:Z82)</f>
        <v>0.95021492658025164</v>
      </c>
    </row>
    <row r="6" spans="2:31" x14ac:dyDescent="0.3">
      <c r="B6" s="11" t="s">
        <v>40</v>
      </c>
      <c r="C6" s="12">
        <v>0.17693211962234831</v>
      </c>
      <c r="D6" s="13">
        <v>-1.9098352079418901E-2</v>
      </c>
      <c r="E6" s="12">
        <v>3.1599019040676302E-2</v>
      </c>
      <c r="F6" s="13">
        <v>2.691841040009613E-2</v>
      </c>
      <c r="G6" s="37">
        <v>-2.9604592269001362E-3</v>
      </c>
      <c r="H6" s="13">
        <v>0.2342056568698507</v>
      </c>
      <c r="I6" s="12">
        <v>-1.4768254461899111E-2</v>
      </c>
      <c r="J6" s="13">
        <v>1.7128592554140679E-2</v>
      </c>
      <c r="K6" s="37">
        <v>6.7855360188205704E-2</v>
      </c>
      <c r="L6" s="13">
        <v>5.519461092865674E-2</v>
      </c>
      <c r="M6" s="12">
        <v>-2.1977987145050611E-2</v>
      </c>
      <c r="N6" s="40"/>
      <c r="O6" s="13">
        <v>8.3529490778093685E-3</v>
      </c>
      <c r="P6" s="12">
        <v>-1.4590341109723791E-2</v>
      </c>
      <c r="Q6" s="24">
        <v>1.1524181149822399</v>
      </c>
      <c r="S6" s="7" t="s">
        <v>40</v>
      </c>
      <c r="T6" s="17">
        <v>3.1599019040676302E-2</v>
      </c>
      <c r="U6" s="17">
        <v>2.691841040009613E-2</v>
      </c>
      <c r="V6" s="24">
        <v>1.1524181149822399</v>
      </c>
      <c r="W6" s="31">
        <v>7.0097880353054897E-3</v>
      </c>
      <c r="X6" s="19">
        <f t="shared" si="0"/>
        <v>2.2150242559872309E-4</v>
      </c>
      <c r="Y6" s="19">
        <f t="shared" si="1"/>
        <v>1.8869235115203672E-4</v>
      </c>
      <c r="Z6" s="6">
        <f t="shared" si="2"/>
        <v>8.0782067140718113E-3</v>
      </c>
      <c r="AB6" t="s">
        <v>125</v>
      </c>
      <c r="AC6" s="2">
        <f>T3</f>
        <v>43507</v>
      </c>
      <c r="AD6" s="21">
        <f>E83</f>
        <v>2.2896279747857799E-2</v>
      </c>
    </row>
    <row r="7" spans="2:31" x14ac:dyDescent="0.3">
      <c r="B7" s="11" t="s">
        <v>41</v>
      </c>
      <c r="C7" s="12">
        <v>0.18509683982201161</v>
      </c>
      <c r="D7" s="13">
        <v>-7.2921761834290333E-3</v>
      </c>
      <c r="E7" s="12">
        <v>5.95398911615308E-2</v>
      </c>
      <c r="F7" s="13">
        <v>-3.1381183184147288E-2</v>
      </c>
      <c r="G7" s="37">
        <v>-5.0921046564806012E-2</v>
      </c>
      <c r="H7" s="13">
        <v>0.1331160740281436</v>
      </c>
      <c r="I7" s="12">
        <v>-5.454535357028345E-2</v>
      </c>
      <c r="J7" s="13">
        <v>0</v>
      </c>
      <c r="K7" s="37">
        <v>-6.2307933715500703E-2</v>
      </c>
      <c r="L7" s="13">
        <v>-2.2556688652045631E-3</v>
      </c>
      <c r="M7" s="12">
        <v>-6.0020529913533897E-2</v>
      </c>
      <c r="N7" s="40"/>
      <c r="O7" s="13">
        <v>1.155254552224649E-2</v>
      </c>
      <c r="P7" s="12">
        <v>-3.070185439837991E-2</v>
      </c>
      <c r="Q7" s="25">
        <v>1.5536280868135519</v>
      </c>
      <c r="S7" s="7" t="s">
        <v>41</v>
      </c>
      <c r="T7" s="17">
        <v>5.95398911615308E-2</v>
      </c>
      <c r="U7" s="17">
        <v>-3.1381183184147288E-2</v>
      </c>
      <c r="V7" s="24">
        <v>1.5536280868135519</v>
      </c>
      <c r="W7" s="31">
        <v>9.1566429530167123E-2</v>
      </c>
      <c r="X7" s="19">
        <f t="shared" si="0"/>
        <v>5.4518552482761299E-3</v>
      </c>
      <c r="Y7" s="19">
        <f t="shared" si="1"/>
        <v>-2.8734628986044884E-3</v>
      </c>
      <c r="Z7" s="6">
        <f t="shared" si="2"/>
        <v>0.14226017672730146</v>
      </c>
      <c r="AB7" t="s">
        <v>125</v>
      </c>
      <c r="AC7" s="2">
        <f>U3</f>
        <v>43879</v>
      </c>
      <c r="AD7" s="21">
        <f>F83</f>
        <v>3.6913233394171301E-3</v>
      </c>
    </row>
    <row r="8" spans="2:31" x14ac:dyDescent="0.3">
      <c r="B8" s="11" t="s">
        <v>42</v>
      </c>
      <c r="C8" s="12">
        <v>0.20005023567706701</v>
      </c>
      <c r="D8" s="13">
        <v>1.1814973001933239E-2</v>
      </c>
      <c r="E8" s="12">
        <v>1.3856042634228681E-2</v>
      </c>
      <c r="F8" s="13">
        <v>-1.6425618704168029E-2</v>
      </c>
      <c r="G8" s="37">
        <v>-5.5297448584030962E-2</v>
      </c>
      <c r="H8" s="13">
        <v>0.11394291853134671</v>
      </c>
      <c r="I8" s="12">
        <v>-2.5806291333917989E-2</v>
      </c>
      <c r="J8" s="13">
        <v>5.8819534424148223E-4</v>
      </c>
      <c r="K8" s="37">
        <v>-9.6385703317364069E-2</v>
      </c>
      <c r="L8" s="13">
        <v>2.8374272039382031E-3</v>
      </c>
      <c r="M8" s="12">
        <v>-3.9909212495207513E-2</v>
      </c>
      <c r="N8" s="40"/>
      <c r="O8" s="13">
        <v>1.2079918863476809E-2</v>
      </c>
      <c r="P8" s="12">
        <v>2.8638103607292461E-2</v>
      </c>
      <c r="Q8" s="24">
        <v>1.37504059311622</v>
      </c>
      <c r="S8" s="7" t="s">
        <v>42</v>
      </c>
      <c r="T8" s="17">
        <v>1.3856042634228681E-2</v>
      </c>
      <c r="U8" s="17">
        <v>-1.6425618704168029E-2</v>
      </c>
      <c r="V8" s="24">
        <v>1.37504059311622</v>
      </c>
      <c r="W8" s="31">
        <v>7.1367007409781661E-3</v>
      </c>
      <c r="X8" s="19">
        <f t="shared" si="0"/>
        <v>9.8886429734724884E-5</v>
      </c>
      <c r="Y8" s="19">
        <f t="shared" si="1"/>
        <v>-1.172247251770608E-4</v>
      </c>
      <c r="Z8" s="6">
        <f t="shared" si="2"/>
        <v>9.8132532197675836E-3</v>
      </c>
      <c r="AB8" t="s">
        <v>126</v>
      </c>
      <c r="AC8" s="2">
        <f>U3</f>
        <v>43879</v>
      </c>
      <c r="AD8" s="18">
        <f>SUM(Y4:Y18)</f>
        <v>-3.810952085789761E-3</v>
      </c>
    </row>
    <row r="9" spans="2:31" x14ac:dyDescent="0.3">
      <c r="B9" s="11" t="s">
        <v>43</v>
      </c>
      <c r="C9" s="12">
        <v>0.18760607780388791</v>
      </c>
      <c r="D9" s="13">
        <v>-6.7134941732494013E-4</v>
      </c>
      <c r="E9" s="12">
        <v>3.021095908354177E-2</v>
      </c>
      <c r="F9" s="13">
        <v>-3.0434623045330619E-2</v>
      </c>
      <c r="G9" s="37">
        <v>-2.019077943206871E-2</v>
      </c>
      <c r="H9" s="13">
        <v>8.4397473558922576E-2</v>
      </c>
      <c r="I9" s="12">
        <v>-3.0415556160361401E-2</v>
      </c>
      <c r="J9" s="13">
        <v>-1.0526138709660571E-2</v>
      </c>
      <c r="K9" s="37">
        <v>-8.8297911713381749E-2</v>
      </c>
      <c r="L9" s="13">
        <v>6.3924726705535404E-3</v>
      </c>
      <c r="M9" s="12">
        <v>-3.5092478172601298E-2</v>
      </c>
      <c r="N9" s="40"/>
      <c r="O9" s="13">
        <v>-2.0470259054282351E-2</v>
      </c>
      <c r="P9" s="12">
        <v>2.1457530366896901E-2</v>
      </c>
      <c r="Q9" s="25">
        <v>1.3237729536023519</v>
      </c>
      <c r="S9" s="7" t="s">
        <v>43</v>
      </c>
      <c r="T9" s="17">
        <v>3.021095908354177E-2</v>
      </c>
      <c r="U9" s="17">
        <v>-3.0434623045330619E-2</v>
      </c>
      <c r="V9" s="24">
        <v>1.3237729536023519</v>
      </c>
      <c r="W9" s="31">
        <v>7.0827960156661755E-3</v>
      </c>
      <c r="X9" s="19">
        <f t="shared" si="0"/>
        <v>2.139780606263635E-4</v>
      </c>
      <c r="Y9" s="19">
        <f t="shared" si="1"/>
        <v>-2.1556222684376966E-4</v>
      </c>
      <c r="Z9" s="6">
        <f t="shared" si="2"/>
        <v>9.3760138014213831E-3</v>
      </c>
    </row>
    <row r="10" spans="2:31" x14ac:dyDescent="0.3">
      <c r="B10" s="11" t="s">
        <v>44</v>
      </c>
      <c r="C10" s="12">
        <v>0.21423304745438879</v>
      </c>
      <c r="D10" s="13">
        <v>-3.6942671710839543E-2</v>
      </c>
      <c r="E10" s="12">
        <v>-8.4655987384384623E-2</v>
      </c>
      <c r="F10" s="13">
        <v>1.4082483616290281E-2</v>
      </c>
      <c r="G10" s="37">
        <v>3.321182277217738E-2</v>
      </c>
      <c r="H10" s="13">
        <v>0.1956903467671105</v>
      </c>
      <c r="I10" s="12">
        <v>-1.2703024341589431E-2</v>
      </c>
      <c r="J10" s="13">
        <v>-2.1543844571742628E-2</v>
      </c>
      <c r="K10" s="37">
        <v>-9.1742905356358984E-3</v>
      </c>
      <c r="L10" s="13">
        <v>9.4135730907446868E-2</v>
      </c>
      <c r="M10" s="12">
        <v>-6.2341244335085477E-2</v>
      </c>
      <c r="N10" s="40"/>
      <c r="O10" s="13">
        <v>3.342197953581505E-2</v>
      </c>
      <c r="P10" s="12">
        <v>-2.0310629392149341E-2</v>
      </c>
      <c r="Q10" s="24">
        <v>0.67537941539426039</v>
      </c>
      <c r="S10" s="7" t="s">
        <v>44</v>
      </c>
      <c r="T10" s="17">
        <v>-8.4655987384384623E-2</v>
      </c>
      <c r="U10" s="17">
        <v>1.4082483616290281E-2</v>
      </c>
      <c r="V10" s="24">
        <v>0.67537941539426039</v>
      </c>
      <c r="W10" s="31">
        <v>7.0514123751515079E-3</v>
      </c>
      <c r="X10" s="19">
        <f t="shared" si="0"/>
        <v>-5.969442770729197E-4</v>
      </c>
      <c r="Y10" s="19">
        <f t="shared" si="1"/>
        <v>9.9301399244777649E-5</v>
      </c>
      <c r="Z10" s="6">
        <f t="shared" si="2"/>
        <v>4.7623787676336782E-3</v>
      </c>
    </row>
    <row r="11" spans="2:31" x14ac:dyDescent="0.3">
      <c r="B11" s="11" t="s">
        <v>45</v>
      </c>
      <c r="C11" s="12">
        <v>0.1906616309429838</v>
      </c>
      <c r="D11" s="13">
        <v>-3.2679758827555923E-2</v>
      </c>
      <c r="E11" s="12">
        <v>5.0676003393639313E-3</v>
      </c>
      <c r="F11" s="13">
        <v>2.5209994465050789E-2</v>
      </c>
      <c r="G11" s="37">
        <v>0.22622959193822781</v>
      </c>
      <c r="H11" s="13">
        <v>0.13903744029515261</v>
      </c>
      <c r="I11" s="12">
        <v>-1.6431952674513362E-2</v>
      </c>
      <c r="J11" s="13">
        <v>1.3126318423969391E-2</v>
      </c>
      <c r="K11" s="37">
        <v>0</v>
      </c>
      <c r="L11" s="13">
        <v>6.5960077587635668E-2</v>
      </c>
      <c r="M11" s="12">
        <v>-9.0607682676979828E-2</v>
      </c>
      <c r="N11" s="40"/>
      <c r="O11" s="13">
        <v>0.29647618226472311</v>
      </c>
      <c r="P11" s="12">
        <v>-3.4676626084615643E-2</v>
      </c>
      <c r="Q11" s="25">
        <v>0.58518877837259264</v>
      </c>
      <c r="S11" s="7" t="s">
        <v>45</v>
      </c>
      <c r="T11" s="17">
        <v>5.0676003393639313E-3</v>
      </c>
      <c r="U11" s="17">
        <v>2.5209994465050789E-2</v>
      </c>
      <c r="V11" s="24">
        <v>0.58518877837259264</v>
      </c>
      <c r="W11" s="31">
        <v>7.0472646562908534E-3</v>
      </c>
      <c r="X11" s="19">
        <f t="shared" si="0"/>
        <v>3.5712720763806969E-5</v>
      </c>
      <c r="Y11" s="19">
        <f t="shared" si="1"/>
        <v>1.7766150297884045E-4</v>
      </c>
      <c r="Z11" s="6">
        <f t="shared" si="2"/>
        <v>4.1239801950831937E-3</v>
      </c>
    </row>
    <row r="12" spans="2:31" x14ac:dyDescent="0.3">
      <c r="B12" s="11" t="s">
        <v>46</v>
      </c>
      <c r="C12" s="12">
        <v>0.38976537954270302</v>
      </c>
      <c r="D12" s="13">
        <v>7.8167131119390776E-2</v>
      </c>
      <c r="E12" s="12">
        <v>6.2500034650066594E-2</v>
      </c>
      <c r="F12" s="13">
        <v>-3.852955390963908E-2</v>
      </c>
      <c r="G12" s="37">
        <v>0.15784652865183341</v>
      </c>
      <c r="H12" s="13">
        <v>0.48243071465800741</v>
      </c>
      <c r="I12" s="12">
        <v>3.3505616051240812E-2</v>
      </c>
      <c r="J12" s="13">
        <v>-1.3278142800405179E-2</v>
      </c>
      <c r="K12" s="37">
        <v>8.1789591189842303E-2</v>
      </c>
      <c r="L12" s="13">
        <v>3.7964492347207557E-2</v>
      </c>
      <c r="M12" s="12">
        <v>-3.2898821750970031E-2</v>
      </c>
      <c r="N12" s="40"/>
      <c r="O12" s="13">
        <v>-0.1565501080135058</v>
      </c>
      <c r="P12" s="12">
        <v>6.7528700073651304E-3</v>
      </c>
      <c r="Q12" s="24">
        <v>0.68418827990872244</v>
      </c>
      <c r="S12" s="7" t="s">
        <v>46</v>
      </c>
      <c r="T12" s="17">
        <v>6.2500034650066594E-2</v>
      </c>
      <c r="U12" s="17">
        <v>-3.852955390963908E-2</v>
      </c>
      <c r="V12" s="24">
        <v>0.68418827990872244</v>
      </c>
      <c r="W12" s="31">
        <v>2.1936612643250773E-2</v>
      </c>
      <c r="X12" s="19">
        <f t="shared" si="0"/>
        <v>1.3710390503082622E-3</v>
      </c>
      <c r="Y12" s="19">
        <f t="shared" si="1"/>
        <v>-8.452078994330009E-4</v>
      </c>
      <c r="Z12" s="6">
        <f t="shared" si="2"/>
        <v>1.5008773271409679E-2</v>
      </c>
    </row>
    <row r="13" spans="2:31" x14ac:dyDescent="0.3">
      <c r="B13" s="11" t="s">
        <v>47</v>
      </c>
      <c r="C13" s="12">
        <v>-1.6210922221935101E-2</v>
      </c>
      <c r="D13" s="13">
        <v>-5.6695624867733718E-2</v>
      </c>
      <c r="E13" s="12">
        <v>3.5398137604984108E-2</v>
      </c>
      <c r="F13" s="13">
        <v>2.920227458452973E-2</v>
      </c>
      <c r="G13" s="37">
        <v>0.1179932543827291</v>
      </c>
      <c r="H13" s="13">
        <v>-5.2807054736688794E-3</v>
      </c>
      <c r="I13" s="12">
        <v>3.741292129678353E-2</v>
      </c>
      <c r="J13" s="13">
        <v>1.1919156871884381E-2</v>
      </c>
      <c r="K13" s="37">
        <v>-8.0338199364491936E-2</v>
      </c>
      <c r="L13" s="13">
        <v>-3.3169120437021582E-2</v>
      </c>
      <c r="M13" s="12">
        <v>-4.6195716636664441E-2</v>
      </c>
      <c r="N13" s="40"/>
      <c r="O13" s="13">
        <v>0.11680921114942849</v>
      </c>
      <c r="P13" s="12">
        <v>-2.295923817238121E-2</v>
      </c>
      <c r="Q13" s="25">
        <v>0.77028962072280904</v>
      </c>
      <c r="S13" s="7" t="s">
        <v>47</v>
      </c>
      <c r="T13" s="17">
        <v>3.5398137604984108E-2</v>
      </c>
      <c r="U13" s="17">
        <v>2.920227458452973E-2</v>
      </c>
      <c r="V13" s="24">
        <v>0.77028962072280904</v>
      </c>
      <c r="W13" s="31">
        <v>7.0879112318700263E-3</v>
      </c>
      <c r="X13" s="19">
        <f t="shared" si="0"/>
        <v>2.5089885711764763E-4</v>
      </c>
      <c r="Y13" s="19">
        <f t="shared" si="1"/>
        <v>2.0698313002384089E-4</v>
      </c>
      <c r="Z13" s="6">
        <f t="shared" si="2"/>
        <v>5.4597444545141007E-3</v>
      </c>
      <c r="AB13" t="s">
        <v>3</v>
      </c>
    </row>
    <row r="14" spans="2:31" x14ac:dyDescent="0.3">
      <c r="B14" s="11" t="s">
        <v>48</v>
      </c>
      <c r="C14" s="12">
        <v>0.18409704536431831</v>
      </c>
      <c r="D14" s="13">
        <v>-5.5993918822128667E-2</v>
      </c>
      <c r="E14" s="12">
        <v>4.4187696113557877E-2</v>
      </c>
      <c r="F14" s="13">
        <v>-5.146777319656004E-2</v>
      </c>
      <c r="G14" s="37">
        <v>-1.487137836948327E-2</v>
      </c>
      <c r="H14" s="13">
        <v>0.1132103746408404</v>
      </c>
      <c r="I14" s="12">
        <v>6.6666733432213077E-2</v>
      </c>
      <c r="J14" s="13">
        <v>-5.6819302085181489E-3</v>
      </c>
      <c r="K14" s="37">
        <v>3.8095127932080919E-2</v>
      </c>
      <c r="L14" s="13">
        <v>3.3029242560498329E-3</v>
      </c>
      <c r="M14" s="12">
        <v>1.6093681791787159E-2</v>
      </c>
      <c r="N14" s="40"/>
      <c r="O14" s="13">
        <v>-2.915776647197765E-2</v>
      </c>
      <c r="P14" s="12">
        <v>-1.2606574084377931E-2</v>
      </c>
      <c r="Q14" s="24">
        <v>1.221109710971108</v>
      </c>
      <c r="S14" s="7" t="s">
        <v>48</v>
      </c>
      <c r="T14" s="17">
        <v>4.4187696113557877E-2</v>
      </c>
      <c r="U14" s="17">
        <v>-5.146777319656004E-2</v>
      </c>
      <c r="V14" s="24">
        <v>1.221109710971108</v>
      </c>
      <c r="W14" s="31">
        <v>7.2609044034303702E-3</v>
      </c>
      <c r="X14" s="19">
        <f t="shared" si="0"/>
        <v>3.2084263728837545E-4</v>
      </c>
      <c r="Y14" s="19">
        <f t="shared" si="1"/>
        <v>-3.7370258103765837E-4</v>
      </c>
      <c r="Z14" s="6">
        <f t="shared" si="2"/>
        <v>8.8663608774617042E-3</v>
      </c>
      <c r="AB14" t="s">
        <v>121</v>
      </c>
    </row>
    <row r="15" spans="2:31" x14ac:dyDescent="0.3">
      <c r="B15" s="11" t="s">
        <v>49</v>
      </c>
      <c r="C15" s="12">
        <v>3.8695625636888657E-2</v>
      </c>
      <c r="D15" s="13">
        <v>-1.6324796969958259E-2</v>
      </c>
      <c r="E15" s="12">
        <v>-3.5744687344165582E-2</v>
      </c>
      <c r="F15" s="13">
        <v>-1.6328284835669171E-2</v>
      </c>
      <c r="G15" s="37">
        <v>6.8640588445694872E-2</v>
      </c>
      <c r="H15" s="13">
        <v>0.4357683123887981</v>
      </c>
      <c r="I15" s="12">
        <v>-1.9005892145571909E-2</v>
      </c>
      <c r="J15" s="13">
        <v>-2.9805805184827121E-3</v>
      </c>
      <c r="K15" s="37">
        <v>1.943191917358034E-2</v>
      </c>
      <c r="L15" s="13">
        <v>0.11906162917784879</v>
      </c>
      <c r="M15" s="12">
        <v>1.0744230845166401E-2</v>
      </c>
      <c r="N15" s="40"/>
      <c r="O15" s="13">
        <v>-3.085295919431064E-2</v>
      </c>
      <c r="P15" s="12">
        <v>-2.0866842474744459E-2</v>
      </c>
      <c r="Q15" s="25">
        <v>0.75933195166334877</v>
      </c>
      <c r="S15" s="7" t="s">
        <v>49</v>
      </c>
      <c r="T15" s="17">
        <v>-3.5744687344165582E-2</v>
      </c>
      <c r="U15" s="17">
        <v>-1.6328284835669171E-2</v>
      </c>
      <c r="V15" s="24">
        <v>0.75933195166334877</v>
      </c>
      <c r="W15" s="31">
        <v>7.0574141480939344E-3</v>
      </c>
      <c r="X15" s="19">
        <f t="shared" si="0"/>
        <v>-2.5226506218190838E-4</v>
      </c>
      <c r="Y15" s="19">
        <f t="shared" si="1"/>
        <v>-1.1523546841335925E-4</v>
      </c>
      <c r="Z15" s="6">
        <f t="shared" si="2"/>
        <v>5.358920058768697E-3</v>
      </c>
      <c r="AB15" t="s">
        <v>4</v>
      </c>
    </row>
    <row r="16" spans="2:31" x14ac:dyDescent="0.3">
      <c r="B16" s="11" t="s">
        <v>50</v>
      </c>
      <c r="C16" s="12">
        <v>8.9583330773555403E-2</v>
      </c>
      <c r="D16" s="13">
        <v>-4.2064607590042158E-3</v>
      </c>
      <c r="E16" s="12">
        <v>6.7204266502042698E-2</v>
      </c>
      <c r="F16" s="13">
        <v>6.6570382281347928E-3</v>
      </c>
      <c r="G16" s="37">
        <v>-0.12904377066096651</v>
      </c>
      <c r="H16" s="13">
        <v>-0.1776415916829083</v>
      </c>
      <c r="I16" s="12">
        <v>-1.608155889509055E-2</v>
      </c>
      <c r="J16" s="13">
        <v>-2.0702788574410321E-2</v>
      </c>
      <c r="K16" s="37">
        <v>-7.7885869407496422E-2</v>
      </c>
      <c r="L16" s="13">
        <v>-6.2745201043114873E-2</v>
      </c>
      <c r="M16" s="12">
        <v>-4.7312492528407191E-2</v>
      </c>
      <c r="N16" s="40"/>
      <c r="O16" s="13">
        <v>8.7838320407236381E-3</v>
      </c>
      <c r="P16" s="12">
        <v>-1.969324857229271E-2</v>
      </c>
      <c r="Q16" s="24">
        <v>0.2739166862224191</v>
      </c>
      <c r="S16" s="7" t="s">
        <v>50</v>
      </c>
      <c r="T16" s="17">
        <v>6.7204266502042698E-2</v>
      </c>
      <c r="U16" s="17">
        <v>6.6570382281347928E-3</v>
      </c>
      <c r="V16" s="24">
        <v>0.2739166862224191</v>
      </c>
      <c r="W16" s="31">
        <v>8.2165867481840238E-2</v>
      </c>
      <c r="X16" s="19">
        <f t="shared" si="0"/>
        <v>5.5218968556211157E-3</v>
      </c>
      <c r="Y16" s="19">
        <f t="shared" si="1"/>
        <v>5.4698132087446793E-4</v>
      </c>
      <c r="Z16" s="6">
        <f t="shared" si="2"/>
        <v>2.2506602141216102E-2</v>
      </c>
      <c r="AB16" t="s">
        <v>37</v>
      </c>
      <c r="AD16">
        <f>V1</f>
        <v>1.1000000000000001</v>
      </c>
    </row>
    <row r="17" spans="2:30" x14ac:dyDescent="0.3">
      <c r="B17" s="11" t="s">
        <v>51</v>
      </c>
      <c r="C17" s="12">
        <v>9.1790991565241731E-2</v>
      </c>
      <c r="D17" s="13">
        <v>-2.7272750734301691E-2</v>
      </c>
      <c r="E17" s="12">
        <v>-6.4701767398204213E-3</v>
      </c>
      <c r="F17" s="13">
        <v>-2.170760960602636E-2</v>
      </c>
      <c r="G17" s="37">
        <v>-6.834335258984825E-2</v>
      </c>
      <c r="H17" s="13">
        <v>0.19550259845797571</v>
      </c>
      <c r="I17" s="12">
        <v>5.4053800145330566E-3</v>
      </c>
      <c r="J17" s="13">
        <v>-2.8897892191265932E-2</v>
      </c>
      <c r="K17" s="37">
        <v>4.2214572825639562E-2</v>
      </c>
      <c r="L17" s="13">
        <v>3.984061879235945E-3</v>
      </c>
      <c r="M17" s="12">
        <v>3.3779220555081309E-3</v>
      </c>
      <c r="N17" s="40"/>
      <c r="O17" s="13">
        <v>-1.39275636522832E-2</v>
      </c>
      <c r="P17" s="12">
        <v>0</v>
      </c>
      <c r="Q17" s="25">
        <v>1.096086938497244</v>
      </c>
      <c r="S17" s="7" t="s">
        <v>51</v>
      </c>
      <c r="T17" s="17">
        <v>-6.4701767398204213E-3</v>
      </c>
      <c r="U17" s="17">
        <v>-2.170760960602636E-2</v>
      </c>
      <c r="V17" s="24">
        <v>1.096086938497244</v>
      </c>
      <c r="W17" s="31">
        <v>7.0597285119018026E-3</v>
      </c>
      <c r="X17" s="19">
        <f t="shared" si="0"/>
        <v>-4.5677691207154078E-5</v>
      </c>
      <c r="Y17" s="19">
        <f t="shared" si="1"/>
        <v>-1.5324983046089774E-4</v>
      </c>
      <c r="Z17" s="6">
        <f t="shared" si="2"/>
        <v>7.7380762112321515E-3</v>
      </c>
    </row>
    <row r="18" spans="2:30" x14ac:dyDescent="0.3">
      <c r="B18" s="11" t="s">
        <v>52</v>
      </c>
      <c r="C18" s="12">
        <v>0.27872342522089499</v>
      </c>
      <c r="D18" s="13">
        <v>-6.4267895920749774E-2</v>
      </c>
      <c r="E18" s="12">
        <v>5.2456105932009667E-2</v>
      </c>
      <c r="F18" s="13">
        <v>-1.858509109152107E-2</v>
      </c>
      <c r="G18" s="37">
        <v>-0.11340645760334329</v>
      </c>
      <c r="H18" s="13">
        <v>-0.13155343816573711</v>
      </c>
      <c r="I18" s="12">
        <v>6.8753539997836288E-2</v>
      </c>
      <c r="J18" s="13">
        <v>-5.9100393389664878E-2</v>
      </c>
      <c r="K18" s="37">
        <v>6.5869927051943611E-2</v>
      </c>
      <c r="L18" s="13">
        <v>0.14863098012789711</v>
      </c>
      <c r="M18" s="12">
        <v>-3.6322379550384087E-2</v>
      </c>
      <c r="N18" s="40"/>
      <c r="O18" s="13">
        <v>0.16782993051874051</v>
      </c>
      <c r="P18" s="12">
        <v>1.000003425442442E-2</v>
      </c>
      <c r="Q18" s="24">
        <v>1.577703961582182</v>
      </c>
      <c r="S18" s="7" t="s">
        <v>52</v>
      </c>
      <c r="T18" s="17">
        <v>5.2456105932009667E-2</v>
      </c>
      <c r="U18" s="17">
        <v>-1.858509109152107E-2</v>
      </c>
      <c r="V18" s="24">
        <v>1.577703961582182</v>
      </c>
      <c r="W18" s="31">
        <v>8.7271563128646316E-3</v>
      </c>
      <c r="X18" s="19">
        <f t="shared" si="0"/>
        <v>4.5779263603283404E-4</v>
      </c>
      <c r="Y18" s="19">
        <f t="shared" si="1"/>
        <v>-1.6219499504453234E-4</v>
      </c>
      <c r="Z18" s="6">
        <f t="shared" si="2"/>
        <v>1.3768869088153477E-2</v>
      </c>
      <c r="AB18" s="44" t="s">
        <v>7</v>
      </c>
      <c r="AC18" s="44"/>
      <c r="AD18" s="44"/>
    </row>
    <row r="19" spans="2:30" x14ac:dyDescent="0.3">
      <c r="B19" s="11" t="s">
        <v>53</v>
      </c>
      <c r="C19" s="12">
        <v>0.22821579276088719</v>
      </c>
      <c r="D19" s="13">
        <v>-4.2567588030835053E-2</v>
      </c>
      <c r="E19" s="12">
        <v>-1.199718782921788E-2</v>
      </c>
      <c r="F19" s="13">
        <v>6.4286385456822082E-3</v>
      </c>
      <c r="G19" s="37">
        <v>-0.1256211519356</v>
      </c>
      <c r="H19" s="13">
        <v>0.17719994730518221</v>
      </c>
      <c r="I19" s="12">
        <v>6.360427863217466E-2</v>
      </c>
      <c r="J19" s="13">
        <v>-2.5249164226742171E-2</v>
      </c>
      <c r="K19" s="37">
        <v>3.8854728177392113E-2</v>
      </c>
      <c r="L19" s="13">
        <v>1.377956079418396E-2</v>
      </c>
      <c r="M19" s="12">
        <v>-4.5307331738546619E-3</v>
      </c>
      <c r="N19" s="40"/>
      <c r="O19" s="13">
        <v>0.1040311974963286</v>
      </c>
      <c r="P19" s="12">
        <v>-1.060080893675663E-2</v>
      </c>
      <c r="Q19" s="25">
        <v>1.030692293443727</v>
      </c>
      <c r="S19" s="7" t="s">
        <v>53</v>
      </c>
      <c r="T19" s="17">
        <v>-1.199718782921788E-2</v>
      </c>
      <c r="U19" s="17">
        <v>6.4286385456822082E-3</v>
      </c>
      <c r="V19" s="24">
        <v>1.030692293443727</v>
      </c>
      <c r="W19" s="31">
        <v>7.1292480448971428E-3</v>
      </c>
      <c r="X19" s="19">
        <f t="shared" si="0"/>
        <v>-8.5530927875715365E-5</v>
      </c>
      <c r="Y19" s="19">
        <f t="shared" si="1"/>
        <v>4.5831358783155294E-5</v>
      </c>
      <c r="Z19" s="6">
        <f t="shared" si="2"/>
        <v>7.3480610179242432E-3</v>
      </c>
      <c r="AB19" t="s">
        <v>124</v>
      </c>
      <c r="AC19" s="2">
        <f>T3</f>
        <v>43507</v>
      </c>
      <c r="AD19" s="21">
        <f>AD4+1</f>
        <v>1.0499050322744619</v>
      </c>
    </row>
    <row r="20" spans="2:30" x14ac:dyDescent="0.3">
      <c r="B20" s="11" t="s">
        <v>54</v>
      </c>
      <c r="C20" s="12">
        <v>0.31977686105103881</v>
      </c>
      <c r="D20" s="13">
        <v>-0.118869532686014</v>
      </c>
      <c r="E20" s="12">
        <v>3.3962229770755803E-2</v>
      </c>
      <c r="F20" s="13">
        <v>3.5584025201245373E-2</v>
      </c>
      <c r="G20" s="37">
        <v>-0.156499740575612</v>
      </c>
      <c r="H20" s="13">
        <v>-0.2384649050971698</v>
      </c>
      <c r="I20" s="12">
        <v>5.2401825715278523E-2</v>
      </c>
      <c r="J20" s="13">
        <v>-7.6072005189997349E-2</v>
      </c>
      <c r="K20" s="37">
        <v>0.1961078672113967</v>
      </c>
      <c r="L20" s="13">
        <v>-3.5043739997580037E-2</v>
      </c>
      <c r="M20" s="12">
        <v>-4.9286659656380023E-2</v>
      </c>
      <c r="N20" s="40"/>
      <c r="O20" s="13">
        <v>5.584722679157883E-2</v>
      </c>
      <c r="P20" s="12">
        <v>-7.7820905903036586E-3</v>
      </c>
      <c r="Q20" s="24">
        <v>0.57069296607996389</v>
      </c>
      <c r="S20" s="7" t="s">
        <v>54</v>
      </c>
      <c r="T20" s="17">
        <v>3.3962229770755803E-2</v>
      </c>
      <c r="U20" s="17">
        <v>3.5584025201245373E-2</v>
      </c>
      <c r="V20" s="24">
        <v>0.57069296607996389</v>
      </c>
      <c r="W20" s="31">
        <v>8.0349396764232833E-3</v>
      </c>
      <c r="X20" s="19">
        <f t="shared" si="0"/>
        <v>2.7288446748484981E-4</v>
      </c>
      <c r="Y20" s="19">
        <f t="shared" si="1"/>
        <v>2.8591549593633245E-4</v>
      </c>
      <c r="Z20" s="6">
        <f t="shared" si="2"/>
        <v>4.5854835562115885E-3</v>
      </c>
      <c r="AB20" t="s">
        <v>6</v>
      </c>
      <c r="AD20" s="5">
        <f>AD5</f>
        <v>0.95021492658025164</v>
      </c>
    </row>
    <row r="21" spans="2:30" x14ac:dyDescent="0.3">
      <c r="B21" s="11" t="s">
        <v>55</v>
      </c>
      <c r="C21" s="12">
        <v>7.6858674360158918E-2</v>
      </c>
      <c r="D21" s="13">
        <v>-2.2611187966767868E-2</v>
      </c>
      <c r="E21" s="12">
        <v>2.9850675299835979E-2</v>
      </c>
      <c r="F21" s="13">
        <v>1.8115940010019042E-2</v>
      </c>
      <c r="G21" s="37">
        <v>0</v>
      </c>
      <c r="H21" s="13">
        <v>0.1048841699868113</v>
      </c>
      <c r="I21" s="12">
        <v>5.3192155618368986E-3</v>
      </c>
      <c r="J21" s="13">
        <v>-4.1005344357817892E-2</v>
      </c>
      <c r="K21" s="37">
        <v>-9.655183145624413E-3</v>
      </c>
      <c r="L21" s="13">
        <v>1.6713078915349788E-2</v>
      </c>
      <c r="M21" s="12">
        <v>-4.1096041201890143E-3</v>
      </c>
      <c r="N21" s="40"/>
      <c r="O21" s="13">
        <v>-3.98899105052547E-2</v>
      </c>
      <c r="P21" s="12">
        <v>-1.146130887644181E-2</v>
      </c>
      <c r="Q21" s="25">
        <v>1.315216475954152</v>
      </c>
      <c r="S21" s="7" t="s">
        <v>55</v>
      </c>
      <c r="T21" s="17">
        <v>2.9850675299835979E-2</v>
      </c>
      <c r="U21" s="17">
        <v>1.8115940010019042E-2</v>
      </c>
      <c r="V21" s="24">
        <v>1.315216475954152</v>
      </c>
      <c r="W21" s="31">
        <v>7.0833677006516263E-3</v>
      </c>
      <c r="X21" s="19">
        <f t="shared" si="0"/>
        <v>2.1144330926149748E-4</v>
      </c>
      <c r="Y21" s="19">
        <f t="shared" si="1"/>
        <v>1.2832186433391139E-4</v>
      </c>
      <c r="Z21" s="6">
        <f t="shared" si="2"/>
        <v>9.316161905138497E-3</v>
      </c>
      <c r="AB21" t="s">
        <v>125</v>
      </c>
      <c r="AC21" s="2">
        <f>T3</f>
        <v>43507</v>
      </c>
      <c r="AD21" s="21">
        <f>AD6+1</f>
        <v>1.0228962797478578</v>
      </c>
    </row>
    <row r="22" spans="2:30" x14ac:dyDescent="0.3">
      <c r="B22" s="11" t="s">
        <v>56</v>
      </c>
      <c r="C22" s="12">
        <v>0.24038469468969989</v>
      </c>
      <c r="D22" s="13">
        <v>-3.8759783348162768E-2</v>
      </c>
      <c r="E22" s="12">
        <v>-2.5089505320167741E-2</v>
      </c>
      <c r="F22" s="13">
        <v>4.6874994456662433E-2</v>
      </c>
      <c r="G22" s="37">
        <v>-6.4969361963287953E-2</v>
      </c>
      <c r="H22" s="13">
        <v>0.1077432605360655</v>
      </c>
      <c r="I22" s="12">
        <v>-2.1367460544930768E-2</v>
      </c>
      <c r="J22" s="13">
        <v>0.1004366899823752</v>
      </c>
      <c r="K22" s="37">
        <v>8.4126969659683581E-2</v>
      </c>
      <c r="L22" s="13">
        <v>-2.489022736670243E-2</v>
      </c>
      <c r="M22" s="12">
        <v>-0.19519509573029681</v>
      </c>
      <c r="N22" s="40"/>
      <c r="O22" s="13">
        <v>3.85916820492338E-2</v>
      </c>
      <c r="P22" s="12">
        <v>-4.9549593302079087E-2</v>
      </c>
      <c r="Q22" s="24">
        <v>1.2160257736571509</v>
      </c>
      <c r="S22" s="7" t="s">
        <v>56</v>
      </c>
      <c r="T22" s="17">
        <v>-2.5089505320167741E-2</v>
      </c>
      <c r="U22" s="17">
        <v>4.6874994456662433E-2</v>
      </c>
      <c r="V22" s="24">
        <v>1.2160257736571509</v>
      </c>
      <c r="W22" s="31">
        <v>7.1113223523965414E-3</v>
      </c>
      <c r="X22" s="19">
        <f t="shared" si="0"/>
        <v>-1.784195599938808E-4</v>
      </c>
      <c r="Y22" s="19">
        <f t="shared" si="1"/>
        <v>3.3334319584812753E-4</v>
      </c>
      <c r="Z22" s="6">
        <f t="shared" si="2"/>
        <v>8.6475512652983942E-3</v>
      </c>
      <c r="AB22" t="s">
        <v>125</v>
      </c>
      <c r="AC22" s="2">
        <f>U3</f>
        <v>43879</v>
      </c>
      <c r="AD22" s="21">
        <f>AD7+1</f>
        <v>1.0036913233394171</v>
      </c>
    </row>
    <row r="23" spans="2:30" x14ac:dyDescent="0.3">
      <c r="B23" s="11" t="s">
        <v>57</v>
      </c>
      <c r="C23" s="12">
        <v>0.14338228852880941</v>
      </c>
      <c r="D23" s="13">
        <v>-2.6366560660788348E-2</v>
      </c>
      <c r="E23" s="12">
        <v>4.5244398369305827E-2</v>
      </c>
      <c r="F23" s="13">
        <v>6.9510725742367718E-3</v>
      </c>
      <c r="G23" s="37">
        <v>-7.6247300421163788E-2</v>
      </c>
      <c r="H23" s="13">
        <v>8.5067562986973044E-2</v>
      </c>
      <c r="I23" s="12">
        <v>2.22717133979633E-3</v>
      </c>
      <c r="J23" s="13">
        <v>-1.8730137942868041E-2</v>
      </c>
      <c r="K23" s="37">
        <v>7.3115430419545602E-2</v>
      </c>
      <c r="L23" s="13">
        <v>2.080202150737032E-2</v>
      </c>
      <c r="M23" s="12">
        <v>-2.569401307898311E-2</v>
      </c>
      <c r="N23" s="40"/>
      <c r="O23" s="13">
        <v>9.0934772034256817E-4</v>
      </c>
      <c r="P23" s="12">
        <v>-9.6911137433426386E-3</v>
      </c>
      <c r="Q23" s="25">
        <v>0.29554236923209121</v>
      </c>
      <c r="S23" s="7" t="s">
        <v>57</v>
      </c>
      <c r="T23" s="17">
        <v>4.5244398369305827E-2</v>
      </c>
      <c r="U23" s="17">
        <v>6.9510725742367718E-3</v>
      </c>
      <c r="V23" s="24">
        <v>0.29554236923209121</v>
      </c>
      <c r="W23" s="31">
        <v>7.1473431850891623E-3</v>
      </c>
      <c r="X23" s="19">
        <f t="shared" si="0"/>
        <v>3.2337724234831721E-4</v>
      </c>
      <c r="Y23" s="19">
        <f t="shared" si="1"/>
        <v>4.9681701192531373E-5</v>
      </c>
      <c r="Z23" s="6">
        <f t="shared" si="2"/>
        <v>2.1123427386360921E-3</v>
      </c>
      <c r="AB23" t="s">
        <v>126</v>
      </c>
      <c r="AC23" s="2">
        <f>U3</f>
        <v>43879</v>
      </c>
      <c r="AD23" s="22">
        <f>AD8+1</f>
        <v>0.99618904791421026</v>
      </c>
    </row>
    <row r="24" spans="2:30" x14ac:dyDescent="0.3">
      <c r="B24" s="11" t="s">
        <v>58</v>
      </c>
      <c r="C24" s="12">
        <v>0.14855660943480301</v>
      </c>
      <c r="D24" s="13">
        <v>-5.6388925689502822E-2</v>
      </c>
      <c r="E24" s="12">
        <v>3.0909563027189831E-2</v>
      </c>
      <c r="F24" s="13">
        <v>-1.798968452853977E-2</v>
      </c>
      <c r="G24" s="37">
        <v>8.607158068439591E-2</v>
      </c>
      <c r="H24" s="13">
        <v>0.2837015261179856</v>
      </c>
      <c r="I24" s="12">
        <v>4.0631613905012243E-2</v>
      </c>
      <c r="J24" s="13">
        <v>1.0115262443808339E-3</v>
      </c>
      <c r="K24" s="37">
        <v>-7.477746953343023E-3</v>
      </c>
      <c r="L24" s="13">
        <v>6.0680111098788458E-2</v>
      </c>
      <c r="M24" s="12">
        <v>-1.4206218882514721E-2</v>
      </c>
      <c r="N24" s="40"/>
      <c r="O24" s="13">
        <v>-1.9474257201798632E-2</v>
      </c>
      <c r="P24" s="12">
        <v>-3.9720925837321008E-3</v>
      </c>
      <c r="Q24" s="24">
        <v>1.0230170365632469</v>
      </c>
      <c r="S24" s="7" t="s">
        <v>58</v>
      </c>
      <c r="T24" s="17">
        <v>3.0909563027189831E-2</v>
      </c>
      <c r="U24" s="17">
        <v>-1.798968452853977E-2</v>
      </c>
      <c r="V24" s="24">
        <v>1.0230170365632469</v>
      </c>
      <c r="W24" s="31">
        <v>7.4027707040355733E-3</v>
      </c>
      <c r="X24" s="19">
        <f t="shared" si="0"/>
        <v>2.28816407652222E-4</v>
      </c>
      <c r="Y24" s="19">
        <f t="shared" si="1"/>
        <v>-1.3317350960271622E-4</v>
      </c>
      <c r="Z24" s="6">
        <f t="shared" si="2"/>
        <v>7.5731605479996932E-3</v>
      </c>
    </row>
    <row r="25" spans="2:30" x14ac:dyDescent="0.3">
      <c r="B25" s="11" t="s">
        <v>59</v>
      </c>
      <c r="C25" s="12">
        <v>0.1072221530172324</v>
      </c>
      <c r="D25" s="13">
        <v>-3.3617556254893932E-2</v>
      </c>
      <c r="E25" s="12">
        <v>2.5441442107710929E-2</v>
      </c>
      <c r="F25" s="13">
        <v>2.632893675648074E-2</v>
      </c>
      <c r="G25" s="37">
        <v>-1.332019422178321E-2</v>
      </c>
      <c r="H25" s="13">
        <v>0.1345171887101759</v>
      </c>
      <c r="I25" s="12">
        <v>2.12014621793204E-2</v>
      </c>
      <c r="J25" s="13">
        <v>-8.6508199744517178E-4</v>
      </c>
      <c r="K25" s="37">
        <v>1.29870426212817E-2</v>
      </c>
      <c r="L25" s="13">
        <v>-3.4187555005813501E-3</v>
      </c>
      <c r="M25" s="12">
        <v>-3.3018968619757387E-2</v>
      </c>
      <c r="N25" s="40"/>
      <c r="O25" s="13">
        <v>-8.2820332902339922E-2</v>
      </c>
      <c r="P25" s="12">
        <v>-6.1553543824158008E-2</v>
      </c>
      <c r="Q25" s="25">
        <v>0.57771485398672995</v>
      </c>
      <c r="S25" s="7" t="s">
        <v>59</v>
      </c>
      <c r="T25" s="17">
        <v>2.5441442107710929E-2</v>
      </c>
      <c r="U25" s="17">
        <v>2.632893675648074E-2</v>
      </c>
      <c r="V25" s="24">
        <v>0.57771485398672995</v>
      </c>
      <c r="W25" s="31">
        <v>7.0866863669068201E-3</v>
      </c>
      <c r="X25" s="19">
        <f t="shared" si="0"/>
        <v>1.8029552093916414E-4</v>
      </c>
      <c r="Y25" s="19">
        <f t="shared" si="1"/>
        <v>1.8658491716730394E-4</v>
      </c>
      <c r="Z25" s="6">
        <f t="shared" si="2"/>
        <v>4.0940839797073232E-3</v>
      </c>
    </row>
    <row r="26" spans="2:30" x14ac:dyDescent="0.3">
      <c r="B26" s="11" t="s">
        <v>60</v>
      </c>
      <c r="C26" s="12">
        <v>0.33063293026162488</v>
      </c>
      <c r="D26" s="13">
        <v>-2.7733867616023811E-2</v>
      </c>
      <c r="E26" s="12">
        <v>-5.1021077054179687E-3</v>
      </c>
      <c r="F26" s="13">
        <v>5.0815853974053971E-2</v>
      </c>
      <c r="G26" s="37">
        <v>2.0408199310869121E-2</v>
      </c>
      <c r="H26" s="13">
        <v>8.3835484130603932E-2</v>
      </c>
      <c r="I26" s="12">
        <v>1.8036354263303082E-2</v>
      </c>
      <c r="J26" s="13">
        <v>-3.4224911333603498E-3</v>
      </c>
      <c r="K26" s="37">
        <v>3.2525211995788617E-2</v>
      </c>
      <c r="L26" s="13">
        <v>4.3435799436076998E-2</v>
      </c>
      <c r="M26" s="12">
        <v>-7.0129412455704143E-2</v>
      </c>
      <c r="N26" s="40"/>
      <c r="O26" s="13">
        <v>8.1064699662022566E-2</v>
      </c>
      <c r="P26" s="12">
        <v>3.9171527498444991E-3</v>
      </c>
      <c r="Q26" s="24">
        <v>0.81192093266709653</v>
      </c>
      <c r="S26" s="7" t="s">
        <v>60</v>
      </c>
      <c r="T26" s="17">
        <v>-5.1021077054179687E-3</v>
      </c>
      <c r="U26" s="17">
        <v>5.0815853974053971E-2</v>
      </c>
      <c r="V26" s="24">
        <v>0.81192093266709653</v>
      </c>
      <c r="W26" s="31">
        <v>7.0413488050071159E-3</v>
      </c>
      <c r="X26" s="19">
        <f t="shared" si="0"/>
        <v>-3.592571999456241E-5</v>
      </c>
      <c r="Y26" s="19">
        <f t="shared" si="1"/>
        <v>3.5781215265562105E-4</v>
      </c>
      <c r="Z26" s="6">
        <f t="shared" si="2"/>
        <v>5.7170184889957232E-3</v>
      </c>
    </row>
    <row r="27" spans="2:30" x14ac:dyDescent="0.3">
      <c r="B27" s="11" t="s">
        <v>61</v>
      </c>
      <c r="C27" s="12">
        <v>0.1123347163016313</v>
      </c>
      <c r="D27" s="13">
        <v>-2.4752497816242999E-2</v>
      </c>
      <c r="E27" s="12">
        <v>2.944153883115708E-2</v>
      </c>
      <c r="F27" s="13">
        <v>0.22287972545098239</v>
      </c>
      <c r="G27" s="37">
        <v>0.35564532487810291</v>
      </c>
      <c r="H27" s="13">
        <v>9.0148436386235042E-2</v>
      </c>
      <c r="I27" s="12">
        <v>2.2155670987900281E-2</v>
      </c>
      <c r="J27" s="13">
        <v>2.9291257955560649E-2</v>
      </c>
      <c r="K27" s="37">
        <v>-9.732509229842834E-2</v>
      </c>
      <c r="L27" s="13">
        <v>-7.6292578287615931E-2</v>
      </c>
      <c r="M27" s="12">
        <v>-3.6860075124946268E-2</v>
      </c>
      <c r="N27" s="40"/>
      <c r="O27" s="13">
        <v>-3.7517667473680461E-2</v>
      </c>
      <c r="P27" s="12">
        <v>-6.5413546530698641E-2</v>
      </c>
      <c r="Q27" s="25">
        <v>1.41136344146671</v>
      </c>
      <c r="S27" s="7" t="s">
        <v>61</v>
      </c>
      <c r="T27" s="17">
        <v>2.944153883115708E-2</v>
      </c>
      <c r="U27" s="17">
        <v>0.22287972545098239</v>
      </c>
      <c r="V27" s="24">
        <v>1.41136344146671</v>
      </c>
      <c r="W27" s="31">
        <v>7.0349536373015623E-3</v>
      </c>
      <c r="X27" s="19">
        <f t="shared" si="0"/>
        <v>2.0711986068800369E-4</v>
      </c>
      <c r="Y27" s="19">
        <f t="shared" si="1"/>
        <v>1.5679485352421622E-3</v>
      </c>
      <c r="Z27" s="6">
        <f t="shared" si="2"/>
        <v>9.9288763761006815E-3</v>
      </c>
    </row>
    <row r="28" spans="2:30" x14ac:dyDescent="0.3">
      <c r="B28" s="11" t="s">
        <v>62</v>
      </c>
      <c r="C28" s="12">
        <v>7.5753007426502261E-2</v>
      </c>
      <c r="D28" s="13">
        <v>-5.864204024282671E-2</v>
      </c>
      <c r="E28" s="12">
        <v>2.655732521755505E-2</v>
      </c>
      <c r="F28" s="13">
        <v>-2.9064174133877629E-2</v>
      </c>
      <c r="G28" s="37">
        <v>-0.12631581147643309</v>
      </c>
      <c r="H28" s="13">
        <v>-8.3376192336998667E-2</v>
      </c>
      <c r="I28" s="12">
        <v>8.8350170501938718E-2</v>
      </c>
      <c r="J28" s="13">
        <v>-8.5520132857645703E-2</v>
      </c>
      <c r="K28" s="37">
        <v>9.0214733409040848E-2</v>
      </c>
      <c r="L28" s="13">
        <v>7.1766639006181965E-2</v>
      </c>
      <c r="M28" s="12">
        <v>-6.0953971139082963E-2</v>
      </c>
      <c r="N28" s="40"/>
      <c r="O28" s="13">
        <v>4.7601109925565543E-2</v>
      </c>
      <c r="P28" s="12">
        <v>-3.3764411274309292E-2</v>
      </c>
      <c r="Q28" s="24">
        <v>1.353332959647122</v>
      </c>
      <c r="S28" s="7" t="s">
        <v>62</v>
      </c>
      <c r="T28" s="17">
        <v>2.655732521755505E-2</v>
      </c>
      <c r="U28" s="17">
        <v>-2.9064174133877629E-2</v>
      </c>
      <c r="V28" s="24">
        <v>1.353332959647122</v>
      </c>
      <c r="W28" s="31">
        <v>7.0468952509832039E-3</v>
      </c>
      <c r="X28" s="19">
        <f t="shared" si="0"/>
        <v>1.8714668895440518E-4</v>
      </c>
      <c r="Y28" s="19">
        <f t="shared" si="1"/>
        <v>-2.0481219067777114E-4</v>
      </c>
      <c r="Z28" s="6">
        <f t="shared" si="2"/>
        <v>9.5367956063363481E-3</v>
      </c>
    </row>
    <row r="29" spans="2:30" x14ac:dyDescent="0.3">
      <c r="B29" s="11" t="s">
        <v>63</v>
      </c>
      <c r="C29" s="12">
        <v>0.12562668551949721</v>
      </c>
      <c r="D29" s="13">
        <v>-5.9773537508552854E-3</v>
      </c>
      <c r="E29" s="12">
        <v>-7.8171135800110259E-3</v>
      </c>
      <c r="F29" s="13">
        <v>2.7272900399668339E-2</v>
      </c>
      <c r="G29" s="37">
        <v>-3.3628469816304962E-2</v>
      </c>
      <c r="H29" s="13">
        <v>0.39560448393569342</v>
      </c>
      <c r="I29" s="12">
        <v>-2.8871365669213889E-2</v>
      </c>
      <c r="J29" s="13">
        <v>2.1704914830013911E-2</v>
      </c>
      <c r="K29" s="37">
        <v>0.15542378371206361</v>
      </c>
      <c r="L29" s="13">
        <v>5.917180747673445E-3</v>
      </c>
      <c r="M29" s="12">
        <v>-5.882356891311824E-2</v>
      </c>
      <c r="N29" s="40"/>
      <c r="O29" s="13">
        <v>4.5833377926659979E-2</v>
      </c>
      <c r="P29" s="12">
        <v>-3.3466185198046339E-2</v>
      </c>
      <c r="Q29" s="25">
        <v>1.2231049968979619</v>
      </c>
      <c r="S29" s="7" t="s">
        <v>63</v>
      </c>
      <c r="T29" s="17">
        <v>-7.8171135800110259E-3</v>
      </c>
      <c r="U29" s="17">
        <v>2.7272900399668339E-2</v>
      </c>
      <c r="V29" s="24">
        <v>1.2231049968979619</v>
      </c>
      <c r="W29" s="31">
        <v>7.0168625390721355E-3</v>
      </c>
      <c r="X29" s="19">
        <f t="shared" si="0"/>
        <v>-5.4851611443251439E-5</v>
      </c>
      <c r="Y29" s="19">
        <f t="shared" si="1"/>
        <v>1.9137019314627825E-4</v>
      </c>
      <c r="Z29" s="6">
        <f t="shared" si="2"/>
        <v>8.5823596340852491E-3</v>
      </c>
    </row>
    <row r="30" spans="2:30" x14ac:dyDescent="0.3">
      <c r="B30" s="11" t="s">
        <v>64</v>
      </c>
      <c r="C30" s="12">
        <v>0.1835051307187647</v>
      </c>
      <c r="D30" s="13">
        <v>-3.0487756250139109E-2</v>
      </c>
      <c r="E30" s="12">
        <v>-5.3908732254952518E-3</v>
      </c>
      <c r="F30" s="13">
        <v>-1.0840098361988961E-2</v>
      </c>
      <c r="G30" s="37">
        <v>-0.15342460098309449</v>
      </c>
      <c r="H30" s="13">
        <v>0.19741098525765671</v>
      </c>
      <c r="I30" s="12">
        <v>3.873867898412886E-2</v>
      </c>
      <c r="J30" s="13">
        <v>-1.0407622579203579E-2</v>
      </c>
      <c r="K30" s="37">
        <v>3.8562711651342729E-2</v>
      </c>
      <c r="L30" s="13">
        <v>3.375524098343297E-3</v>
      </c>
      <c r="M30" s="12">
        <v>3.3641682672860269E-3</v>
      </c>
      <c r="N30" s="40"/>
      <c r="O30" s="13">
        <v>0.15926232773908369</v>
      </c>
      <c r="P30" s="12">
        <v>-2.3861165981671539E-2</v>
      </c>
      <c r="Q30" s="24">
        <v>1.145701881796628</v>
      </c>
      <c r="S30" s="7" t="s">
        <v>64</v>
      </c>
      <c r="T30" s="17">
        <v>-5.3908732254952518E-3</v>
      </c>
      <c r="U30" s="17">
        <v>-1.0840098361988961E-2</v>
      </c>
      <c r="V30" s="24">
        <v>1.145701881796628</v>
      </c>
      <c r="W30" s="31">
        <v>7.0804150524155412E-3</v>
      </c>
      <c r="X30" s="19">
        <f t="shared" si="0"/>
        <v>-3.8169619931460502E-5</v>
      </c>
      <c r="Y30" s="19">
        <f t="shared" si="1"/>
        <v>-7.6752395611891689E-5</v>
      </c>
      <c r="Z30" s="6">
        <f t="shared" si="2"/>
        <v>8.1120448494536555E-3</v>
      </c>
    </row>
    <row r="31" spans="2:30" x14ac:dyDescent="0.3">
      <c r="B31" s="11" t="s">
        <v>65</v>
      </c>
      <c r="C31" s="12">
        <v>0.27738885680838637</v>
      </c>
      <c r="D31" s="13">
        <v>1.75807966807402E-2</v>
      </c>
      <c r="E31" s="12">
        <v>-5.2982624463705497E-3</v>
      </c>
      <c r="F31" s="13">
        <v>-3.0801398047232139E-2</v>
      </c>
      <c r="G31" s="37">
        <v>5.1613034260350243E-2</v>
      </c>
      <c r="H31" s="13">
        <v>1.4505413141151721E-2</v>
      </c>
      <c r="I31" s="12">
        <v>4.3771082484253647E-2</v>
      </c>
      <c r="J31" s="13">
        <v>8.6022342278828656E-3</v>
      </c>
      <c r="K31" s="37">
        <v>3.0490356805838111E-2</v>
      </c>
      <c r="L31" s="13">
        <v>-9.7248659478705868E-3</v>
      </c>
      <c r="M31" s="12">
        <v>-5.6623421010707498E-2</v>
      </c>
      <c r="N31" s="40"/>
      <c r="O31" s="13">
        <v>-2.5249195386479521E-2</v>
      </c>
      <c r="P31" s="12">
        <v>-3.476482266418246E-2</v>
      </c>
      <c r="Q31" s="25">
        <v>0.49882252915373593</v>
      </c>
      <c r="S31" s="7" t="s">
        <v>65</v>
      </c>
      <c r="T31" s="17">
        <v>-5.2982624463705497E-3</v>
      </c>
      <c r="U31" s="17">
        <v>-3.0801398047232139E-2</v>
      </c>
      <c r="V31" s="24">
        <v>0.49882252915373593</v>
      </c>
      <c r="W31" s="31">
        <v>7.0838908022700341E-3</v>
      </c>
      <c r="X31" s="19">
        <f t="shared" si="0"/>
        <v>-3.7532312611857068E-5</v>
      </c>
      <c r="Y31" s="19">
        <f t="shared" si="1"/>
        <v>-2.1819374032384594E-4</v>
      </c>
      <c r="Z31" s="6">
        <f t="shared" si="2"/>
        <v>3.5336043262372257E-3</v>
      </c>
    </row>
    <row r="32" spans="2:30" x14ac:dyDescent="0.3">
      <c r="B32" s="11" t="s">
        <v>66</v>
      </c>
      <c r="C32" s="12">
        <v>0.54035250128847778</v>
      </c>
      <c r="D32" s="13">
        <v>-4.8138341629250458E-2</v>
      </c>
      <c r="E32" s="12">
        <v>1.452927947882476E-2</v>
      </c>
      <c r="F32" s="13">
        <v>4.3514130212997992E-2</v>
      </c>
      <c r="G32" s="37">
        <v>-5.6479297027288378E-2</v>
      </c>
      <c r="H32" s="13">
        <v>3.8166253321988641E-2</v>
      </c>
      <c r="I32" s="12">
        <v>8.9903087165785767E-2</v>
      </c>
      <c r="J32" s="13">
        <v>2.5390160050831062E-4</v>
      </c>
      <c r="K32" s="37">
        <v>8.9824966666191441E-2</v>
      </c>
      <c r="L32" s="13">
        <v>3.096623804880139E-2</v>
      </c>
      <c r="M32" s="12">
        <v>-6.5040683161654234E-2</v>
      </c>
      <c r="N32" s="40"/>
      <c r="O32" s="13">
        <v>-6.1594182211490052E-2</v>
      </c>
      <c r="P32" s="12">
        <v>-8.5199452680249199E-2</v>
      </c>
      <c r="Q32" s="24">
        <v>2.0283697053293048</v>
      </c>
      <c r="S32" s="7" t="s">
        <v>66</v>
      </c>
      <c r="T32" s="17">
        <v>1.452927947882476E-2</v>
      </c>
      <c r="U32" s="17">
        <v>4.3514130212997992E-2</v>
      </c>
      <c r="V32" s="24">
        <v>2.0283697053293048</v>
      </c>
      <c r="W32" s="31">
        <v>7.0122766363165468E-3</v>
      </c>
      <c r="X32" s="19">
        <f t="shared" si="0"/>
        <v>1.0188332703187632E-4</v>
      </c>
      <c r="Y32" s="19">
        <f t="shared" si="1"/>
        <v>3.0513311864224178E-4</v>
      </c>
      <c r="Z32" s="6">
        <f t="shared" si="2"/>
        <v>1.4223489494492963E-2</v>
      </c>
    </row>
    <row r="33" spans="2:26" x14ac:dyDescent="0.3">
      <c r="B33" s="11" t="s">
        <v>67</v>
      </c>
      <c r="C33" s="12">
        <v>0.4371930153056669</v>
      </c>
      <c r="D33" s="13">
        <v>-8.6914075178496142E-2</v>
      </c>
      <c r="E33" s="12">
        <v>5.4812915678927883E-2</v>
      </c>
      <c r="F33" s="13">
        <v>9.3788052103580544E-3</v>
      </c>
      <c r="G33" s="37">
        <v>-5.8010908956299463E-2</v>
      </c>
      <c r="H33" s="13">
        <v>3.758930421817408E-2</v>
      </c>
      <c r="I33" s="12">
        <v>7.1811460114778791E-2</v>
      </c>
      <c r="J33" s="13">
        <v>-4.0000268375622872E-3</v>
      </c>
      <c r="K33" s="37">
        <v>7.1536184397769764E-2</v>
      </c>
      <c r="L33" s="13">
        <v>4.2164330874638889E-3</v>
      </c>
      <c r="M33" s="12">
        <v>-5.0384961783444759E-2</v>
      </c>
      <c r="N33" s="40"/>
      <c r="O33" s="13">
        <v>6.8781559628814382E-3</v>
      </c>
      <c r="P33" s="12">
        <v>-7.6116242833524139E-2</v>
      </c>
      <c r="Q33" s="25">
        <v>1.8965003765555211</v>
      </c>
      <c r="S33" s="7" t="s">
        <v>67</v>
      </c>
      <c r="T33" s="17">
        <v>5.4812915678927883E-2</v>
      </c>
      <c r="U33" s="17">
        <v>9.3788052103580544E-3</v>
      </c>
      <c r="V33" s="24">
        <v>1.8965003765555211</v>
      </c>
      <c r="W33" s="31">
        <v>7.7416260054920336E-3</v>
      </c>
      <c r="X33" s="19">
        <f t="shared" si="0"/>
        <v>4.2434109345683012E-4</v>
      </c>
      <c r="Y33" s="19">
        <f t="shared" si="1"/>
        <v>7.2607202316952096E-5</v>
      </c>
      <c r="Z33" s="6">
        <f t="shared" si="2"/>
        <v>1.4681996634567656E-2</v>
      </c>
    </row>
    <row r="34" spans="2:26" x14ac:dyDescent="0.3">
      <c r="B34" s="11" t="s">
        <v>68</v>
      </c>
      <c r="C34" s="12">
        <v>-6.9996137499139355E-2</v>
      </c>
      <c r="D34" s="13">
        <v>-1.712506050165152E-2</v>
      </c>
      <c r="E34" s="12">
        <v>2.0591308270934139E-2</v>
      </c>
      <c r="F34" s="13">
        <v>9.3119661606946291E-3</v>
      </c>
      <c r="G34" s="37">
        <v>-6.6633042844759238E-3</v>
      </c>
      <c r="H34" s="13">
        <v>5.1599786274589832E-3</v>
      </c>
      <c r="I34" s="12">
        <v>-9.7535231608723016E-3</v>
      </c>
      <c r="J34" s="13">
        <v>2.0735617563665269E-3</v>
      </c>
      <c r="K34" s="37">
        <v>4.138640663311266E-3</v>
      </c>
      <c r="L34" s="13">
        <v>7.2127455306034696E-3</v>
      </c>
      <c r="M34" s="12">
        <v>-7.9283851537049865E-2</v>
      </c>
      <c r="N34" s="40"/>
      <c r="O34" s="13">
        <v>-1.555559370252824E-2</v>
      </c>
      <c r="P34" s="12">
        <v>-3.4988654396702512E-2</v>
      </c>
      <c r="Q34" s="24">
        <v>0.46858149726277348</v>
      </c>
      <c r="S34" s="7" t="s">
        <v>68</v>
      </c>
      <c r="T34" s="17">
        <v>2.0591308270934139E-2</v>
      </c>
      <c r="U34" s="17">
        <v>9.3119661606946291E-3</v>
      </c>
      <c r="V34" s="24">
        <v>0.46858149726277348</v>
      </c>
      <c r="W34" s="31">
        <v>7.0634477524397273E-3</v>
      </c>
      <c r="X34" s="19">
        <f t="shared" si="0"/>
        <v>1.454456301261233E-4</v>
      </c>
      <c r="Y34" s="19">
        <f t="shared" si="1"/>
        <v>6.5774586448553277E-5</v>
      </c>
      <c r="Z34" s="6">
        <f t="shared" si="2"/>
        <v>3.3098009236755795E-3</v>
      </c>
    </row>
    <row r="35" spans="2:26" x14ac:dyDescent="0.3">
      <c r="B35" s="11" t="s">
        <v>69</v>
      </c>
      <c r="C35" s="12">
        <v>0.29836160179278132</v>
      </c>
      <c r="D35" s="13">
        <v>2.6651203393793569E-2</v>
      </c>
      <c r="E35" s="12">
        <v>7.1106099521339505E-2</v>
      </c>
      <c r="F35" s="13">
        <v>-2.634342411723201E-2</v>
      </c>
      <c r="G35" s="37">
        <v>-4.2748951421518237E-2</v>
      </c>
      <c r="H35" s="13">
        <v>0.1051698231082068</v>
      </c>
      <c r="I35" s="12">
        <v>8.2136008834226004E-3</v>
      </c>
      <c r="J35" s="13">
        <v>-2.2912348613643659E-2</v>
      </c>
      <c r="K35" s="37">
        <v>3.4392943115980401E-2</v>
      </c>
      <c r="L35" s="13">
        <v>3.8287198258298398E-2</v>
      </c>
      <c r="M35" s="12">
        <v>-3.6875344627694817E-2</v>
      </c>
      <c r="N35" s="40"/>
      <c r="O35" s="13">
        <v>-2.97229486172127E-2</v>
      </c>
      <c r="P35" s="12">
        <v>-2.0768500314633509E-2</v>
      </c>
      <c r="Q35" s="25">
        <v>0.52316767734858238</v>
      </c>
      <c r="S35" s="7" t="s">
        <v>69</v>
      </c>
      <c r="T35" s="17">
        <v>7.1106099521339505E-2</v>
      </c>
      <c r="U35" s="17">
        <v>-2.634342411723201E-2</v>
      </c>
      <c r="V35" s="24">
        <v>0.52316767734858238</v>
      </c>
      <c r="W35" s="31">
        <v>3.315728230966148E-2</v>
      </c>
      <c r="X35" s="19">
        <f t="shared" si="0"/>
        <v>2.357685015767939E-3</v>
      </c>
      <c r="Y35" s="19">
        <f t="shared" si="1"/>
        <v>-8.7347635045820649E-4</v>
      </c>
      <c r="Z35" s="6">
        <f t="shared" si="2"/>
        <v>1.7346818373136837E-2</v>
      </c>
    </row>
    <row r="36" spans="2:26" x14ac:dyDescent="0.3">
      <c r="B36" s="11" t="s">
        <v>70</v>
      </c>
      <c r="C36" s="12">
        <v>0.18346896070820071</v>
      </c>
      <c r="D36" s="13">
        <v>-3.7036977233825708E-2</v>
      </c>
      <c r="E36" s="12">
        <v>3.7362547764933307E-2</v>
      </c>
      <c r="F36" s="13">
        <v>-1.271185284885468E-2</v>
      </c>
      <c r="G36" s="37">
        <v>4.0236052819642598E-2</v>
      </c>
      <c r="H36" s="13">
        <v>0.32645694290663019</v>
      </c>
      <c r="I36" s="12">
        <v>-4.6655884560019567E-3</v>
      </c>
      <c r="J36" s="13">
        <v>5.4687260766517198E-3</v>
      </c>
      <c r="K36" s="37">
        <v>1.010101908289718E-2</v>
      </c>
      <c r="L36" s="13">
        <v>3.8461538461538547E-2</v>
      </c>
      <c r="M36" s="12">
        <v>-3.0740737915039059E-2</v>
      </c>
      <c r="N36" s="40"/>
      <c r="O36" s="13">
        <v>0.15399314768424779</v>
      </c>
      <c r="P36" s="12">
        <v>-2.3178832624351279E-2</v>
      </c>
      <c r="Q36" s="24">
        <v>0.38842689311924672</v>
      </c>
      <c r="S36" s="7" t="s">
        <v>70</v>
      </c>
      <c r="T36" s="17">
        <v>3.7362547764933307E-2</v>
      </c>
      <c r="U36" s="17">
        <v>-1.271185284885468E-2</v>
      </c>
      <c r="V36" s="24">
        <v>0.38842689311924672</v>
      </c>
      <c r="W36" s="31">
        <v>7.0600340349033378E-3</v>
      </c>
      <c r="X36" s="19">
        <f t="shared" si="0"/>
        <v>2.6378085885113076E-4</v>
      </c>
      <c r="Y36" s="19">
        <f t="shared" si="1"/>
        <v>-8.9746113759597002E-5</v>
      </c>
      <c r="Z36" s="6">
        <f t="shared" si="2"/>
        <v>2.7423070854936428E-3</v>
      </c>
    </row>
    <row r="37" spans="2:26" x14ac:dyDescent="0.3">
      <c r="B37" s="11" t="s">
        <v>71</v>
      </c>
      <c r="C37" s="12">
        <v>0.1199575391626939</v>
      </c>
      <c r="D37" s="13">
        <v>-3.3175381683131167E-2</v>
      </c>
      <c r="E37" s="12">
        <v>3.0392273209757899E-2</v>
      </c>
      <c r="F37" s="13">
        <v>-1.332067522787039E-2</v>
      </c>
      <c r="G37" s="37">
        <v>1.0840571914136901E-3</v>
      </c>
      <c r="H37" s="13">
        <v>0.13948915329071901</v>
      </c>
      <c r="I37" s="12">
        <v>3.4051751547057751E-2</v>
      </c>
      <c r="J37" s="13">
        <v>1.500635544345807E-2</v>
      </c>
      <c r="K37" s="37">
        <v>3.1827410309629427E-2</v>
      </c>
      <c r="L37" s="13">
        <v>1.492536275619605E-2</v>
      </c>
      <c r="M37" s="12">
        <v>-2.9607761954035361E-2</v>
      </c>
      <c r="N37" s="40"/>
      <c r="O37" s="13">
        <v>1.0665186445432569E-2</v>
      </c>
      <c r="P37" s="12">
        <v>-9.8512838026638683E-3</v>
      </c>
      <c r="Q37" s="25">
        <v>0.56263841194745556</v>
      </c>
      <c r="S37" s="7" t="s">
        <v>71</v>
      </c>
      <c r="T37" s="17">
        <v>3.0392273209757899E-2</v>
      </c>
      <c r="U37" s="17">
        <v>-1.332067522787039E-2</v>
      </c>
      <c r="V37" s="24">
        <v>0.56263841194745556</v>
      </c>
      <c r="W37" s="31">
        <v>7.0338722276991955E-3</v>
      </c>
      <c r="X37" s="19">
        <f t="shared" si="0"/>
        <v>2.1377536646676238E-4</v>
      </c>
      <c r="Y37" s="19">
        <f t="shared" si="1"/>
        <v>-9.369592753951819E-5</v>
      </c>
      <c r="Z37" s="6">
        <f t="shared" si="2"/>
        <v>3.9575267000339868E-3</v>
      </c>
    </row>
    <row r="38" spans="2:26" x14ac:dyDescent="0.3">
      <c r="B38" s="11" t="s">
        <v>72</v>
      </c>
      <c r="C38" s="12">
        <v>0.22650162273113869</v>
      </c>
      <c r="D38" s="13">
        <v>-3.7524095254016683E-2</v>
      </c>
      <c r="E38" s="12">
        <v>-1.060073144533713E-2</v>
      </c>
      <c r="F38" s="13">
        <v>4.1667157918068298E-3</v>
      </c>
      <c r="G38" s="37">
        <v>-1.8375720508000289E-2</v>
      </c>
      <c r="H38" s="13">
        <v>0.15222155513613991</v>
      </c>
      <c r="I38" s="12">
        <v>2.1739119151379379E-2</v>
      </c>
      <c r="J38" s="13">
        <v>-2.1691920195077489E-2</v>
      </c>
      <c r="K38" s="37">
        <v>5.8349936572770211E-3</v>
      </c>
      <c r="L38" s="13">
        <v>2.816155689464828E-2</v>
      </c>
      <c r="M38" s="12">
        <v>-4.9240391099292244E-3</v>
      </c>
      <c r="N38" s="40"/>
      <c r="O38" s="13">
        <v>3.4639240427766449E-2</v>
      </c>
      <c r="P38" s="12">
        <v>-2.760065479985796E-2</v>
      </c>
      <c r="Q38" s="24">
        <v>0.60591628873038272</v>
      </c>
      <c r="S38" s="7" t="s">
        <v>72</v>
      </c>
      <c r="T38" s="17">
        <v>-1.060073144533713E-2</v>
      </c>
      <c r="U38" s="17">
        <v>4.1667157918068298E-3</v>
      </c>
      <c r="V38" s="24">
        <v>0.60591628873038272</v>
      </c>
      <c r="W38" s="31">
        <v>7.0636733227986285E-3</v>
      </c>
      <c r="X38" s="19">
        <f t="shared" si="0"/>
        <v>-7.4880103912580432E-5</v>
      </c>
      <c r="Y38" s="19">
        <f t="shared" si="1"/>
        <v>2.9432319182269667E-5</v>
      </c>
      <c r="Z38" s="6">
        <f t="shared" si="2"/>
        <v>4.2799947245539555E-3</v>
      </c>
    </row>
    <row r="39" spans="2:26" x14ac:dyDescent="0.3">
      <c r="B39" s="11" t="s">
        <v>73</v>
      </c>
      <c r="C39" s="12">
        <v>0.1394683841790465</v>
      </c>
      <c r="D39" s="13">
        <v>-3.0150741066479862E-2</v>
      </c>
      <c r="E39" s="12">
        <v>-2.5906811376074979E-2</v>
      </c>
      <c r="F39" s="13">
        <v>-5.3190578494588534E-3</v>
      </c>
      <c r="G39" s="37">
        <v>4.0106889057500927E-2</v>
      </c>
      <c r="H39" s="13">
        <v>0.29248279494715002</v>
      </c>
      <c r="I39" s="12">
        <v>7.9723040722483596E-3</v>
      </c>
      <c r="J39" s="13">
        <v>4.1953198420281002E-2</v>
      </c>
      <c r="K39" s="37">
        <v>0.11683175459907311</v>
      </c>
      <c r="L39" s="13">
        <v>5.3487005231298353E-2</v>
      </c>
      <c r="M39" s="12">
        <v>8.4150648985565901E-3</v>
      </c>
      <c r="N39" s="40"/>
      <c r="O39" s="13">
        <v>4.7009779042059163E-2</v>
      </c>
      <c r="P39" s="12">
        <v>4.2507215071396756E-3</v>
      </c>
      <c r="Q39" s="25">
        <v>1.1021009610158949</v>
      </c>
      <c r="S39" s="7" t="s">
        <v>73</v>
      </c>
      <c r="T39" s="17">
        <v>-2.5906811376074979E-2</v>
      </c>
      <c r="U39" s="17">
        <v>-5.3190578494588534E-3</v>
      </c>
      <c r="V39" s="24">
        <v>1.1021009610158949</v>
      </c>
      <c r="W39" s="31">
        <v>7.0580132360748742E-3</v>
      </c>
      <c r="X39" s="19">
        <f t="shared" si="0"/>
        <v>-1.8285061759683232E-4</v>
      </c>
      <c r="Y39" s="19">
        <f t="shared" si="1"/>
        <v>-3.754198070492854E-5</v>
      </c>
      <c r="Z39" s="6">
        <f t="shared" si="2"/>
        <v>7.7786431703410252E-3</v>
      </c>
    </row>
    <row r="40" spans="2:26" x14ac:dyDescent="0.3">
      <c r="B40" s="11" t="s">
        <v>74</v>
      </c>
      <c r="C40" s="12">
        <v>0.1387405899757059</v>
      </c>
      <c r="D40" s="13">
        <v>-3.1095157993295319E-2</v>
      </c>
      <c r="E40" s="12">
        <v>-1.2093034746361029E-2</v>
      </c>
      <c r="F40" s="13">
        <v>-4.1431122677696892E-2</v>
      </c>
      <c r="G40" s="37">
        <v>0.1515652713696887</v>
      </c>
      <c r="H40" s="13">
        <v>3.5335487367971212E-3</v>
      </c>
      <c r="I40" s="12">
        <v>4.533453357673034E-2</v>
      </c>
      <c r="J40" s="13">
        <v>-1.0105372836093579E-2</v>
      </c>
      <c r="K40" s="37">
        <v>-1.7013095686655431E-3</v>
      </c>
      <c r="L40" s="13">
        <v>8.5512834760170797E-3</v>
      </c>
      <c r="M40" s="12">
        <v>2.9825260239315639E-3</v>
      </c>
      <c r="N40" s="40"/>
      <c r="O40" s="13">
        <v>6.2022096817978538E-2</v>
      </c>
      <c r="P40" s="12">
        <v>-3.1600061025440329E-2</v>
      </c>
      <c r="Q40" s="24">
        <v>0.87294944350971238</v>
      </c>
      <c r="S40" s="7" t="s">
        <v>74</v>
      </c>
      <c r="T40" s="17">
        <v>-1.2093034746361029E-2</v>
      </c>
      <c r="U40" s="17">
        <v>-4.1431122677696892E-2</v>
      </c>
      <c r="V40" s="24">
        <v>0.87294944350971238</v>
      </c>
      <c r="W40" s="31">
        <v>7.0800012565517675E-3</v>
      </c>
      <c r="X40" s="19">
        <f t="shared" si="0"/>
        <v>-8.5618701199760276E-5</v>
      </c>
      <c r="Y40" s="19">
        <f t="shared" si="1"/>
        <v>-2.9333240061844444E-4</v>
      </c>
      <c r="Z40" s="6">
        <f t="shared" si="2"/>
        <v>6.1804831569549296E-3</v>
      </c>
    </row>
    <row r="41" spans="2:26" x14ac:dyDescent="0.3">
      <c r="B41" s="11" t="s">
        <v>75</v>
      </c>
      <c r="C41" s="12">
        <v>4.4282843502397418E-2</v>
      </c>
      <c r="D41" s="13">
        <v>-2.8480995662349962E-2</v>
      </c>
      <c r="E41" s="12">
        <v>8.4689887487474635E-3</v>
      </c>
      <c r="F41" s="13">
        <v>-1.93797281028717E-2</v>
      </c>
      <c r="G41" s="37">
        <v>4.5825114004592223E-2</v>
      </c>
      <c r="H41" s="13">
        <v>-2.0373830997342801E-2</v>
      </c>
      <c r="I41" s="12">
        <v>-4.2290218307603267E-2</v>
      </c>
      <c r="J41" s="13">
        <v>-2.5815206860241639E-2</v>
      </c>
      <c r="K41" s="37">
        <v>-5.3695945411118003E-2</v>
      </c>
      <c r="L41" s="13">
        <v>-2.06337534100649E-2</v>
      </c>
      <c r="M41" s="12">
        <v>-4.5899096726779283E-2</v>
      </c>
      <c r="N41" s="40"/>
      <c r="O41" s="13">
        <v>3.3306793534748191E-2</v>
      </c>
      <c r="P41" s="12">
        <v>-3.9140367387964108E-2</v>
      </c>
      <c r="Q41" s="25">
        <v>1.0403110657857171</v>
      </c>
      <c r="S41" s="7" t="s">
        <v>75</v>
      </c>
      <c r="T41" s="17">
        <v>8.4689887487474635E-3</v>
      </c>
      <c r="U41" s="17">
        <v>-1.93797281028717E-2</v>
      </c>
      <c r="V41" s="24">
        <v>1.0403110657857171</v>
      </c>
      <c r="W41" s="31">
        <v>7.0599875058440188E-3</v>
      </c>
      <c r="X41" s="19">
        <f t="shared" si="0"/>
        <v>5.9790954753290664E-5</v>
      </c>
      <c r="Y41" s="19">
        <f t="shared" si="1"/>
        <v>-1.3682063827292841E-4</v>
      </c>
      <c r="Z41" s="6">
        <f t="shared" si="2"/>
        <v>7.3445831266384376E-3</v>
      </c>
    </row>
    <row r="42" spans="2:26" x14ac:dyDescent="0.3">
      <c r="B42" s="11" t="s">
        <v>76</v>
      </c>
      <c r="C42" s="12">
        <v>0.1724138754128135</v>
      </c>
      <c r="D42" s="13">
        <v>-1.441178459960513E-2</v>
      </c>
      <c r="E42" s="12">
        <v>-2.4171871316855501E-2</v>
      </c>
      <c r="F42" s="13">
        <v>-1.83486972213287E-3</v>
      </c>
      <c r="G42" s="37">
        <v>4.6515951662300603E-2</v>
      </c>
      <c r="H42" s="13">
        <v>0.19147061287132461</v>
      </c>
      <c r="I42" s="12">
        <v>5.1098526714723258E-2</v>
      </c>
      <c r="J42" s="13">
        <v>-7.5153815450227368E-3</v>
      </c>
      <c r="K42" s="37">
        <v>2.2716598848871339E-2</v>
      </c>
      <c r="L42" s="13">
        <v>9.0930185906102468E-2</v>
      </c>
      <c r="M42" s="12">
        <v>5.3021692537507104E-3</v>
      </c>
      <c r="N42" s="40"/>
      <c r="O42" s="13">
        <v>0.19198314451126591</v>
      </c>
      <c r="P42" s="12">
        <v>-7.0798402733829313E-4</v>
      </c>
      <c r="Q42" s="24">
        <v>0.25053388511917829</v>
      </c>
      <c r="S42" s="7" t="s">
        <v>76</v>
      </c>
      <c r="T42" s="17">
        <v>-2.4171871316855501E-2</v>
      </c>
      <c r="U42" s="17">
        <v>-1.83486972213287E-3</v>
      </c>
      <c r="V42" s="24">
        <v>0.25053388511917829</v>
      </c>
      <c r="W42" s="31">
        <v>7.0623289504658585E-3</v>
      </c>
      <c r="X42" s="19">
        <f t="shared" si="0"/>
        <v>-1.707097065879639E-4</v>
      </c>
      <c r="Y42" s="19">
        <f t="shared" si="1"/>
        <v>-1.2958453558952213E-5</v>
      </c>
      <c r="Z42" s="6">
        <f t="shared" si="2"/>
        <v>1.7693527099498603E-3</v>
      </c>
    </row>
    <row r="43" spans="2:26" x14ac:dyDescent="0.3">
      <c r="B43" s="11" t="s">
        <v>12</v>
      </c>
      <c r="C43" s="12">
        <v>6.6761357427257861E-2</v>
      </c>
      <c r="D43" s="13">
        <v>-4.5273041361507671E-2</v>
      </c>
      <c r="E43" s="12">
        <v>2.092058579938505E-2</v>
      </c>
      <c r="F43" s="13">
        <v>-6.830763476601609E-3</v>
      </c>
      <c r="G43" s="37">
        <v>4.0338838404871957E-2</v>
      </c>
      <c r="H43" s="13">
        <v>-3.1238394516006629E-2</v>
      </c>
      <c r="I43" s="12">
        <v>-3.7344419140630469E-2</v>
      </c>
      <c r="J43" s="13">
        <v>-8.6207102807737135E-3</v>
      </c>
      <c r="K43" s="37">
        <v>-4.9275291954461557E-2</v>
      </c>
      <c r="L43" s="13">
        <v>-1.219512559319658E-2</v>
      </c>
      <c r="M43" s="12">
        <v>-3.0864169070875521E-2</v>
      </c>
      <c r="N43" s="40"/>
      <c r="O43" s="13">
        <v>-1.602571776515305E-2</v>
      </c>
      <c r="P43" s="12">
        <v>-5.048848045923604E-2</v>
      </c>
      <c r="Q43" s="25">
        <v>1.1752750509801451</v>
      </c>
      <c r="S43" s="7" t="s">
        <v>12</v>
      </c>
      <c r="T43" s="17">
        <v>2.092058579938505E-2</v>
      </c>
      <c r="U43" s="17">
        <v>-6.830763476601609E-3</v>
      </c>
      <c r="V43" s="24">
        <v>1.1752750509801451</v>
      </c>
      <c r="W43" s="31">
        <v>7.0355284425364026E-3</v>
      </c>
      <c r="X43" s="19">
        <f t="shared" si="0"/>
        <v>1.4718737642609669E-4</v>
      </c>
      <c r="Y43" s="19">
        <f t="shared" si="1"/>
        <v>-4.8058030723869459E-5</v>
      </c>
      <c r="Z43" s="6">
        <f t="shared" si="2"/>
        <v>8.2686810489742309E-3</v>
      </c>
    </row>
    <row r="44" spans="2:26" x14ac:dyDescent="0.3">
      <c r="B44" s="11" t="s">
        <v>77</v>
      </c>
      <c r="C44" s="12">
        <v>5.3699808805434353E-2</v>
      </c>
      <c r="D44" s="13">
        <v>8.4670971263711037E-2</v>
      </c>
      <c r="E44" s="12">
        <v>6.9552316426519267E-2</v>
      </c>
      <c r="F44" s="13">
        <v>-4.5313022236478817E-2</v>
      </c>
      <c r="G44" s="37">
        <v>-8.0434825725350545E-2</v>
      </c>
      <c r="H44" s="13">
        <v>0.59180468328504965</v>
      </c>
      <c r="I44" s="12">
        <v>-3.1930714524874733E-2</v>
      </c>
      <c r="J44" s="13">
        <v>-1.5597049369263091E-2</v>
      </c>
      <c r="K44" s="37">
        <v>0.1025974224140118</v>
      </c>
      <c r="L44" s="13">
        <v>-4.4522953019555223E-2</v>
      </c>
      <c r="M44" s="12">
        <v>-0.13757400498337141</v>
      </c>
      <c r="N44" s="40"/>
      <c r="O44" s="13">
        <v>-5.4888456091230831E-2</v>
      </c>
      <c r="P44" s="12">
        <v>1.209833610666289E-3</v>
      </c>
      <c r="Q44" s="24">
        <v>2.0488472456547262</v>
      </c>
      <c r="S44" s="7" t="s">
        <v>77</v>
      </c>
      <c r="T44" s="17">
        <v>6.9552316426519267E-2</v>
      </c>
      <c r="U44" s="17">
        <v>-4.5313022236478817E-2</v>
      </c>
      <c r="V44" s="24">
        <v>2.0488472456547262</v>
      </c>
      <c r="W44" s="31">
        <v>7.0510262740454853E-3</v>
      </c>
      <c r="X44" s="19">
        <f t="shared" si="0"/>
        <v>4.9041521054411276E-4</v>
      </c>
      <c r="Y44" s="19">
        <f t="shared" si="1"/>
        <v>-3.1950331034581947E-4</v>
      </c>
      <c r="Z44" s="6">
        <f t="shared" si="2"/>
        <v>1.44464757606172E-2</v>
      </c>
    </row>
    <row r="45" spans="2:26" x14ac:dyDescent="0.3">
      <c r="B45" s="11" t="s">
        <v>78</v>
      </c>
      <c r="C45" s="12">
        <v>0.15978886609650389</v>
      </c>
      <c r="D45" s="13">
        <v>-3.029415322073992E-2</v>
      </c>
      <c r="E45" s="12">
        <v>2.3051240305507651E-2</v>
      </c>
      <c r="F45" s="13">
        <v>-6.5816723255888054E-2</v>
      </c>
      <c r="G45" s="37">
        <v>-8.7591292459568204E-2</v>
      </c>
      <c r="H45" s="13">
        <v>0.38115886854676462</v>
      </c>
      <c r="I45" s="12">
        <v>6.641511614553508E-2</v>
      </c>
      <c r="J45" s="13">
        <v>1.7623184469273578E-2</v>
      </c>
      <c r="K45" s="37">
        <v>-2.2934685289389471E-2</v>
      </c>
      <c r="L45" s="13">
        <v>5.9880220932121642E-2</v>
      </c>
      <c r="M45" s="12">
        <v>0.1073448074389243</v>
      </c>
      <c r="N45" s="40"/>
      <c r="O45" s="13">
        <v>0.1020407703435617</v>
      </c>
      <c r="P45" s="12">
        <v>1.111109234480989E-2</v>
      </c>
      <c r="Q45" s="25">
        <v>0.53680732522495056</v>
      </c>
      <c r="S45" s="7" t="s">
        <v>78</v>
      </c>
      <c r="T45" s="17">
        <v>2.3051240305507651E-2</v>
      </c>
      <c r="U45" s="17">
        <v>-6.5816723255888054E-2</v>
      </c>
      <c r="V45" s="24">
        <v>0.53680732522495056</v>
      </c>
      <c r="W45" s="31">
        <v>7.1201932054506005E-3</v>
      </c>
      <c r="X45" s="19">
        <f t="shared" si="0"/>
        <v>1.6412928460048459E-4</v>
      </c>
      <c r="Y45" s="19">
        <f t="shared" si="1"/>
        <v>-4.6862778573159665E-4</v>
      </c>
      <c r="Z45" s="6">
        <f t="shared" si="2"/>
        <v>3.8221718697028038E-3</v>
      </c>
    </row>
    <row r="46" spans="2:26" x14ac:dyDescent="0.3">
      <c r="B46" s="11" t="s">
        <v>79</v>
      </c>
      <c r="C46" s="12">
        <v>0.21888654023511811</v>
      </c>
      <c r="D46" s="13">
        <v>-1.6480046285193058E-2</v>
      </c>
      <c r="E46" s="12">
        <v>-2.971859346186367E-2</v>
      </c>
      <c r="F46" s="13">
        <v>1.335929694880855E-2</v>
      </c>
      <c r="G46" s="37">
        <v>-5.3376133123143932E-2</v>
      </c>
      <c r="H46" s="13">
        <v>2.0490424014930619E-2</v>
      </c>
      <c r="I46" s="12">
        <v>4.6691292332813328E-2</v>
      </c>
      <c r="J46" s="13">
        <v>6.4184235934794387E-3</v>
      </c>
      <c r="K46" s="37">
        <v>0.12500012690007489</v>
      </c>
      <c r="L46" s="13">
        <v>-1.048769780053427E-2</v>
      </c>
      <c r="M46" s="12">
        <v>-4.6162121357897427E-2</v>
      </c>
      <c r="N46" s="40"/>
      <c r="O46" s="13">
        <v>5.5358754889482942E-2</v>
      </c>
      <c r="P46" s="12">
        <v>-2.564841550775121E-2</v>
      </c>
      <c r="Q46" s="24">
        <v>0.95541274523722497</v>
      </c>
      <c r="S46" s="7" t="s">
        <v>79</v>
      </c>
      <c r="T46" s="17">
        <v>-2.971859346186367E-2</v>
      </c>
      <c r="U46" s="17">
        <v>1.335929694880855E-2</v>
      </c>
      <c r="V46" s="24">
        <v>0.95541274523722497</v>
      </c>
      <c r="W46" s="31">
        <v>7.0933318018641112E-3</v>
      </c>
      <c r="X46" s="19">
        <f t="shared" si="0"/>
        <v>-2.1080384410970842E-4</v>
      </c>
      <c r="Y46" s="19">
        <f t="shared" si="1"/>
        <v>9.476192589752988E-5</v>
      </c>
      <c r="Z46" s="6">
        <f t="shared" si="2"/>
        <v>6.7770596096975019E-3</v>
      </c>
    </row>
    <row r="47" spans="2:26" x14ac:dyDescent="0.3">
      <c r="B47" s="11" t="s">
        <v>80</v>
      </c>
      <c r="C47" s="12">
        <v>2.3434842764779029E-2</v>
      </c>
      <c r="D47" s="13">
        <v>8.6179650202509173E-3</v>
      </c>
      <c r="E47" s="12">
        <v>-5.2848065797481913E-2</v>
      </c>
      <c r="F47" s="13">
        <v>-7.1834281953185752E-2</v>
      </c>
      <c r="G47" s="37">
        <v>-4.6076285758949509E-2</v>
      </c>
      <c r="H47" s="13">
        <v>0.1245563614410707</v>
      </c>
      <c r="I47" s="12">
        <v>-4.8775350943801588E-3</v>
      </c>
      <c r="J47" s="13">
        <v>-8.2474693945666644E-3</v>
      </c>
      <c r="K47" s="37">
        <v>8.8011033469826305E-2</v>
      </c>
      <c r="L47" s="13">
        <v>1.751596046707693E-2</v>
      </c>
      <c r="M47" s="12">
        <v>-2.5039266981121688E-3</v>
      </c>
      <c r="N47" s="40"/>
      <c r="O47" s="13">
        <v>4.1104470612038917E-2</v>
      </c>
      <c r="P47" s="12">
        <v>1.305928319305405E-2</v>
      </c>
      <c r="Q47" s="25">
        <v>0.61283090108944016</v>
      </c>
      <c r="S47" s="7" t="s">
        <v>80</v>
      </c>
      <c r="T47" s="17">
        <v>-5.2848065797481913E-2</v>
      </c>
      <c r="U47" s="17">
        <v>-7.1834281953185752E-2</v>
      </c>
      <c r="V47" s="24">
        <v>0.61283090108944016</v>
      </c>
      <c r="W47" s="31">
        <v>7.0342871818867168E-3</v>
      </c>
      <c r="X47" s="19">
        <f t="shared" si="0"/>
        <v>-3.7174847182673283E-4</v>
      </c>
      <c r="Y47" s="19">
        <f t="shared" si="1"/>
        <v>-5.0530296876333085E-4</v>
      </c>
      <c r="Z47" s="6">
        <f t="shared" si="2"/>
        <v>4.3108285521975351E-3</v>
      </c>
    </row>
    <row r="48" spans="2:26" x14ac:dyDescent="0.3">
      <c r="B48" s="11" t="s">
        <v>81</v>
      </c>
      <c r="C48" s="12">
        <v>0.1323005496380758</v>
      </c>
      <c r="D48" s="13">
        <v>-9.8676216230589864E-3</v>
      </c>
      <c r="E48" s="12">
        <v>-1.4722543172095089E-2</v>
      </c>
      <c r="F48" s="13">
        <v>-4.1379913627036524E-3</v>
      </c>
      <c r="G48" s="37">
        <v>-9.5076874477771578E-2</v>
      </c>
      <c r="H48" s="13">
        <v>0.2396172532469163</v>
      </c>
      <c r="I48" s="12">
        <v>2.8619541856792271E-2</v>
      </c>
      <c r="J48" s="13">
        <v>-1.7798761834857402E-2</v>
      </c>
      <c r="K48" s="37">
        <v>6.8736347205928796E-3</v>
      </c>
      <c r="L48" s="13">
        <v>2.068572142559066E-3</v>
      </c>
      <c r="M48" s="12">
        <v>-5.1610173838258611E-2</v>
      </c>
      <c r="N48" s="40"/>
      <c r="O48" s="13">
        <v>2.786246769399137E-2</v>
      </c>
      <c r="P48" s="12">
        <v>-1.524781212678894E-2</v>
      </c>
      <c r="Q48" s="24">
        <v>0.9717914184011639</v>
      </c>
      <c r="S48" s="7" t="s">
        <v>81</v>
      </c>
      <c r="T48" s="17">
        <v>-1.4722543172095089E-2</v>
      </c>
      <c r="U48" s="17">
        <v>-4.1379913627036524E-3</v>
      </c>
      <c r="V48" s="24">
        <v>0.9717914184011639</v>
      </c>
      <c r="W48" s="31">
        <v>7.0748040562760676E-3</v>
      </c>
      <c r="X48" s="19">
        <f t="shared" si="0"/>
        <v>-1.0415910815263786E-4</v>
      </c>
      <c r="Y48" s="19">
        <f t="shared" si="1"/>
        <v>-2.9275478077691133E-5</v>
      </c>
      <c r="Z48" s="6">
        <f t="shared" si="2"/>
        <v>6.8752338687588276E-3</v>
      </c>
    </row>
    <row r="49" spans="2:26" x14ac:dyDescent="0.3">
      <c r="B49" s="11" t="s">
        <v>82</v>
      </c>
      <c r="C49" s="12">
        <v>0.13048570659477579</v>
      </c>
      <c r="D49" s="13">
        <v>2.7646569609958149E-2</v>
      </c>
      <c r="E49" s="12">
        <v>2.174652051863624E-2</v>
      </c>
      <c r="F49" s="13">
        <v>2.4684656105665059E-2</v>
      </c>
      <c r="G49" s="37">
        <v>2.0524248047763649E-2</v>
      </c>
      <c r="H49" s="13">
        <v>1.735382895342075E-2</v>
      </c>
      <c r="I49" s="12">
        <v>-2.7912701403224442E-2</v>
      </c>
      <c r="J49" s="13">
        <v>-5.7747605527755597E-2</v>
      </c>
      <c r="K49" s="37">
        <v>3.2731409351801848E-2</v>
      </c>
      <c r="L49" s="13">
        <v>8.961748867394137E-2</v>
      </c>
      <c r="M49" s="12">
        <v>2.1865601458299411E-2</v>
      </c>
      <c r="N49" s="40"/>
      <c r="O49" s="13">
        <v>7.0376851256499284E-2</v>
      </c>
      <c r="P49" s="12">
        <v>-1.100410262711082E-2</v>
      </c>
      <c r="Q49" s="25">
        <v>0.18366168130470539</v>
      </c>
      <c r="S49" s="7" t="s">
        <v>82</v>
      </c>
      <c r="T49" s="17">
        <v>2.174652051863624E-2</v>
      </c>
      <c r="U49" s="17">
        <v>2.4684656105665059E-2</v>
      </c>
      <c r="V49" s="24">
        <v>0.18366168130470539</v>
      </c>
      <c r="W49" s="31">
        <v>7.0407541560966172E-3</v>
      </c>
      <c r="X49" s="19">
        <f t="shared" si="0"/>
        <v>1.5311190472222847E-4</v>
      </c>
      <c r="Y49" s="19">
        <f t="shared" si="1"/>
        <v>1.73798595067777E-4</v>
      </c>
      <c r="Z49" s="6">
        <f t="shared" si="2"/>
        <v>1.2931167459617969E-3</v>
      </c>
    </row>
    <row r="50" spans="2:26" x14ac:dyDescent="0.3">
      <c r="B50" s="11" t="s">
        <v>83</v>
      </c>
      <c r="C50" s="12">
        <v>0.1124190169786599</v>
      </c>
      <c r="D50" s="13">
        <v>-2.289533988164338E-2</v>
      </c>
      <c r="E50" s="12">
        <v>0</v>
      </c>
      <c r="F50" s="13">
        <v>-2.4943313934815858E-2</v>
      </c>
      <c r="G50" s="37">
        <v>-3.0420700035293399E-2</v>
      </c>
      <c r="H50" s="13">
        <v>0.1011977093502929</v>
      </c>
      <c r="I50" s="12">
        <v>-2.034671224629658E-2</v>
      </c>
      <c r="J50" s="13">
        <v>3.8461810976200268E-3</v>
      </c>
      <c r="K50" s="37">
        <v>-4.5210733377957002E-2</v>
      </c>
      <c r="L50" s="13">
        <v>4.8154104700121048E-2</v>
      </c>
      <c r="M50" s="12">
        <v>-4.2113306683041807E-2</v>
      </c>
      <c r="N50" s="40"/>
      <c r="O50" s="13">
        <v>2.9002894849115671E-2</v>
      </c>
      <c r="P50" s="12">
        <v>-1.4388195214641519E-2</v>
      </c>
      <c r="Q50" s="24">
        <v>1.246111695874222</v>
      </c>
      <c r="S50" s="7" t="s">
        <v>83</v>
      </c>
      <c r="T50" s="17">
        <v>0</v>
      </c>
      <c r="U50" s="17">
        <v>-2.4943313934815858E-2</v>
      </c>
      <c r="V50" s="24">
        <v>1.246111695874222</v>
      </c>
      <c r="W50" s="31">
        <v>7.0509027402605225E-3</v>
      </c>
      <c r="X50" s="19">
        <f t="shared" si="0"/>
        <v>0</v>
      </c>
      <c r="Y50" s="19">
        <f t="shared" si="1"/>
        <v>-1.7587288057417162E-4</v>
      </c>
      <c r="Z50" s="6">
        <f t="shared" si="2"/>
        <v>8.7862123711102379E-3</v>
      </c>
    </row>
    <row r="51" spans="2:26" x14ac:dyDescent="0.3">
      <c r="B51" s="11" t="s">
        <v>84</v>
      </c>
      <c r="C51" s="12">
        <v>9.3759114359105666E-2</v>
      </c>
      <c r="D51" s="13">
        <v>-3.8277836267809562E-2</v>
      </c>
      <c r="E51" s="12">
        <v>5.0921799792942313E-3</v>
      </c>
      <c r="F51" s="13">
        <v>-2.2399807443009071E-2</v>
      </c>
      <c r="G51" s="37">
        <v>-3.0307377413180129E-2</v>
      </c>
      <c r="H51" s="13">
        <v>8.3905801823025872E-2</v>
      </c>
      <c r="I51" s="12">
        <v>-2.4730327312463499E-2</v>
      </c>
      <c r="J51" s="13">
        <v>-1.645476436882731E-3</v>
      </c>
      <c r="K51" s="37">
        <v>-4.0384517991927882E-2</v>
      </c>
      <c r="L51" s="13">
        <v>5.1698478508346517E-2</v>
      </c>
      <c r="M51" s="12">
        <v>-6.4542625951592658E-2</v>
      </c>
      <c r="N51" s="40"/>
      <c r="O51" s="13">
        <v>-1.0285474244714489E-2</v>
      </c>
      <c r="P51" s="12">
        <v>-6.7494934676044496E-3</v>
      </c>
      <c r="Q51" s="25">
        <v>1.1591340567351529</v>
      </c>
      <c r="S51" s="7" t="s">
        <v>84</v>
      </c>
      <c r="T51" s="17">
        <v>5.0921799792942313E-3</v>
      </c>
      <c r="U51" s="17">
        <v>-2.2399807443009071E-2</v>
      </c>
      <c r="V51" s="24">
        <v>1.1591340567351529</v>
      </c>
      <c r="W51" s="31">
        <v>7.0893278251990483E-3</v>
      </c>
      <c r="X51" s="19">
        <f t="shared" si="0"/>
        <v>3.6100133218132106E-5</v>
      </c>
      <c r="Y51" s="19">
        <f t="shared" si="1"/>
        <v>-1.5879957818482496E-4</v>
      </c>
      <c r="Z51" s="6">
        <f t="shared" si="2"/>
        <v>8.2174813215483717E-3</v>
      </c>
    </row>
    <row r="52" spans="2:26" x14ac:dyDescent="0.3">
      <c r="B52" s="11" t="s">
        <v>85</v>
      </c>
      <c r="C52" s="12">
        <v>0.23096034039896679</v>
      </c>
      <c r="D52" s="13">
        <v>-4.1694734820179269E-2</v>
      </c>
      <c r="E52" s="12">
        <v>3.9999989043237649E-2</v>
      </c>
      <c r="F52" s="13">
        <v>-4.1160618762085988E-2</v>
      </c>
      <c r="G52" s="37">
        <v>0.1681914601174315</v>
      </c>
      <c r="H52" s="13">
        <v>0.46341929395985337</v>
      </c>
      <c r="I52" s="12">
        <v>-1.811451541698916E-2</v>
      </c>
      <c r="J52" s="13">
        <v>2.0964400039895641E-3</v>
      </c>
      <c r="K52" s="37">
        <v>9.8744759352127787E-2</v>
      </c>
      <c r="L52" s="13">
        <v>4.4173627475904358E-2</v>
      </c>
      <c r="M52" s="12">
        <v>6.1269178065910701E-2</v>
      </c>
      <c r="N52" s="40"/>
      <c r="O52" s="13">
        <v>8.4192396768878908E-2</v>
      </c>
      <c r="P52" s="12">
        <v>-6.6560956331335075E-2</v>
      </c>
      <c r="Q52" s="24">
        <v>0.66302546882797553</v>
      </c>
      <c r="S52" s="7" t="s">
        <v>85</v>
      </c>
      <c r="T52" s="17">
        <v>3.9999989043237649E-2</v>
      </c>
      <c r="U52" s="17">
        <v>-4.1160618762085988E-2</v>
      </c>
      <c r="V52" s="24">
        <v>0.66302546882797553</v>
      </c>
      <c r="W52" s="31">
        <v>7.0590160908632496E-3</v>
      </c>
      <c r="X52" s="19">
        <f t="shared" si="0"/>
        <v>2.8236056629056826E-4</v>
      </c>
      <c r="Y52" s="19">
        <f t="shared" si="1"/>
        <v>-2.9055347015145274E-4</v>
      </c>
      <c r="Z52" s="6">
        <f t="shared" si="2"/>
        <v>4.680307453108829E-3</v>
      </c>
    </row>
    <row r="53" spans="2:26" x14ac:dyDescent="0.3">
      <c r="B53" s="11" t="s">
        <v>86</v>
      </c>
      <c r="C53" s="12">
        <v>-4.4999964009283522E-2</v>
      </c>
      <c r="D53" s="13">
        <v>8.9005146106959421E-2</v>
      </c>
      <c r="E53" s="12">
        <v>7.2115536137486558E-2</v>
      </c>
      <c r="F53" s="13">
        <v>0</v>
      </c>
      <c r="G53" s="37">
        <v>9.8654671299423846E-2</v>
      </c>
      <c r="H53" s="13">
        <v>0.25984739517468403</v>
      </c>
      <c r="I53" s="12">
        <v>1.355932711583074E-2</v>
      </c>
      <c r="J53" s="13">
        <v>0.17391302561456179</v>
      </c>
      <c r="K53" s="37">
        <v>8.5470118375709614E-2</v>
      </c>
      <c r="L53" s="13">
        <v>9.186338842391617E-2</v>
      </c>
      <c r="M53" s="12">
        <v>-6.0096093648487448E-2</v>
      </c>
      <c r="N53" s="40"/>
      <c r="O53" s="13">
        <v>3.5805704061401933E-2</v>
      </c>
      <c r="P53" s="12">
        <v>7.4073188799819167E-3</v>
      </c>
      <c r="Q53" s="25">
        <v>0.98794729624513478</v>
      </c>
      <c r="S53" s="7" t="s">
        <v>86</v>
      </c>
      <c r="T53" s="17">
        <v>7.2115536137486558E-2</v>
      </c>
      <c r="U53" s="17">
        <v>0</v>
      </c>
      <c r="V53" s="24">
        <v>0.98794729624513478</v>
      </c>
      <c r="W53" s="31">
        <v>9.293009554523822E-2</v>
      </c>
      <c r="X53" s="19">
        <f t="shared" si="0"/>
        <v>6.7017036635527057E-3</v>
      </c>
      <c r="Y53" s="19">
        <f t="shared" si="1"/>
        <v>0</v>
      </c>
      <c r="Z53" s="6">
        <f t="shared" si="2"/>
        <v>9.1810036633720143E-2</v>
      </c>
    </row>
    <row r="54" spans="2:26" x14ac:dyDescent="0.3">
      <c r="B54" s="11" t="s">
        <v>87</v>
      </c>
      <c r="C54" s="12">
        <v>0.20681990120245791</v>
      </c>
      <c r="D54" s="13">
        <v>1.1023667566044891E-2</v>
      </c>
      <c r="E54" s="12">
        <v>-4.8286771761137159E-2</v>
      </c>
      <c r="F54" s="13">
        <v>-1.315469370307587E-2</v>
      </c>
      <c r="G54" s="37">
        <v>-6.1981210597113028E-2</v>
      </c>
      <c r="H54" s="13">
        <v>3.4947087265033701E-3</v>
      </c>
      <c r="I54" s="12">
        <v>-1.2492619065406999E-2</v>
      </c>
      <c r="J54" s="13">
        <v>-6.0240265471653842E-3</v>
      </c>
      <c r="K54" s="37">
        <v>-5.5151437030937722E-2</v>
      </c>
      <c r="L54" s="13">
        <v>-2.1167497251180941E-2</v>
      </c>
      <c r="M54" s="12">
        <v>-1.209256216613286E-2</v>
      </c>
      <c r="N54" s="40"/>
      <c r="O54" s="13">
        <v>0</v>
      </c>
      <c r="P54" s="12">
        <v>-2.3489860238953941E-2</v>
      </c>
      <c r="Q54" s="24">
        <v>0.16652913116290349</v>
      </c>
      <c r="S54" s="7" t="s">
        <v>87</v>
      </c>
      <c r="T54" s="17">
        <v>-4.8286771761137159E-2</v>
      </c>
      <c r="U54" s="17">
        <v>-1.315469370307587E-2</v>
      </c>
      <c r="V54" s="24">
        <v>0.16652913116290349</v>
      </c>
      <c r="W54" s="31">
        <v>7.0762770460816235E-3</v>
      </c>
      <c r="X54" s="19">
        <f t="shared" si="0"/>
        <v>-3.4169057464271722E-4</v>
      </c>
      <c r="Y54" s="19">
        <f t="shared" si="1"/>
        <v>-9.3086257099310248E-5</v>
      </c>
      <c r="Z54" s="6">
        <f t="shared" si="2"/>
        <v>1.1784062683519699E-3</v>
      </c>
    </row>
    <row r="55" spans="2:26" x14ac:dyDescent="0.3">
      <c r="B55" s="11" t="s">
        <v>88</v>
      </c>
      <c r="C55" s="12">
        <v>3.9763059261913813E-2</v>
      </c>
      <c r="D55" s="13">
        <v>-6.8060139864001279E-3</v>
      </c>
      <c r="E55" s="12">
        <v>-4.5031967800400197E-2</v>
      </c>
      <c r="F55" s="13">
        <v>-4.1004103120696467E-3</v>
      </c>
      <c r="G55" s="37">
        <v>-0.14050424565906169</v>
      </c>
      <c r="H55" s="13">
        <v>-4.7904759034300692E-3</v>
      </c>
      <c r="I55" s="12">
        <v>2.3465629736069801E-2</v>
      </c>
      <c r="J55" s="13">
        <v>9.4062291239742635E-3</v>
      </c>
      <c r="K55" s="37">
        <v>0.1030867592033988</v>
      </c>
      <c r="L55" s="13">
        <v>1.319973594323764E-2</v>
      </c>
      <c r="M55" s="12">
        <v>-6.3053705857894937E-2</v>
      </c>
      <c r="N55" s="40"/>
      <c r="O55" s="13">
        <v>0.1001112251332419</v>
      </c>
      <c r="P55" s="12">
        <v>-1.0111343596762581E-3</v>
      </c>
      <c r="Q55" s="25">
        <v>1.240384687235506</v>
      </c>
      <c r="S55" s="7" t="s">
        <v>88</v>
      </c>
      <c r="T55" s="17">
        <v>-4.5031967800400197E-2</v>
      </c>
      <c r="U55" s="17">
        <v>-4.1004103120696467E-3</v>
      </c>
      <c r="V55" s="24">
        <v>1.240384687235506</v>
      </c>
      <c r="W55" s="31">
        <v>7.0844039709493092E-3</v>
      </c>
      <c r="X55" s="19">
        <f t="shared" si="0"/>
        <v>-3.1902465150481657E-4</v>
      </c>
      <c r="Y55" s="19">
        <f t="shared" si="1"/>
        <v>-2.9048963097347702E-5</v>
      </c>
      <c r="Z55" s="6">
        <f t="shared" si="2"/>
        <v>8.7873862037559352E-3</v>
      </c>
    </row>
    <row r="56" spans="2:26" x14ac:dyDescent="0.3">
      <c r="B56" s="11" t="s">
        <v>89</v>
      </c>
      <c r="C56" s="12">
        <v>9.5575393626461391E-2</v>
      </c>
      <c r="D56" s="13">
        <v>-3.7065062565134983E-2</v>
      </c>
      <c r="E56" s="12">
        <v>4.3466813023276263E-2</v>
      </c>
      <c r="F56" s="13">
        <v>2.5094684883091301E-3</v>
      </c>
      <c r="G56" s="37">
        <v>-1.6092773694891042E-2</v>
      </c>
      <c r="H56" s="13">
        <v>0.28935653142842011</v>
      </c>
      <c r="I56" s="12">
        <v>3.2800000378933492E-2</v>
      </c>
      <c r="J56" s="13">
        <v>-1.433016149063771E-2</v>
      </c>
      <c r="K56" s="37">
        <v>9.8232357306706763E-3</v>
      </c>
      <c r="L56" s="13">
        <v>9.1439808837664005E-2</v>
      </c>
      <c r="M56" s="12">
        <v>-4.973268646723128E-2</v>
      </c>
      <c r="N56" s="40"/>
      <c r="O56" s="13">
        <v>-6.0325431556771947E-2</v>
      </c>
      <c r="P56" s="12">
        <v>-2.1869976739348321E-2</v>
      </c>
      <c r="Q56" s="24">
        <v>0.53879872214776392</v>
      </c>
      <c r="S56" s="7" t="s">
        <v>89</v>
      </c>
      <c r="T56" s="17">
        <v>4.3466813023276263E-2</v>
      </c>
      <c r="U56" s="17">
        <v>2.5094684883091301E-3</v>
      </c>
      <c r="V56" s="24">
        <v>0.53879872214776392</v>
      </c>
      <c r="W56" s="31">
        <v>7.1138239590613998E-3</v>
      </c>
      <c r="X56" s="19">
        <f t="shared" si="0"/>
        <v>3.0921525590902477E-4</v>
      </c>
      <c r="Y56" s="19">
        <f t="shared" si="1"/>
        <v>1.7851917056643083E-5</v>
      </c>
      <c r="Z56" s="6">
        <f t="shared" si="2"/>
        <v>3.8329192587264289E-3</v>
      </c>
    </row>
    <row r="57" spans="2:26" x14ac:dyDescent="0.3">
      <c r="B57" s="11" t="s">
        <v>90</v>
      </c>
      <c r="C57" s="12">
        <v>0.1585201049044824</v>
      </c>
      <c r="D57" s="13">
        <v>-4.7306131675959873E-2</v>
      </c>
      <c r="E57" s="12">
        <v>1.4942611433783171E-2</v>
      </c>
      <c r="F57" s="13">
        <v>1.2457454776231501E-2</v>
      </c>
      <c r="G57" s="37">
        <v>-1.3530722311703269E-2</v>
      </c>
      <c r="H57" s="13">
        <v>0.23017063171655039</v>
      </c>
      <c r="I57" s="12">
        <v>-1.9793844256186022E-2</v>
      </c>
      <c r="J57" s="13">
        <v>-8.2034564090901485E-3</v>
      </c>
      <c r="K57" s="37">
        <v>5.4082696069890128E-2</v>
      </c>
      <c r="L57" s="13">
        <v>1.5291654162465919E-2</v>
      </c>
      <c r="M57" s="12">
        <v>-1.7835955458499479E-2</v>
      </c>
      <c r="N57" s="40"/>
      <c r="O57" s="13">
        <v>-1.0535560337285751E-2</v>
      </c>
      <c r="P57" s="12">
        <v>-6.1275668822735607E-4</v>
      </c>
      <c r="Q57" s="25">
        <v>1.089754400671153</v>
      </c>
      <c r="S57" s="7" t="s">
        <v>90</v>
      </c>
      <c r="T57" s="17">
        <v>1.4942611433783171E-2</v>
      </c>
      <c r="U57" s="17">
        <v>1.2457454776231501E-2</v>
      </c>
      <c r="V57" s="24">
        <v>1.089754400671153</v>
      </c>
      <c r="W57" s="31">
        <v>7.0501932463747719E-3</v>
      </c>
      <c r="X57" s="19">
        <f t="shared" si="0"/>
        <v>1.0534829821366056E-4</v>
      </c>
      <c r="Y57" s="19">
        <f t="shared" si="1"/>
        <v>8.7827463530406466E-5</v>
      </c>
      <c r="Z57" s="6">
        <f t="shared" si="2"/>
        <v>7.6829791158189503E-3</v>
      </c>
    </row>
    <row r="58" spans="2:26" x14ac:dyDescent="0.3">
      <c r="B58" s="11" t="s">
        <v>91</v>
      </c>
      <c r="C58" s="12">
        <v>5.1507601636535012E-2</v>
      </c>
      <c r="D58" s="13">
        <v>-4.9216995947593212E-2</v>
      </c>
      <c r="E58" s="12">
        <v>-3.5470749166669042E-2</v>
      </c>
      <c r="F58" s="13">
        <v>8.4954506432176391E-2</v>
      </c>
      <c r="G58" s="37">
        <v>-4.4463095693268673E-2</v>
      </c>
      <c r="H58" s="13">
        <v>0.33297933989958511</v>
      </c>
      <c r="I58" s="12">
        <v>2.640662869439336E-2</v>
      </c>
      <c r="J58" s="13">
        <v>2.585646758521043E-2</v>
      </c>
      <c r="K58" s="37">
        <v>0.19113624510897581</v>
      </c>
      <c r="L58" s="13">
        <v>6.5914401343584172E-2</v>
      </c>
      <c r="M58" s="12">
        <v>-5.8231291670362006E-3</v>
      </c>
      <c r="N58" s="40"/>
      <c r="O58" s="13">
        <v>3.2481238555276182E-2</v>
      </c>
      <c r="P58" s="12">
        <v>2.243433585535004E-2</v>
      </c>
      <c r="Q58" s="24">
        <v>1.176646669595623</v>
      </c>
      <c r="S58" s="7" t="s">
        <v>91</v>
      </c>
      <c r="T58" s="17">
        <v>-3.5470749166669042E-2</v>
      </c>
      <c r="U58" s="17">
        <v>8.4954506432176391E-2</v>
      </c>
      <c r="V58" s="24">
        <v>1.176646669595623</v>
      </c>
      <c r="W58" s="31">
        <v>7.1052647148698057E-3</v>
      </c>
      <c r="X58" s="19">
        <f t="shared" si="0"/>
        <v>-2.5202906246393113E-4</v>
      </c>
      <c r="Y58" s="19">
        <f t="shared" si="1"/>
        <v>6.0362425692172281E-4</v>
      </c>
      <c r="Z58" s="6">
        <f t="shared" si="2"/>
        <v>8.3603860633468512E-3</v>
      </c>
    </row>
    <row r="59" spans="2:26" x14ac:dyDescent="0.3">
      <c r="B59" s="11" t="s">
        <v>92</v>
      </c>
      <c r="C59" s="12">
        <v>0.11111108351636929</v>
      </c>
      <c r="D59" s="13">
        <v>-7.3437540628946696E-2</v>
      </c>
      <c r="E59" s="12">
        <v>-2.1922367852779678E-2</v>
      </c>
      <c r="F59" s="13">
        <v>-5.5172441575529141E-2</v>
      </c>
      <c r="G59" s="37">
        <v>0.21532843507875171</v>
      </c>
      <c r="H59" s="13">
        <v>6.0060004158364322E-3</v>
      </c>
      <c r="I59" s="12">
        <v>1.34328589776127E-2</v>
      </c>
      <c r="J59" s="13">
        <v>-5.0073660456266489E-2</v>
      </c>
      <c r="K59" s="37">
        <v>5.5813975838771457E-2</v>
      </c>
      <c r="L59" s="13">
        <v>0.1453744869711773</v>
      </c>
      <c r="M59" s="12">
        <v>-7.6923613012176428E-3</v>
      </c>
      <c r="N59" s="40"/>
      <c r="O59" s="13">
        <v>0.53359176183079837</v>
      </c>
      <c r="P59" s="12">
        <v>-3.2013489309567933E-2</v>
      </c>
      <c r="Q59" s="25">
        <v>0.75685057557141078</v>
      </c>
      <c r="S59" s="7" t="s">
        <v>92</v>
      </c>
      <c r="T59" s="17">
        <v>-2.1922367852779678E-2</v>
      </c>
      <c r="U59" s="17">
        <v>-5.5172441575529141E-2</v>
      </c>
      <c r="V59" s="24">
        <v>0.75685057557141078</v>
      </c>
      <c r="W59" s="31">
        <v>7.0775084984835415E-3</v>
      </c>
      <c r="X59" s="19">
        <f t="shared" si="0"/>
        <v>-1.5515574478493056E-4</v>
      </c>
      <c r="Y59" s="19">
        <f t="shared" si="1"/>
        <v>-3.9048342413289418E-4</v>
      </c>
      <c r="Z59" s="6">
        <f t="shared" si="2"/>
        <v>5.3566163806888197E-3</v>
      </c>
    </row>
    <row r="60" spans="2:26" x14ac:dyDescent="0.3">
      <c r="B60" s="11" t="s">
        <v>93</v>
      </c>
      <c r="C60" s="12">
        <v>0.42403550117730271</v>
      </c>
      <c r="D60" s="13">
        <v>-2.162162841379156E-2</v>
      </c>
      <c r="E60" s="12">
        <v>-3.3149144140125153E-2</v>
      </c>
      <c r="F60" s="13">
        <v>-2.0714201436341732E-2</v>
      </c>
      <c r="G60" s="37">
        <v>4.0846046348853582E-2</v>
      </c>
      <c r="H60" s="13">
        <v>0.41713850285232867</v>
      </c>
      <c r="I60" s="12">
        <v>4.1342610834613769E-3</v>
      </c>
      <c r="J60" s="13">
        <v>-2.110153849402752E-2</v>
      </c>
      <c r="K60" s="37">
        <v>9.884351448058637E-2</v>
      </c>
      <c r="L60" s="13">
        <v>1.674629717868692E-2</v>
      </c>
      <c r="M60" s="12">
        <v>-0.13411757705417199</v>
      </c>
      <c r="N60" s="40"/>
      <c r="O60" s="13">
        <v>-7.6087577341955592E-3</v>
      </c>
      <c r="P60" s="12">
        <v>-2.3548729303000001E-2</v>
      </c>
      <c r="Q60" s="24">
        <v>1.138888828977092</v>
      </c>
      <c r="S60" s="7" t="s">
        <v>93</v>
      </c>
      <c r="T60" s="17">
        <v>-3.3149144140125153E-2</v>
      </c>
      <c r="U60" s="17">
        <v>-2.0714201436341732E-2</v>
      </c>
      <c r="V60" s="24">
        <v>1.138888828977092</v>
      </c>
      <c r="W60" s="31">
        <v>7.0895714352049782E-3</v>
      </c>
      <c r="X60" s="19">
        <f t="shared" si="0"/>
        <v>-2.3501322539732378E-4</v>
      </c>
      <c r="Y60" s="19">
        <f t="shared" si="1"/>
        <v>-1.4685481080617028E-4</v>
      </c>
      <c r="Z60" s="6">
        <f t="shared" si="2"/>
        <v>8.0742337097900393E-3</v>
      </c>
    </row>
    <row r="61" spans="2:26" x14ac:dyDescent="0.3">
      <c r="B61" s="11" t="s">
        <v>94</v>
      </c>
      <c r="C61" s="12">
        <v>0.11689997296390819</v>
      </c>
      <c r="D61" s="13">
        <v>-2.9862158308134431E-2</v>
      </c>
      <c r="E61" s="12">
        <v>5.1302130143326963E-3</v>
      </c>
      <c r="F61" s="13">
        <v>-7.8520528988734739E-4</v>
      </c>
      <c r="G61" s="37">
        <v>-6.3654246870991305E-2</v>
      </c>
      <c r="H61" s="13">
        <v>0.1914649449335912</v>
      </c>
      <c r="I61" s="12">
        <v>6.0283773546891961E-3</v>
      </c>
      <c r="J61" s="13">
        <v>-1.0574646862323459E-2</v>
      </c>
      <c r="K61" s="37">
        <v>1.2112524088656819E-2</v>
      </c>
      <c r="L61" s="13">
        <v>-1.44314875851006E-2</v>
      </c>
      <c r="M61" s="12">
        <v>-3.928567875260236E-2</v>
      </c>
      <c r="N61" s="40"/>
      <c r="O61" s="13">
        <v>4.1635680357965832E-2</v>
      </c>
      <c r="P61" s="12">
        <v>-1.2896884229107621E-2</v>
      </c>
      <c r="Q61" s="25">
        <v>1.0009729079151031</v>
      </c>
      <c r="S61" s="7" t="s">
        <v>94</v>
      </c>
      <c r="T61" s="17">
        <v>5.1302130143326963E-3</v>
      </c>
      <c r="U61" s="17">
        <v>-7.8520528988734739E-4</v>
      </c>
      <c r="V61" s="24">
        <v>1.0009729079151031</v>
      </c>
      <c r="W61" s="31">
        <v>7.0558798594045468E-3</v>
      </c>
      <c r="X61" s="19">
        <f t="shared" si="0"/>
        <v>3.6198166682285163E-5</v>
      </c>
      <c r="Y61" s="19">
        <f t="shared" si="1"/>
        <v>-5.5403141904140434E-6</v>
      </c>
      <c r="Z61" s="6">
        <f t="shared" si="2"/>
        <v>7.0627445807677778E-3</v>
      </c>
    </row>
    <row r="62" spans="2:26" x14ac:dyDescent="0.3">
      <c r="B62" s="11" t="s">
        <v>95</v>
      </c>
      <c r="C62" s="12">
        <v>0.1058697749234319</v>
      </c>
      <c r="D62" s="13">
        <v>0</v>
      </c>
      <c r="E62" s="12">
        <v>-5.4249788367435334E-3</v>
      </c>
      <c r="F62" s="13">
        <v>0</v>
      </c>
      <c r="G62" s="37">
        <v>7.3176283155005351E-3</v>
      </c>
      <c r="H62" s="13">
        <v>1.3875554935640631E-3</v>
      </c>
      <c r="I62" s="12">
        <v>1.0695188926659769E-2</v>
      </c>
      <c r="J62" s="13">
        <v>0</v>
      </c>
      <c r="K62" s="37">
        <v>5.2910061529123356E-3</v>
      </c>
      <c r="L62" s="13">
        <v>5.263158747595087E-2</v>
      </c>
      <c r="M62" s="12">
        <v>0</v>
      </c>
      <c r="N62" s="40"/>
      <c r="O62" s="13">
        <v>-0.1001000769858493</v>
      </c>
      <c r="P62" s="12">
        <v>0</v>
      </c>
      <c r="Q62" s="24">
        <v>8.1890544378657622E-3</v>
      </c>
      <c r="S62" s="7" t="s">
        <v>95</v>
      </c>
      <c r="T62" s="17">
        <v>-5.4249788367435334E-3</v>
      </c>
      <c r="U62" s="17">
        <v>0</v>
      </c>
      <c r="V62" s="24">
        <v>8.1890544378657622E-3</v>
      </c>
      <c r="W62" s="31">
        <v>7.0256123092257783E-3</v>
      </c>
      <c r="X62" s="19">
        <f t="shared" si="0"/>
        <v>-3.8113798092714711E-5</v>
      </c>
      <c r="Y62" s="19">
        <f t="shared" si="1"/>
        <v>0</v>
      </c>
      <c r="Z62" s="6">
        <f t="shared" si="2"/>
        <v>5.7533121659589683E-5</v>
      </c>
    </row>
    <row r="63" spans="2:26" x14ac:dyDescent="0.3">
      <c r="B63" s="11" t="s">
        <v>96</v>
      </c>
      <c r="C63" s="12">
        <v>0.1425629665727548</v>
      </c>
      <c r="D63" s="13">
        <v>-2.4983354719549381E-2</v>
      </c>
      <c r="E63" s="12">
        <v>6.0813016433723943E-2</v>
      </c>
      <c r="F63" s="13">
        <v>6.4412704280600863E-3</v>
      </c>
      <c r="G63" s="37">
        <v>2.5599990614142639E-2</v>
      </c>
      <c r="H63" s="13">
        <v>-5.9761810091449097E-2</v>
      </c>
      <c r="I63" s="12">
        <v>4.8951114865366303E-2</v>
      </c>
      <c r="J63" s="13">
        <v>-4.5714350900598499E-2</v>
      </c>
      <c r="K63" s="37">
        <v>-2.8276803012160401E-2</v>
      </c>
      <c r="L63" s="13">
        <v>-2.0198474917174969E-2</v>
      </c>
      <c r="M63" s="12">
        <v>-7.8267097015393916E-2</v>
      </c>
      <c r="N63" s="40"/>
      <c r="O63" s="13">
        <v>0.1015422315854069</v>
      </c>
      <c r="P63" s="12">
        <v>2.772954002565831E-3</v>
      </c>
      <c r="Q63" s="25">
        <v>1.5217123766040801</v>
      </c>
      <c r="S63" s="7" t="s">
        <v>96</v>
      </c>
      <c r="T63" s="17">
        <v>6.0813016433723943E-2</v>
      </c>
      <c r="U63" s="17">
        <v>6.4412704280600863E-3</v>
      </c>
      <c r="V63" s="24">
        <v>1.5217123766040801</v>
      </c>
      <c r="W63" s="31">
        <v>9.2931298642943028E-2</v>
      </c>
      <c r="X63" s="19">
        <f t="shared" si="0"/>
        <v>5.6514325915806018E-3</v>
      </c>
      <c r="Y63" s="19">
        <f t="shared" si="1"/>
        <v>5.9859562579000938E-4</v>
      </c>
      <c r="Z63" s="6">
        <f t="shared" si="2"/>
        <v>0.14141470731885636</v>
      </c>
    </row>
    <row r="64" spans="2:26" x14ac:dyDescent="0.3">
      <c r="B64" s="11" t="s">
        <v>97</v>
      </c>
      <c r="C64" s="12">
        <v>0.15780438884493209</v>
      </c>
      <c r="D64" s="13">
        <v>-2.5969151925844699E-2</v>
      </c>
      <c r="E64" s="12">
        <v>6.8046240703752536E-2</v>
      </c>
      <c r="F64" s="13">
        <v>1.0804794745614689E-2</v>
      </c>
      <c r="G64" s="37">
        <v>6.0818257870540737E-2</v>
      </c>
      <c r="H64" s="13">
        <v>-4.3671784895511379E-2</v>
      </c>
      <c r="I64" s="12">
        <v>4.124093293670672E-2</v>
      </c>
      <c r="J64" s="13">
        <v>-3.8205314062818019E-2</v>
      </c>
      <c r="K64" s="37">
        <v>-3.3527737130505608E-2</v>
      </c>
      <c r="L64" s="13">
        <v>-9.0497657212879057E-3</v>
      </c>
      <c r="M64" s="12">
        <v>-9.0182660930184233E-2</v>
      </c>
      <c r="N64" s="40"/>
      <c r="O64" s="13">
        <v>0.1174541330703065</v>
      </c>
      <c r="P64" s="12">
        <v>3.7723029979575001E-4</v>
      </c>
      <c r="Q64" s="24">
        <v>1.7835728761923531</v>
      </c>
      <c r="S64" s="7" t="s">
        <v>97</v>
      </c>
      <c r="T64" s="17">
        <v>6.8046240703752536E-2</v>
      </c>
      <c r="U64" s="17">
        <v>1.0804794745614689E-2</v>
      </c>
      <c r="V64" s="24">
        <v>1.7835728761923531</v>
      </c>
      <c r="W64" s="31">
        <v>7.1194175635701526E-3</v>
      </c>
      <c r="X64" s="19">
        <f t="shared" si="0"/>
        <v>4.8444960120121801E-4</v>
      </c>
      <c r="Y64" s="19">
        <f t="shared" si="1"/>
        <v>7.6923845482699716E-5</v>
      </c>
      <c r="Z64" s="6">
        <f t="shared" si="2"/>
        <v>1.2698000060671172E-2</v>
      </c>
    </row>
    <row r="65" spans="2:26" x14ac:dyDescent="0.3">
      <c r="B65" s="11" t="s">
        <v>13</v>
      </c>
      <c r="C65" s="12">
        <v>8.8964509035287742E-2</v>
      </c>
      <c r="D65" s="13">
        <v>4.4643879697048311E-4</v>
      </c>
      <c r="E65" s="12">
        <v>0.20481928531195151</v>
      </c>
      <c r="F65" s="13">
        <v>5.6370346634476258E-2</v>
      </c>
      <c r="G65" s="37">
        <v>0.32459153033401278</v>
      </c>
      <c r="H65" s="13">
        <v>-0.1318157676851309</v>
      </c>
      <c r="I65" s="12">
        <v>0.14451224965612491</v>
      </c>
      <c r="J65" s="13">
        <v>-4.6350602984324807E-2</v>
      </c>
      <c r="K65" s="37">
        <v>-5.5866136089860463E-3</v>
      </c>
      <c r="L65" s="13">
        <v>-1.06740806097001E-2</v>
      </c>
      <c r="M65" s="12">
        <v>-8.688248913212071E-2</v>
      </c>
      <c r="N65" s="40"/>
      <c r="O65" s="13">
        <v>6.3432864589752169E-2</v>
      </c>
      <c r="P65" s="12">
        <v>-5.4385981545565842E-2</v>
      </c>
      <c r="Q65" s="25">
        <v>0.43216887023603912</v>
      </c>
      <c r="S65" s="7" t="s">
        <v>13</v>
      </c>
      <c r="T65" s="17">
        <v>0.20481928531195151</v>
      </c>
      <c r="U65" s="17">
        <v>5.6370346634476258E-2</v>
      </c>
      <c r="V65" s="24">
        <v>0.43216887023603912</v>
      </c>
      <c r="W65" s="31">
        <v>9.2936946607082363E-2</v>
      </c>
      <c r="X65" s="19">
        <f t="shared" si="0"/>
        <v>1.9035278983137605E-2</v>
      </c>
      <c r="Y65" s="19">
        <f t="shared" si="1"/>
        <v>5.2388878953910454E-3</v>
      </c>
      <c r="Z65" s="6">
        <f t="shared" si="2"/>
        <v>4.0164455218369872E-2</v>
      </c>
    </row>
    <row r="66" spans="2:26" x14ac:dyDescent="0.3">
      <c r="B66" s="11" t="s">
        <v>98</v>
      </c>
      <c r="C66" s="12">
        <v>0.1537364280509779</v>
      </c>
      <c r="D66" s="13">
        <v>-6.477478368274403E-2</v>
      </c>
      <c r="E66" s="12">
        <v>3.0343076313374961E-2</v>
      </c>
      <c r="F66" s="13">
        <v>-3.5211244414721572E-2</v>
      </c>
      <c r="G66" s="37">
        <v>5.9721210179977557E-2</v>
      </c>
      <c r="H66" s="13">
        <v>0.5127013810736416</v>
      </c>
      <c r="I66" s="12">
        <v>-1.332764735196024E-2</v>
      </c>
      <c r="J66" s="13">
        <v>-9.1502782771204494E-3</v>
      </c>
      <c r="K66" s="37">
        <v>-1.585183373128873E-2</v>
      </c>
      <c r="L66" s="13">
        <v>0.38270474051126729</v>
      </c>
      <c r="M66" s="12">
        <v>-8.5163015156190625E-2</v>
      </c>
      <c r="N66" s="40"/>
      <c r="O66" s="13">
        <v>0.11272727094596061</v>
      </c>
      <c r="P66" s="12">
        <v>1.2091478954372681E-2</v>
      </c>
      <c r="Q66" s="24">
        <v>1.160017955696105</v>
      </c>
      <c r="S66" s="7" t="s">
        <v>98</v>
      </c>
      <c r="T66" s="17">
        <v>3.0343076313374961E-2</v>
      </c>
      <c r="U66" s="17">
        <v>-3.5211244414721572E-2</v>
      </c>
      <c r="V66" s="24">
        <v>1.160017955696105</v>
      </c>
      <c r="W66" s="31">
        <v>7.1029037132248497E-3</v>
      </c>
      <c r="X66" s="19">
        <f t="shared" si="0"/>
        <v>2.1552394941693601E-4</v>
      </c>
      <c r="Y66" s="19">
        <f t="shared" si="1"/>
        <v>-2.5010207870059361E-4</v>
      </c>
      <c r="Z66" s="6">
        <f t="shared" si="2"/>
        <v>8.2394958449213632E-3</v>
      </c>
    </row>
    <row r="67" spans="2:26" x14ac:dyDescent="0.3">
      <c r="B67" s="11" t="s">
        <v>99</v>
      </c>
      <c r="C67" s="12">
        <v>5.4180522690572275E-7</v>
      </c>
      <c r="D67" s="13">
        <v>-3.5548363482068801E-2</v>
      </c>
      <c r="E67" s="12">
        <v>-2.8557196170748141E-2</v>
      </c>
      <c r="F67" s="13">
        <v>1.384375362721735E-2</v>
      </c>
      <c r="G67" s="37">
        <v>0.16369572007194441</v>
      </c>
      <c r="H67" s="13">
        <v>0.1837358778899629</v>
      </c>
      <c r="I67" s="12">
        <v>-1.463362088343456E-2</v>
      </c>
      <c r="J67" s="13">
        <v>-3.2821640933166862E-2</v>
      </c>
      <c r="K67" s="37">
        <v>0.1354838109005683</v>
      </c>
      <c r="L67" s="13">
        <v>4.5454590179150538E-2</v>
      </c>
      <c r="M67" s="12">
        <v>-3.7500150324360708E-2</v>
      </c>
      <c r="N67" s="40"/>
      <c r="O67" s="13">
        <v>0.14813016090518369</v>
      </c>
      <c r="P67" s="12">
        <v>-3.9404011487342849E-4</v>
      </c>
      <c r="Q67" s="25">
        <v>0.65836867847836122</v>
      </c>
      <c r="S67" s="7" t="s">
        <v>99</v>
      </c>
      <c r="T67" s="17">
        <v>-2.8557196170748141E-2</v>
      </c>
      <c r="U67" s="17">
        <v>1.384375362721735E-2</v>
      </c>
      <c r="V67" s="24">
        <v>0.65836867847836122</v>
      </c>
      <c r="W67" s="31">
        <v>7.062903639760143E-3</v>
      </c>
      <c r="X67" s="19">
        <f t="shared" si="0"/>
        <v>-2.0169672477572147E-4</v>
      </c>
      <c r="Y67" s="19">
        <f t="shared" si="1"/>
        <v>9.7777097881616097E-5</v>
      </c>
      <c r="Z67" s="6">
        <f t="shared" si="2"/>
        <v>4.6499945355288931E-3</v>
      </c>
    </row>
    <row r="68" spans="2:26" x14ac:dyDescent="0.3">
      <c r="B68" s="11" t="s">
        <v>100</v>
      </c>
      <c r="C68" s="12">
        <v>0.19015385554387021</v>
      </c>
      <c r="D68" s="13">
        <v>5.1706505005557624E-3</v>
      </c>
      <c r="E68" s="12">
        <v>1.6975304251042319E-2</v>
      </c>
      <c r="F68" s="13">
        <v>-3.540702741700263E-3</v>
      </c>
      <c r="G68" s="37">
        <v>-6.0913741952586593E-2</v>
      </c>
      <c r="H68" s="13">
        <v>0.16702703527502119</v>
      </c>
      <c r="I68" s="12">
        <v>-4.6317916055105268E-3</v>
      </c>
      <c r="J68" s="13">
        <v>4.141458348662086E-2</v>
      </c>
      <c r="K68" s="37">
        <v>-1.9213512687746629E-2</v>
      </c>
      <c r="L68" s="13">
        <v>4.3280128590920341E-2</v>
      </c>
      <c r="M68" s="12">
        <v>1.310048687365151E-2</v>
      </c>
      <c r="N68" s="40"/>
      <c r="O68" s="13">
        <v>5.5603403696408593E-2</v>
      </c>
      <c r="P68" s="12">
        <v>-2.204977595857505E-2</v>
      </c>
      <c r="Q68" s="24">
        <v>0.93205335781835286</v>
      </c>
      <c r="S68" s="7" t="s">
        <v>100</v>
      </c>
      <c r="T68" s="17">
        <v>1.6975304251042319E-2</v>
      </c>
      <c r="U68" s="17">
        <v>-3.540702741700263E-3</v>
      </c>
      <c r="V68" s="24">
        <v>0.93205335781835286</v>
      </c>
      <c r="W68" s="31">
        <v>7.0288808257861785E-3</v>
      </c>
      <c r="X68" s="19">
        <f t="shared" si="0"/>
        <v>1.1931739056203796E-4</v>
      </c>
      <c r="Y68" s="19">
        <f t="shared" si="1"/>
        <v>-2.488717761094553E-5</v>
      </c>
      <c r="Z68" s="6">
        <f t="shared" si="2"/>
        <v>6.5512919753790448E-3</v>
      </c>
    </row>
    <row r="69" spans="2:26" x14ac:dyDescent="0.3">
      <c r="B69" s="11" t="s">
        <v>101</v>
      </c>
      <c r="C69" s="12">
        <v>0.16212317848853289</v>
      </c>
      <c r="D69" s="13">
        <v>1.4634232137077371E-2</v>
      </c>
      <c r="E69" s="12">
        <v>2.704347908644511E-2</v>
      </c>
      <c r="F69" s="13">
        <v>1.4335552480276631E-2</v>
      </c>
      <c r="G69" s="37">
        <v>-7.7747152566820299E-2</v>
      </c>
      <c r="H69" s="13">
        <v>0.34882835500987269</v>
      </c>
      <c r="I69" s="12">
        <v>-1.4692344908570191E-2</v>
      </c>
      <c r="J69" s="13">
        <v>1.4437960222694279E-2</v>
      </c>
      <c r="K69" s="37">
        <v>6.6495535517957283E-2</v>
      </c>
      <c r="L69" s="13">
        <v>-2.4283338456007612E-2</v>
      </c>
      <c r="M69" s="12">
        <v>8.7442981699157318E-3</v>
      </c>
      <c r="N69" s="40"/>
      <c r="O69" s="13">
        <v>-2.3113983111510809E-2</v>
      </c>
      <c r="P69" s="12">
        <v>-1.7559794349935709E-2</v>
      </c>
      <c r="Q69" s="25">
        <v>1.314835129730892</v>
      </c>
      <c r="S69" s="7" t="s">
        <v>101</v>
      </c>
      <c r="T69" s="17">
        <v>2.704347908644511E-2</v>
      </c>
      <c r="U69" s="17">
        <v>1.4335552480276631E-2</v>
      </c>
      <c r="V69" s="24">
        <v>1.314835129730892</v>
      </c>
      <c r="W69" s="31">
        <v>7.0391421784595475E-3</v>
      </c>
      <c r="X69" s="19">
        <f t="shared" ref="X69:X82" si="3">T69*W69</f>
        <v>1.9036289428968445E-4</v>
      </c>
      <c r="Y69" s="19">
        <f t="shared" ref="Y69:Y82" si="4">W69*U69</f>
        <v>1.0090999211543561E-4</v>
      </c>
      <c r="Z69" s="6">
        <f t="shared" ref="Z69:Z82" si="5">W69*V69</f>
        <v>9.2553114194090531E-3</v>
      </c>
    </row>
    <row r="70" spans="2:26" x14ac:dyDescent="0.3">
      <c r="B70" s="11" t="s">
        <v>102</v>
      </c>
      <c r="C70" s="12">
        <v>0.1473266886881428</v>
      </c>
      <c r="D70" s="13">
        <v>5.128139115480268E-3</v>
      </c>
      <c r="E70" s="12">
        <v>4.0816999105743879E-3</v>
      </c>
      <c r="F70" s="13">
        <v>-1.9308983617720269E-2</v>
      </c>
      <c r="G70" s="37">
        <v>-5.2020727203583313E-2</v>
      </c>
      <c r="H70" s="13">
        <v>4.2617947896884667E-2</v>
      </c>
      <c r="I70" s="12">
        <v>-2.868587234143349E-2</v>
      </c>
      <c r="J70" s="13">
        <v>1.9007539397184251E-2</v>
      </c>
      <c r="K70" s="37">
        <v>-8.9369790583702757E-2</v>
      </c>
      <c r="L70" s="13">
        <v>3.8597141116888833E-2</v>
      </c>
      <c r="M70" s="12">
        <v>-3.3537023929420151E-2</v>
      </c>
      <c r="N70" s="40"/>
      <c r="O70" s="13">
        <v>4.5486340997795693E-2</v>
      </c>
      <c r="P70" s="12">
        <v>2.9156509065209062E-3</v>
      </c>
      <c r="Q70" s="24">
        <v>1.3008451997673309</v>
      </c>
      <c r="S70" s="7" t="s">
        <v>102</v>
      </c>
      <c r="T70" s="17">
        <v>4.0816999105743879E-3</v>
      </c>
      <c r="U70" s="17">
        <v>-1.9308983617720269E-2</v>
      </c>
      <c r="V70" s="24">
        <v>1.3008451997673309</v>
      </c>
      <c r="W70" s="31">
        <v>7.0593432794514716E-3</v>
      </c>
      <c r="X70" s="19">
        <f t="shared" si="3"/>
        <v>2.8814120832450977E-5</v>
      </c>
      <c r="Y70" s="19">
        <f t="shared" si="4"/>
        <v>-1.3630874373479215E-4</v>
      </c>
      <c r="Z70" s="6">
        <f t="shared" si="5"/>
        <v>9.1831128185842145E-3</v>
      </c>
    </row>
    <row r="71" spans="2:26" x14ac:dyDescent="0.3">
      <c r="B71" s="11" t="s">
        <v>103</v>
      </c>
      <c r="C71" s="12">
        <v>0.44353783577892081</v>
      </c>
      <c r="D71" s="13">
        <v>-4.6122543017892433E-2</v>
      </c>
      <c r="E71" s="12">
        <v>-6.0440793319903492E-2</v>
      </c>
      <c r="F71" s="13">
        <v>2.4470239754712301E-2</v>
      </c>
      <c r="G71" s="37">
        <v>-4.6787084475347074E-3</v>
      </c>
      <c r="H71" s="13">
        <v>0.24178397253242159</v>
      </c>
      <c r="I71" s="12">
        <v>5.9015694787927897E-2</v>
      </c>
      <c r="J71" s="13">
        <v>2.198230389175837E-2</v>
      </c>
      <c r="K71" s="37">
        <v>5.5283006948408257E-2</v>
      </c>
      <c r="L71" s="13">
        <v>2.9679910354930561E-2</v>
      </c>
      <c r="M71" s="12">
        <v>-8.838335920573448E-2</v>
      </c>
      <c r="N71" s="40"/>
      <c r="O71" s="13">
        <v>-3.733336598457615E-2</v>
      </c>
      <c r="P71" s="12">
        <v>-8.3102289891443526E-3</v>
      </c>
      <c r="Q71" s="25">
        <v>0.87728544559933752</v>
      </c>
      <c r="S71" s="7" t="s">
        <v>103</v>
      </c>
      <c r="T71" s="17">
        <v>-6.0440793319903492E-2</v>
      </c>
      <c r="U71" s="17">
        <v>2.4470239754712301E-2</v>
      </c>
      <c r="V71" s="24">
        <v>0.87728544559933752</v>
      </c>
      <c r="W71" s="31">
        <v>7.0517551768267571E-3</v>
      </c>
      <c r="X71" s="19">
        <f t="shared" si="3"/>
        <v>-4.2621367718514552E-4</v>
      </c>
      <c r="Y71" s="19">
        <f t="shared" si="4"/>
        <v>1.7255813986848437E-4</v>
      </c>
      <c r="Z71" s="6">
        <f t="shared" si="5"/>
        <v>6.1864021825598966E-3</v>
      </c>
    </row>
    <row r="72" spans="2:26" x14ac:dyDescent="0.3">
      <c r="B72" s="11" t="s">
        <v>14</v>
      </c>
      <c r="C72" s="12">
        <v>0.18761768724230679</v>
      </c>
      <c r="D72" s="13">
        <v>-1.8468014755118719E-2</v>
      </c>
      <c r="E72" s="12">
        <v>4.1640963860460463E-2</v>
      </c>
      <c r="F72" s="13">
        <v>-5.2413417133171047E-2</v>
      </c>
      <c r="G72" s="37">
        <v>-1.7828415142236209E-2</v>
      </c>
      <c r="H72" s="13">
        <v>0.31272036549969728</v>
      </c>
      <c r="I72" s="12">
        <v>9.0308749159433432E-3</v>
      </c>
      <c r="J72" s="13">
        <v>3.7010420519342668E-2</v>
      </c>
      <c r="K72" s="37">
        <v>-1.8194701869111651E-2</v>
      </c>
      <c r="L72" s="13">
        <v>0.11831808260921629</v>
      </c>
      <c r="M72" s="12">
        <v>-3.6541365588497077E-2</v>
      </c>
      <c r="N72" s="40"/>
      <c r="O72" s="13">
        <v>3.6249031056747823E-2</v>
      </c>
      <c r="P72" s="12">
        <v>1.2171770506495211E-2</v>
      </c>
      <c r="Q72" s="24">
        <v>0.49707747997187102</v>
      </c>
      <c r="S72" s="7" t="s">
        <v>14</v>
      </c>
      <c r="T72" s="17">
        <v>4.1640963860460463E-2</v>
      </c>
      <c r="U72" s="17">
        <v>-5.2413417133171047E-2</v>
      </c>
      <c r="V72" s="24">
        <v>0.49707747997187102</v>
      </c>
      <c r="W72" s="31">
        <v>7.0353798316967501E-3</v>
      </c>
      <c r="X72" s="19">
        <f t="shared" si="3"/>
        <v>2.9295999731629679E-4</v>
      </c>
      <c r="Y72" s="19">
        <f t="shared" si="4"/>
        <v>-3.6874829780902046E-4</v>
      </c>
      <c r="Z72" s="6">
        <f t="shared" si="5"/>
        <v>3.4971288773847464E-3</v>
      </c>
    </row>
    <row r="73" spans="2:26" x14ac:dyDescent="0.3">
      <c r="B73" s="11" t="s">
        <v>104</v>
      </c>
      <c r="C73" s="12">
        <v>0.25633436161246292</v>
      </c>
      <c r="D73" s="13">
        <v>2.8963701382531681E-2</v>
      </c>
      <c r="E73" s="12">
        <v>-4.7539580958091077E-2</v>
      </c>
      <c r="F73" s="13">
        <v>3.9842337171781088E-2</v>
      </c>
      <c r="G73" s="37">
        <v>-4.8420999586433637E-2</v>
      </c>
      <c r="H73" s="13">
        <v>-0.26066083419546782</v>
      </c>
      <c r="I73" s="12">
        <v>-2.1406750660776689E-2</v>
      </c>
      <c r="J73" s="13">
        <v>3.3750057220458977E-2</v>
      </c>
      <c r="K73" s="37">
        <v>-8.6759449447422421E-2</v>
      </c>
      <c r="L73" s="13">
        <v>8.2754057456591035E-3</v>
      </c>
      <c r="M73" s="12">
        <v>5.1871368304147847E-2</v>
      </c>
      <c r="N73" s="40"/>
      <c r="O73" s="13">
        <v>2.4656707021019079E-2</v>
      </c>
      <c r="P73" s="12">
        <v>-1.8276035801216509E-2</v>
      </c>
      <c r="Q73" s="25">
        <v>-0.19856638259320081</v>
      </c>
      <c r="S73" s="7" t="s">
        <v>104</v>
      </c>
      <c r="T73" s="17">
        <v>-4.7539580958091077E-2</v>
      </c>
      <c r="U73" s="17">
        <v>3.9842337171781088E-2</v>
      </c>
      <c r="V73" s="24">
        <v>-0.19856638259320081</v>
      </c>
      <c r="W73" s="31">
        <v>7.0709909451822641E-3</v>
      </c>
      <c r="X73" s="19">
        <f t="shared" si="3"/>
        <v>-3.361519464924212E-4</v>
      </c>
      <c r="Y73" s="19">
        <f t="shared" si="4"/>
        <v>2.8172480537656282E-4</v>
      </c>
      <c r="Z73" s="6">
        <f t="shared" si="5"/>
        <v>-1.40406109333412E-3</v>
      </c>
    </row>
    <row r="74" spans="2:26" x14ac:dyDescent="0.3">
      <c r="B74" s="11" t="s">
        <v>105</v>
      </c>
      <c r="C74" s="12">
        <v>8.4686031252207306E-2</v>
      </c>
      <c r="D74" s="13">
        <v>3.4991448949752701E-3</v>
      </c>
      <c r="E74" s="12">
        <v>-1.937044128770826E-3</v>
      </c>
      <c r="F74" s="13">
        <v>-2.4456594854876831E-2</v>
      </c>
      <c r="G74" s="37">
        <v>1.273398410946802E-2</v>
      </c>
      <c r="H74" s="13">
        <v>0.1213876223435475</v>
      </c>
      <c r="I74" s="12">
        <v>1.6054266219512451E-2</v>
      </c>
      <c r="J74" s="13">
        <v>-1.1236075691592681E-2</v>
      </c>
      <c r="K74" s="37">
        <v>4.9715557264038424E-3</v>
      </c>
      <c r="L74" s="13">
        <v>-1.7667100437714911E-3</v>
      </c>
      <c r="M74" s="12">
        <v>2.024634554884885E-3</v>
      </c>
      <c r="N74" s="40"/>
      <c r="O74" s="13">
        <v>2.1739255562191809E-2</v>
      </c>
      <c r="P74" s="12">
        <v>-2.4822744840080291E-2</v>
      </c>
      <c r="Q74" s="24">
        <v>0.53606488877337777</v>
      </c>
      <c r="S74" s="7" t="s">
        <v>105</v>
      </c>
      <c r="T74" s="17">
        <v>-1.937044128770826E-3</v>
      </c>
      <c r="U74" s="17">
        <v>-2.4456594854876831E-2</v>
      </c>
      <c r="V74" s="24">
        <v>0.53606488877337777</v>
      </c>
      <c r="W74" s="31">
        <v>7.0620055374576388E-3</v>
      </c>
      <c r="X74" s="19">
        <f t="shared" si="3"/>
        <v>-1.3679416363679381E-5</v>
      </c>
      <c r="Y74" s="19">
        <f t="shared" si="4"/>
        <v>-1.7271260829249818E-4</v>
      </c>
      <c r="Z74" s="6">
        <f t="shared" si="5"/>
        <v>3.7856932129542069E-3</v>
      </c>
    </row>
    <row r="75" spans="2:26" x14ac:dyDescent="0.3">
      <c r="B75" s="11" t="s">
        <v>106</v>
      </c>
      <c r="C75" s="12">
        <v>0.17276747187307159</v>
      </c>
      <c r="D75" s="13">
        <v>-2.564112920255179E-2</v>
      </c>
      <c r="E75" s="12">
        <v>3.2198369175381769E-2</v>
      </c>
      <c r="F75" s="13">
        <v>1.7096482436627539E-2</v>
      </c>
      <c r="G75" s="37">
        <v>0.22677683901739629</v>
      </c>
      <c r="H75" s="13">
        <v>0.1810859799297275</v>
      </c>
      <c r="I75" s="12">
        <v>-1.5701460119858731E-2</v>
      </c>
      <c r="J75" s="13">
        <v>-7.6651999824500772E-3</v>
      </c>
      <c r="K75" s="37">
        <v>2.296453167922952E-2</v>
      </c>
      <c r="L75" s="13">
        <v>0.15040822294068981</v>
      </c>
      <c r="M75" s="12">
        <v>-5.4639165056661443E-2</v>
      </c>
      <c r="N75" s="40"/>
      <c r="O75" s="13">
        <v>0.12040975466792971</v>
      </c>
      <c r="P75" s="12">
        <v>-1.1596716963968251E-2</v>
      </c>
      <c r="Q75" s="25">
        <v>0.64674030396454851</v>
      </c>
      <c r="S75" s="7" t="s">
        <v>106</v>
      </c>
      <c r="T75" s="17">
        <v>3.2198369175381769E-2</v>
      </c>
      <c r="U75" s="17">
        <v>1.7096482436627539E-2</v>
      </c>
      <c r="V75" s="24">
        <v>0.64674030396454851</v>
      </c>
      <c r="W75" s="31">
        <v>7.0411048188806459E-3</v>
      </c>
      <c r="X75" s="19">
        <f t="shared" si="3"/>
        <v>2.2671209236087861E-4</v>
      </c>
      <c r="Y75" s="19">
        <f t="shared" si="4"/>
        <v>1.2037812487044649E-4</v>
      </c>
      <c r="Z75" s="6">
        <f t="shared" si="5"/>
        <v>4.5537662708091163E-3</v>
      </c>
    </row>
    <row r="76" spans="2:26" x14ac:dyDescent="0.3">
      <c r="B76" s="11" t="s">
        <v>107</v>
      </c>
      <c r="C76" s="12">
        <v>0.12613162009307291</v>
      </c>
      <c r="D76" s="13">
        <v>-3.6441619191694641E-2</v>
      </c>
      <c r="E76" s="12">
        <v>5.7656616719940157E-2</v>
      </c>
      <c r="F76" s="13">
        <v>-6.222605349301924E-2</v>
      </c>
      <c r="G76" s="37">
        <v>-0.10982857429672339</v>
      </c>
      <c r="H76" s="13">
        <v>-0.1655318622346976</v>
      </c>
      <c r="I76" s="12">
        <v>4.4364983278805337E-2</v>
      </c>
      <c r="J76" s="13">
        <v>-1.416014632513829E-2</v>
      </c>
      <c r="K76" s="37">
        <v>-1.4858853811386069E-2</v>
      </c>
      <c r="L76" s="13">
        <v>-2.6646517130381131E-2</v>
      </c>
      <c r="M76" s="12">
        <v>-0.14772726813870951</v>
      </c>
      <c r="N76" s="40"/>
      <c r="O76" s="13">
        <v>0.14364777064284739</v>
      </c>
      <c r="P76" s="12">
        <v>3.2171648131149373E-2</v>
      </c>
      <c r="Q76" s="24">
        <v>1.16544595635495</v>
      </c>
      <c r="S76" s="7" t="s">
        <v>107</v>
      </c>
      <c r="T76" s="17">
        <v>5.7656616719940157E-2</v>
      </c>
      <c r="U76" s="17">
        <v>-6.222605349301924E-2</v>
      </c>
      <c r="V76" s="24">
        <v>1.16544595635495</v>
      </c>
      <c r="W76" s="31">
        <v>7.0395974487443176E-3</v>
      </c>
      <c r="X76" s="19">
        <f t="shared" si="3"/>
        <v>4.0587937196491969E-4</v>
      </c>
      <c r="Y76" s="19">
        <f t="shared" si="4"/>
        <v>-4.3804636741488567E-4</v>
      </c>
      <c r="Z76" s="6">
        <f t="shared" si="5"/>
        <v>8.2042703810056867E-3</v>
      </c>
    </row>
    <row r="77" spans="2:26" x14ac:dyDescent="0.3">
      <c r="B77" s="11" t="s">
        <v>108</v>
      </c>
      <c r="C77" s="12">
        <v>4.1188078843881433E-2</v>
      </c>
      <c r="D77" s="13">
        <v>-7.2239155205829908E-3</v>
      </c>
      <c r="E77" s="12">
        <v>-2.2868966614616348E-2</v>
      </c>
      <c r="F77" s="13">
        <v>5.5319235115325327E-2</v>
      </c>
      <c r="G77" s="37">
        <v>-2.8225795397178729E-2</v>
      </c>
      <c r="H77" s="13">
        <v>1.197448047663374E-2</v>
      </c>
      <c r="I77" s="12">
        <v>-2.4601962075696319E-2</v>
      </c>
      <c r="J77" s="13">
        <v>-5.3022123224455431E-3</v>
      </c>
      <c r="K77" s="37">
        <v>-9.3816679047490359E-2</v>
      </c>
      <c r="L77" s="13">
        <v>-4.7058808874611342E-2</v>
      </c>
      <c r="M77" s="12">
        <v>-9.8765459239822495E-2</v>
      </c>
      <c r="N77" s="40"/>
      <c r="O77" s="13">
        <v>3.9726051872032382E-2</v>
      </c>
      <c r="P77" s="12">
        <v>-3.8208191283180093E-2</v>
      </c>
      <c r="Q77" s="25">
        <v>1.6190465563897549</v>
      </c>
      <c r="S77" s="7" t="s">
        <v>108</v>
      </c>
      <c r="T77" s="17">
        <v>-2.2868966614616348E-2</v>
      </c>
      <c r="U77" s="17">
        <v>5.5319235115325327E-2</v>
      </c>
      <c r="V77" s="24">
        <v>1.6190465563897549</v>
      </c>
      <c r="W77" s="31">
        <v>7.0571949892766642E-3</v>
      </c>
      <c r="X77" s="19">
        <f t="shared" si="3"/>
        <v>-1.6139075660260581E-4</v>
      </c>
      <c r="Y77" s="19">
        <f t="shared" si="4"/>
        <v>3.9039862886649157E-4</v>
      </c>
      <c r="Z77" s="6">
        <f t="shared" si="5"/>
        <v>1.1425927245159416E-2</v>
      </c>
    </row>
    <row r="78" spans="2:26" x14ac:dyDescent="0.3">
      <c r="B78" s="11" t="s">
        <v>15</v>
      </c>
      <c r="C78" s="12">
        <v>-9.0998475089697384E-2</v>
      </c>
      <c r="D78" s="13">
        <v>-6.6810781479153203E-2</v>
      </c>
      <c r="E78" s="12">
        <v>6.3021287913974877E-2</v>
      </c>
      <c r="F78" s="13">
        <v>2.4193622244812921E-2</v>
      </c>
      <c r="G78" s="37">
        <v>0.106192702723773</v>
      </c>
      <c r="H78" s="13">
        <v>-3.1165723096275411E-2</v>
      </c>
      <c r="I78" s="12">
        <v>2.8792582299411281E-2</v>
      </c>
      <c r="J78" s="13">
        <v>1.7564240629994291E-2</v>
      </c>
      <c r="K78" s="37">
        <v>-9.2564500812798767E-2</v>
      </c>
      <c r="L78" s="13">
        <v>-4.912205272373682E-2</v>
      </c>
      <c r="M78" s="12">
        <v>-3.9569242430180229E-2</v>
      </c>
      <c r="N78" s="40"/>
      <c r="O78" s="13">
        <v>6.6376873951186743E-2</v>
      </c>
      <c r="P78" s="12">
        <v>-1.9746857477390471E-2</v>
      </c>
      <c r="Q78" s="24">
        <v>0.59504536466339863</v>
      </c>
      <c r="S78" s="7" t="s">
        <v>15</v>
      </c>
      <c r="T78" s="17">
        <v>6.3021287913974877E-2</v>
      </c>
      <c r="U78" s="17">
        <v>2.4193622244812921E-2</v>
      </c>
      <c r="V78" s="24">
        <v>0.59504536466339863</v>
      </c>
      <c r="W78" s="31">
        <v>7.0466914984864126E-3</v>
      </c>
      <c r="X78" s="19">
        <f t="shared" si="3"/>
        <v>4.4409157376707126E-4</v>
      </c>
      <c r="Y78" s="19">
        <f t="shared" si="4"/>
        <v>1.7048499219011497E-4</v>
      </c>
      <c r="Z78" s="6">
        <f t="shared" si="5"/>
        <v>4.1931011123873185E-3</v>
      </c>
    </row>
    <row r="79" spans="2:26" x14ac:dyDescent="0.3">
      <c r="B79" s="11" t="s">
        <v>109</v>
      </c>
      <c r="C79" s="12">
        <v>2.2737903350845471E-2</v>
      </c>
      <c r="D79" s="13">
        <v>-2.04270577174821E-2</v>
      </c>
      <c r="E79" s="12">
        <v>1.557983778059535E-2</v>
      </c>
      <c r="F79" s="13">
        <v>2.525375344525815E-2</v>
      </c>
      <c r="G79" s="37">
        <v>3.3719018332085897E-2</v>
      </c>
      <c r="H79" s="13">
        <v>2.0969809049462329E-2</v>
      </c>
      <c r="I79" s="12">
        <v>4.0269655378960323E-2</v>
      </c>
      <c r="J79" s="13">
        <v>1.2045452974753351E-2</v>
      </c>
      <c r="K79" s="37">
        <v>4.8491231129279564E-3</v>
      </c>
      <c r="L79" s="13">
        <v>-1.6670373366278749E-2</v>
      </c>
      <c r="M79" s="12">
        <v>-2.9667488770197089E-2</v>
      </c>
      <c r="N79" s="40"/>
      <c r="O79" s="13">
        <v>1.149397363018667E-2</v>
      </c>
      <c r="P79" s="12">
        <v>2.2728463110064379E-3</v>
      </c>
      <c r="Q79" s="25">
        <v>0.54533898043924134</v>
      </c>
      <c r="S79" s="7" t="s">
        <v>109</v>
      </c>
      <c r="T79" s="17">
        <v>1.557983778059535E-2</v>
      </c>
      <c r="U79" s="17">
        <v>2.525375344525815E-2</v>
      </c>
      <c r="V79" s="24">
        <v>0.54533898043924134</v>
      </c>
      <c r="W79" s="31">
        <v>7.0594443816511124E-3</v>
      </c>
      <c r="X79" s="19">
        <f t="shared" si="3"/>
        <v>1.0998499828725958E-4</v>
      </c>
      <c r="Y79" s="19">
        <f t="shared" si="4"/>
        <v>1.7827746787473008E-4</v>
      </c>
      <c r="Z79" s="6">
        <f t="shared" si="5"/>
        <v>3.8497902015571482E-3</v>
      </c>
    </row>
    <row r="80" spans="2:26" x14ac:dyDescent="0.3">
      <c r="B80" s="11" t="s">
        <v>110</v>
      </c>
      <c r="C80" s="12">
        <v>0.37011498133593551</v>
      </c>
      <c r="D80" s="13">
        <v>-6.7114109531414723E-2</v>
      </c>
      <c r="E80" s="12">
        <v>-5.0359664721725587E-2</v>
      </c>
      <c r="F80" s="13">
        <v>-0.10606068131899291</v>
      </c>
      <c r="G80" s="37">
        <v>-4.0254150175626613E-2</v>
      </c>
      <c r="H80" s="13">
        <v>0.40176591843937631</v>
      </c>
      <c r="I80" s="12">
        <v>2.6771665960171779E-2</v>
      </c>
      <c r="J80" s="13">
        <v>9.6625784706120932E-2</v>
      </c>
      <c r="K80" s="37">
        <v>0.1454544714887063</v>
      </c>
      <c r="L80" s="13">
        <v>4.1514062272024921E-2</v>
      </c>
      <c r="M80" s="12">
        <v>-0.16529893218659861</v>
      </c>
      <c r="N80" s="40"/>
      <c r="O80" s="13">
        <v>0.1081460664751193</v>
      </c>
      <c r="P80" s="12">
        <v>-3.8022778070252672E-2</v>
      </c>
      <c r="Q80" s="24">
        <v>1.4122292886629</v>
      </c>
      <c r="S80" s="7" t="s">
        <v>110</v>
      </c>
      <c r="T80" s="17">
        <v>-5.0359664721725587E-2</v>
      </c>
      <c r="U80" s="17">
        <v>-0.10606068131899291</v>
      </c>
      <c r="V80" s="24">
        <v>1.4122292886629</v>
      </c>
      <c r="W80" s="31">
        <v>7.0510053197417599E-3</v>
      </c>
      <c r="X80" s="19">
        <f t="shared" si="3"/>
        <v>-3.5508626385329854E-4</v>
      </c>
      <c r="Y80" s="19">
        <f t="shared" si="4"/>
        <v>-7.4783442819565445E-4</v>
      </c>
      <c r="Z80" s="6">
        <f t="shared" si="5"/>
        <v>9.9576362270572295E-3</v>
      </c>
    </row>
    <row r="81" spans="2:26" x14ac:dyDescent="0.3">
      <c r="B81" s="11" t="s">
        <v>111</v>
      </c>
      <c r="C81" s="12">
        <v>0.13477651999424259</v>
      </c>
      <c r="D81" s="13">
        <v>-3.209345676687414E-2</v>
      </c>
      <c r="E81" s="12">
        <v>-5.2634045686474904E-3</v>
      </c>
      <c r="F81" s="13">
        <v>7.9364685747420616E-3</v>
      </c>
      <c r="G81" s="37">
        <v>7.9931973660807287E-3</v>
      </c>
      <c r="H81" s="13">
        <v>0.17461981920303421</v>
      </c>
      <c r="I81" s="12">
        <v>3.2877061493798321E-2</v>
      </c>
      <c r="J81" s="13">
        <v>-1.2992599786534441E-2</v>
      </c>
      <c r="K81" s="37">
        <v>4.1684897703500923E-2</v>
      </c>
      <c r="L81" s="13">
        <v>2.243408263893332E-2</v>
      </c>
      <c r="M81" s="12">
        <v>-5.7072077829859347E-2</v>
      </c>
      <c r="N81" s="40"/>
      <c r="O81" s="13">
        <v>3.7264328931214008E-2</v>
      </c>
      <c r="P81" s="12">
        <v>-3.1342567473645062E-2</v>
      </c>
      <c r="Q81" s="25">
        <v>0.502574400617402</v>
      </c>
      <c r="S81" s="7" t="s">
        <v>111</v>
      </c>
      <c r="T81" s="17">
        <v>-5.2634045686474904E-3</v>
      </c>
      <c r="U81" s="17">
        <v>7.9364685747420616E-3</v>
      </c>
      <c r="V81" s="24">
        <v>0.502574400617402</v>
      </c>
      <c r="W81" s="31">
        <v>7.0422228945178685E-3</v>
      </c>
      <c r="X81" s="19">
        <f t="shared" si="3"/>
        <v>-3.7066068156439301E-5</v>
      </c>
      <c r="Y81" s="19">
        <f t="shared" si="4"/>
        <v>5.5890380698670141E-5</v>
      </c>
      <c r="Z81" s="6">
        <f t="shared" si="5"/>
        <v>3.5392409502264634E-3</v>
      </c>
    </row>
    <row r="82" spans="2:26" x14ac:dyDescent="0.3">
      <c r="B82" s="11" t="s">
        <v>112</v>
      </c>
      <c r="C82" s="12">
        <v>0.21931575930109151</v>
      </c>
      <c r="D82" s="13">
        <v>-3.5973579054994431E-2</v>
      </c>
      <c r="E82" s="12">
        <v>2.259510044868307E-2</v>
      </c>
      <c r="F82" s="13">
        <v>-3.5821931484001257E-2</v>
      </c>
      <c r="G82" s="37">
        <v>-7.9861247139957348E-3</v>
      </c>
      <c r="H82" s="13">
        <v>7.8132444747137209E-2</v>
      </c>
      <c r="I82" s="12">
        <v>4.2658783264688971E-2</v>
      </c>
      <c r="J82" s="13">
        <v>4.7256595890083457E-2</v>
      </c>
      <c r="K82" s="37">
        <v>4.9666872414323882E-2</v>
      </c>
      <c r="L82" s="13">
        <v>-6.0588893725653792E-3</v>
      </c>
      <c r="M82" s="12">
        <v>-8.8243845116087072E-2</v>
      </c>
      <c r="N82" s="40"/>
      <c r="O82" s="13">
        <v>0.1158866365641311</v>
      </c>
      <c r="P82" s="12">
        <v>-2.7104117806867278E-2</v>
      </c>
      <c r="Q82" s="24">
        <v>1.200622579818398</v>
      </c>
      <c r="S82" s="7" t="s">
        <v>112</v>
      </c>
      <c r="T82" s="17">
        <v>2.259510044868307E-2</v>
      </c>
      <c r="U82" s="17">
        <v>-3.5821931484001257E-2</v>
      </c>
      <c r="V82" s="28">
        <v>1.200622579818398</v>
      </c>
      <c r="W82" s="31">
        <v>7.0878396259878183E-3</v>
      </c>
      <c r="X82" s="19">
        <f t="shared" si="3"/>
        <v>1.60150448313351E-4</v>
      </c>
      <c r="Y82" s="19">
        <f t="shared" si="4"/>
        <v>-2.5390010545172471E-4</v>
      </c>
      <c r="Z82" s="6">
        <f t="shared" si="5"/>
        <v>8.5098202970925636E-3</v>
      </c>
    </row>
    <row r="83" spans="2:26" ht="28.8" x14ac:dyDescent="0.3">
      <c r="B83" s="14" t="s">
        <v>16</v>
      </c>
      <c r="C83" s="15">
        <v>0.11905088622069759</v>
      </c>
      <c r="D83" s="16">
        <v>-2.5730372671442181E-2</v>
      </c>
      <c r="E83" s="15">
        <v>2.2896279747857799E-2</v>
      </c>
      <c r="F83" s="16">
        <v>3.6913233394171301E-3</v>
      </c>
      <c r="G83" s="38">
        <v>-7.9480211674805012E-3</v>
      </c>
      <c r="H83" s="16">
        <v>7.1889030769864526E-2</v>
      </c>
      <c r="I83" s="15">
        <v>-1.758110847447814E-3</v>
      </c>
      <c r="J83" s="16">
        <v>-4.3693338209535026E-3</v>
      </c>
      <c r="K83" s="38">
        <v>-7.5203959324130487E-3</v>
      </c>
      <c r="L83" s="16">
        <v>1.2875703683503209E-2</v>
      </c>
      <c r="M83" s="15">
        <v>-4.0290011154275218E-2</v>
      </c>
      <c r="N83" s="24"/>
      <c r="O83" s="16">
        <v>2.7503356511632489E-2</v>
      </c>
      <c r="P83" s="15">
        <v>-1.2696121929576479E-2</v>
      </c>
      <c r="Q83" s="25">
        <v>1</v>
      </c>
      <c r="U83">
        <v>3.6913233394171301E-3</v>
      </c>
      <c r="V83" s="30" t="s">
        <v>116</v>
      </c>
      <c r="W83" s="29">
        <f>SUM(W4:W82)</f>
        <v>1.0201637381719366</v>
      </c>
    </row>
    <row r="84" spans="2:26" x14ac:dyDescent="0.3">
      <c r="B84" s="26" t="s">
        <v>115</v>
      </c>
      <c r="C84">
        <v>1</v>
      </c>
      <c r="D84">
        <v>-1</v>
      </c>
      <c r="E84">
        <v>1</v>
      </c>
      <c r="F84">
        <v>1</v>
      </c>
      <c r="G84" s="39">
        <v>1</v>
      </c>
      <c r="H84">
        <v>1</v>
      </c>
      <c r="I84">
        <v>-1</v>
      </c>
      <c r="J84">
        <v>-1</v>
      </c>
      <c r="K84" s="39">
        <v>-1</v>
      </c>
      <c r="L84">
        <v>1</v>
      </c>
      <c r="M84">
        <v>-1</v>
      </c>
      <c r="N84" s="41"/>
      <c r="O84">
        <v>-1</v>
      </c>
      <c r="P84">
        <v>1</v>
      </c>
    </row>
  </sheetData>
  <mergeCells count="2">
    <mergeCell ref="AB1:AB2"/>
    <mergeCell ref="AB18:AD18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9C99-B95C-4AC1-BF06-18F802C7AF00}">
  <dimension ref="B1:AE84"/>
  <sheetViews>
    <sheetView topLeftCell="R1" zoomScaleNormal="100" workbookViewId="0">
      <selection activeCell="W2" sqref="W2"/>
    </sheetView>
  </sheetViews>
  <sheetFormatPr defaultRowHeight="14.4" x14ac:dyDescent="0.3"/>
  <cols>
    <col min="3" max="3" width="10.5546875" bestFit="1" customWidth="1"/>
    <col min="4" max="12" width="10.5546875" customWidth="1"/>
    <col min="13" max="13" width="10.5546875" bestFit="1" customWidth="1"/>
    <col min="14" max="14" width="10.5546875" customWidth="1"/>
    <col min="15" max="16" width="12.6640625" bestFit="1" customWidth="1"/>
    <col min="17" max="17" width="12.6640625" customWidth="1"/>
    <col min="19" max="19" width="10.77734375" bestFit="1" customWidth="1"/>
    <col min="20" max="20" width="17.88671875" bestFit="1" customWidth="1"/>
    <col min="21" max="21" width="17.88671875" customWidth="1"/>
    <col min="24" max="25" width="13" customWidth="1"/>
    <col min="27" max="27" width="17.88671875" bestFit="1" customWidth="1"/>
    <col min="28" max="28" width="29.88671875" bestFit="1" customWidth="1"/>
    <col min="29" max="29" width="29.88671875" customWidth="1"/>
  </cols>
  <sheetData>
    <row r="1" spans="2:31" x14ac:dyDescent="0.3">
      <c r="O1" s="3"/>
      <c r="P1" s="3"/>
      <c r="Q1" s="3"/>
      <c r="T1" t="s">
        <v>17</v>
      </c>
      <c r="U1">
        <v>-1</v>
      </c>
      <c r="V1">
        <f>IF(U1=1,1.1,0.9)</f>
        <v>0.9</v>
      </c>
      <c r="AB1" s="43" t="s">
        <v>10</v>
      </c>
      <c r="AC1" s="42"/>
      <c r="AD1" s="4"/>
      <c r="AE1" t="s">
        <v>2</v>
      </c>
    </row>
    <row r="2" spans="2:31" ht="43.2" x14ac:dyDescent="0.3">
      <c r="T2" s="27" t="s">
        <v>122</v>
      </c>
      <c r="U2" s="27" t="s">
        <v>122</v>
      </c>
      <c r="X2" s="9" t="s">
        <v>123</v>
      </c>
      <c r="Y2" s="9" t="s">
        <v>123</v>
      </c>
      <c r="AB2" s="43"/>
      <c r="AC2" s="42"/>
      <c r="AD2" s="1"/>
      <c r="AE2" t="s">
        <v>9</v>
      </c>
    </row>
    <row r="3" spans="2:31" ht="57.6" x14ac:dyDescent="0.3">
      <c r="C3" s="32">
        <v>43493</v>
      </c>
      <c r="D3" s="33">
        <v>43500</v>
      </c>
      <c r="E3" s="32">
        <v>43507</v>
      </c>
      <c r="F3" s="33">
        <v>43514</v>
      </c>
      <c r="G3" s="36">
        <v>43556</v>
      </c>
      <c r="H3" s="33">
        <v>43647</v>
      </c>
      <c r="I3" s="32">
        <v>43654</v>
      </c>
      <c r="J3" s="33">
        <v>43661</v>
      </c>
      <c r="K3" s="36">
        <v>43675</v>
      </c>
      <c r="L3" s="33">
        <v>43682</v>
      </c>
      <c r="M3" s="32">
        <v>43689</v>
      </c>
      <c r="N3" s="36"/>
      <c r="O3" s="33">
        <v>43738</v>
      </c>
      <c r="P3" s="32">
        <v>43745</v>
      </c>
      <c r="Q3" s="34" t="s">
        <v>0</v>
      </c>
      <c r="S3" s="8" t="s">
        <v>8</v>
      </c>
      <c r="T3" s="27">
        <v>43647</v>
      </c>
      <c r="U3" s="27">
        <v>43654</v>
      </c>
      <c r="V3" s="8" t="s">
        <v>0</v>
      </c>
      <c r="W3" s="8" t="s">
        <v>1</v>
      </c>
      <c r="X3" s="27">
        <f>T3</f>
        <v>43647</v>
      </c>
      <c r="Y3" s="27">
        <f>U3</f>
        <v>43654</v>
      </c>
      <c r="Z3" s="9" t="s">
        <v>5</v>
      </c>
    </row>
    <row r="4" spans="2:31" x14ac:dyDescent="0.3">
      <c r="B4" s="11" t="s">
        <v>38</v>
      </c>
      <c r="C4" s="12">
        <v>0.15083712235042751</v>
      </c>
      <c r="D4" s="13">
        <v>6.0739395798627971E-3</v>
      </c>
      <c r="E4" s="12">
        <v>1.481883316092847E-2</v>
      </c>
      <c r="F4" s="13">
        <v>-9.1942191169881449E-3</v>
      </c>
      <c r="G4" s="37">
        <v>-4.8034745866743611E-2</v>
      </c>
      <c r="H4" s="13">
        <v>8.9449351190545201E-2</v>
      </c>
      <c r="I4" s="12">
        <v>-4.2105183748981527E-2</v>
      </c>
      <c r="J4" s="13">
        <v>-6.0440148568582366E-3</v>
      </c>
      <c r="K4" s="37">
        <v>0.13267006484633859</v>
      </c>
      <c r="L4" s="13">
        <v>-2.049781491423008E-2</v>
      </c>
      <c r="M4" s="12">
        <v>-5.8296046669829793E-2</v>
      </c>
      <c r="N4" s="40"/>
      <c r="O4" s="13">
        <v>1.6402180320694851E-2</v>
      </c>
      <c r="P4" s="12">
        <v>-2.8110270345707681E-2</v>
      </c>
      <c r="Q4" s="24">
        <v>0.47814987204266313</v>
      </c>
      <c r="S4" s="7" t="s">
        <v>38</v>
      </c>
      <c r="T4" s="17">
        <v>8.9449351190545201E-2</v>
      </c>
      <c r="U4" s="17">
        <v>-4.2105183748981527E-2</v>
      </c>
      <c r="V4" s="24">
        <v>0.47814987204266313</v>
      </c>
      <c r="W4" s="31">
        <v>7.0046186220040349E-3</v>
      </c>
      <c r="X4" s="19">
        <f>T4*W4</f>
        <v>6.265585910754717E-4</v>
      </c>
      <c r="Y4" s="19">
        <f>W4*U4</f>
        <v>-2.9493075417101768E-4</v>
      </c>
      <c r="Z4" s="6">
        <f>W4*V4</f>
        <v>3.3492574978188847E-3</v>
      </c>
      <c r="AB4" t="s">
        <v>124</v>
      </c>
      <c r="AC4" s="2">
        <f>T3</f>
        <v>43647</v>
      </c>
      <c r="AD4" s="20">
        <f>SUM(X4:X82)</f>
        <v>0.2912662574641624</v>
      </c>
    </row>
    <row r="5" spans="2:31" x14ac:dyDescent="0.3">
      <c r="B5" s="11" t="s">
        <v>39</v>
      </c>
      <c r="C5" s="12">
        <v>0.115442352772696</v>
      </c>
      <c r="D5" s="13">
        <v>-5.3763644848821013E-3</v>
      </c>
      <c r="E5" s="12">
        <v>4.0540540540540571E-2</v>
      </c>
      <c r="F5" s="13">
        <v>-1.5584375951197219E-2</v>
      </c>
      <c r="G5" s="37">
        <v>-1.187337057578175E-2</v>
      </c>
      <c r="H5" s="13">
        <v>0.29372496063833481</v>
      </c>
      <c r="I5" s="12">
        <v>1.3209481518480891E-2</v>
      </c>
      <c r="J5" s="13">
        <v>1.242616843461963E-2</v>
      </c>
      <c r="K5" s="37">
        <v>7.8470777692418281E-2</v>
      </c>
      <c r="L5" s="13">
        <v>3.4888111936885569E-2</v>
      </c>
      <c r="M5" s="12">
        <v>-9.0138811789566842E-2</v>
      </c>
      <c r="N5" s="40"/>
      <c r="O5" s="13">
        <v>9.5105910566022356E-3</v>
      </c>
      <c r="P5" s="12">
        <v>-2.8459288345961561E-2</v>
      </c>
      <c r="Q5" s="25">
        <v>1.2591900234811839</v>
      </c>
      <c r="S5" s="7" t="s">
        <v>39</v>
      </c>
      <c r="T5" s="17">
        <v>0.29372496063833481</v>
      </c>
      <c r="U5" s="17">
        <v>1.3209481518480891E-2</v>
      </c>
      <c r="V5" s="24">
        <v>1.2591900234811839</v>
      </c>
      <c r="W5" s="31">
        <v>7.0115321894900946E-3</v>
      </c>
      <c r="X5" s="19">
        <f t="shared" ref="X5:X68" si="0">T5*W5</f>
        <v>2.0594620163723954E-3</v>
      </c>
      <c r="Y5" s="19">
        <f t="shared" ref="Y5:Y68" si="1">W5*U5</f>
        <v>9.2618704873303253E-5</v>
      </c>
      <c r="Z5" s="6">
        <f t="shared" ref="Z5:Z68" si="2">W5*V5</f>
        <v>8.8288513823231093E-3</v>
      </c>
      <c r="AB5" t="s">
        <v>6</v>
      </c>
      <c r="AD5" s="5">
        <f>SUM(Z4:Z82)</f>
        <v>0.90019163742082076</v>
      </c>
    </row>
    <row r="6" spans="2:31" x14ac:dyDescent="0.3">
      <c r="B6" s="11" t="s">
        <v>40</v>
      </c>
      <c r="C6" s="12">
        <v>0.17693211962234831</v>
      </c>
      <c r="D6" s="13">
        <v>-1.9098352079418901E-2</v>
      </c>
      <c r="E6" s="12">
        <v>3.1599019040676302E-2</v>
      </c>
      <c r="F6" s="13">
        <v>2.691841040009613E-2</v>
      </c>
      <c r="G6" s="37">
        <v>-2.9604592269001362E-3</v>
      </c>
      <c r="H6" s="13">
        <v>0.2342056568698507</v>
      </c>
      <c r="I6" s="12">
        <v>-1.4768254461899111E-2</v>
      </c>
      <c r="J6" s="13">
        <v>1.7128592554140679E-2</v>
      </c>
      <c r="K6" s="37">
        <v>6.7855360188205704E-2</v>
      </c>
      <c r="L6" s="13">
        <v>5.519461092865674E-2</v>
      </c>
      <c r="M6" s="12">
        <v>-2.1977987145050611E-2</v>
      </c>
      <c r="N6" s="40"/>
      <c r="O6" s="13">
        <v>8.3529490778093685E-3</v>
      </c>
      <c r="P6" s="12">
        <v>-1.4590341109723791E-2</v>
      </c>
      <c r="Q6" s="24">
        <v>1.1524181149822399</v>
      </c>
      <c r="S6" s="7" t="s">
        <v>40</v>
      </c>
      <c r="T6" s="17">
        <v>0.2342056568698507</v>
      </c>
      <c r="U6" s="17">
        <v>-1.4768254461899111E-2</v>
      </c>
      <c r="V6" s="24">
        <v>1.1524181149822399</v>
      </c>
      <c r="W6" s="31">
        <v>7.0077370012829494E-3</v>
      </c>
      <c r="X6" s="19">
        <f t="shared" si="0"/>
        <v>1.641251647556631E-3</v>
      </c>
      <c r="Y6" s="19">
        <f t="shared" si="1"/>
        <v>-1.0349204323701242E-4</v>
      </c>
      <c r="Z6" s="6">
        <f t="shared" si="2"/>
        <v>8.0758430653097915E-3</v>
      </c>
      <c r="AB6" t="s">
        <v>125</v>
      </c>
      <c r="AC6" s="2">
        <f>T3</f>
        <v>43647</v>
      </c>
      <c r="AD6" s="21">
        <f>H83</f>
        <v>7.1889030769864526E-2</v>
      </c>
    </row>
    <row r="7" spans="2:31" x14ac:dyDescent="0.3">
      <c r="B7" s="11" t="s">
        <v>41</v>
      </c>
      <c r="C7" s="12">
        <v>0.18509683982201161</v>
      </c>
      <c r="D7" s="13">
        <v>-7.2921761834290333E-3</v>
      </c>
      <c r="E7" s="12">
        <v>5.95398911615308E-2</v>
      </c>
      <c r="F7" s="13">
        <v>-3.1381183184147288E-2</v>
      </c>
      <c r="G7" s="37">
        <v>-5.0921046564806012E-2</v>
      </c>
      <c r="H7" s="13">
        <v>0.1331160740281436</v>
      </c>
      <c r="I7" s="12">
        <v>-5.454535357028345E-2</v>
      </c>
      <c r="J7" s="13">
        <v>0</v>
      </c>
      <c r="K7" s="37">
        <v>-6.2307933715500703E-2</v>
      </c>
      <c r="L7" s="13">
        <v>-2.2556688652045631E-3</v>
      </c>
      <c r="M7" s="12">
        <v>-6.0020529913533897E-2</v>
      </c>
      <c r="N7" s="40"/>
      <c r="O7" s="13">
        <v>1.155254552224649E-2</v>
      </c>
      <c r="P7" s="12">
        <v>-3.070185439837991E-2</v>
      </c>
      <c r="Q7" s="25">
        <v>1.5536280868135519</v>
      </c>
      <c r="S7" s="7" t="s">
        <v>41</v>
      </c>
      <c r="T7" s="17">
        <v>0.1331160740281436</v>
      </c>
      <c r="U7" s="17">
        <v>-5.454535357028345E-2</v>
      </c>
      <c r="V7" s="24">
        <v>1.5536280868135519</v>
      </c>
      <c r="W7" s="31">
        <v>7.0025035215405523E-3</v>
      </c>
      <c r="X7" s="19">
        <f t="shared" si="0"/>
        <v>9.3214577715572844E-4</v>
      </c>
      <c r="Y7" s="19">
        <f t="shared" si="1"/>
        <v>-3.8195403045958439E-4</v>
      </c>
      <c r="Z7" s="6">
        <f t="shared" si="2"/>
        <v>1.0879286149076208E-2</v>
      </c>
      <c r="AB7" t="s">
        <v>125</v>
      </c>
      <c r="AC7" s="2">
        <f>U3</f>
        <v>43654</v>
      </c>
      <c r="AD7" s="21">
        <f>I83</f>
        <v>-1.758110847447814E-3</v>
      </c>
    </row>
    <row r="8" spans="2:31" x14ac:dyDescent="0.3">
      <c r="B8" s="11" t="s">
        <v>42</v>
      </c>
      <c r="C8" s="12">
        <v>0.20005023567706701</v>
      </c>
      <c r="D8" s="13">
        <v>1.1814973001933239E-2</v>
      </c>
      <c r="E8" s="12">
        <v>1.3856042634228681E-2</v>
      </c>
      <c r="F8" s="13">
        <v>-1.6425618704168029E-2</v>
      </c>
      <c r="G8" s="37">
        <v>-5.5297448584030962E-2</v>
      </c>
      <c r="H8" s="13">
        <v>0.11394291853134671</v>
      </c>
      <c r="I8" s="12">
        <v>-2.5806291333917989E-2</v>
      </c>
      <c r="J8" s="13">
        <v>5.8819534424148223E-4</v>
      </c>
      <c r="K8" s="37">
        <v>-9.6385703317364069E-2</v>
      </c>
      <c r="L8" s="13">
        <v>2.8374272039382031E-3</v>
      </c>
      <c r="M8" s="12">
        <v>-3.9909212495207513E-2</v>
      </c>
      <c r="N8" s="40"/>
      <c r="O8" s="13">
        <v>1.2079918863476809E-2</v>
      </c>
      <c r="P8" s="12">
        <v>2.8638103607292461E-2</v>
      </c>
      <c r="Q8" s="24">
        <v>1.37504059311622</v>
      </c>
      <c r="S8" s="7" t="s">
        <v>42</v>
      </c>
      <c r="T8" s="17">
        <v>0.11394291853134671</v>
      </c>
      <c r="U8" s="17">
        <v>-2.5806291333917989E-2</v>
      </c>
      <c r="V8" s="24">
        <v>1.37504059311622</v>
      </c>
      <c r="W8" s="31">
        <v>7.0033008463824594E-3</v>
      </c>
      <c r="X8" s="19">
        <f t="shared" si="0"/>
        <v>7.9797653778986802E-4</v>
      </c>
      <c r="Y8" s="19">
        <f t="shared" si="1"/>
        <v>-1.8072922194082018E-4</v>
      </c>
      <c r="Z8" s="6">
        <f t="shared" si="2"/>
        <v>9.6298229495810628E-3</v>
      </c>
      <c r="AB8" t="s">
        <v>126</v>
      </c>
      <c r="AC8" s="2">
        <f>U3</f>
        <v>43654</v>
      </c>
      <c r="AD8" s="18">
        <f>SUM(Y4:Y18)</f>
        <v>1.3219648789773539E-3</v>
      </c>
    </row>
    <row r="9" spans="2:31" x14ac:dyDescent="0.3">
      <c r="B9" s="11" t="s">
        <v>43</v>
      </c>
      <c r="C9" s="12">
        <v>0.18760607780388791</v>
      </c>
      <c r="D9" s="13">
        <v>-6.7134941732494013E-4</v>
      </c>
      <c r="E9" s="12">
        <v>3.021095908354177E-2</v>
      </c>
      <c r="F9" s="13">
        <v>-3.0434623045330619E-2</v>
      </c>
      <c r="G9" s="37">
        <v>-2.019077943206871E-2</v>
      </c>
      <c r="H9" s="13">
        <v>8.4397473558922576E-2</v>
      </c>
      <c r="I9" s="12">
        <v>-3.0415556160361401E-2</v>
      </c>
      <c r="J9" s="13">
        <v>-1.0526138709660571E-2</v>
      </c>
      <c r="K9" s="37">
        <v>-8.8297911713381749E-2</v>
      </c>
      <c r="L9" s="13">
        <v>6.3924726705535404E-3</v>
      </c>
      <c r="M9" s="12">
        <v>-3.5092478172601298E-2</v>
      </c>
      <c r="N9" s="40"/>
      <c r="O9" s="13">
        <v>-2.0470259054282351E-2</v>
      </c>
      <c r="P9" s="12">
        <v>2.1457530366896901E-2</v>
      </c>
      <c r="Q9" s="25">
        <v>1.3237729536023519</v>
      </c>
      <c r="S9" s="7" t="s">
        <v>43</v>
      </c>
      <c r="T9" s="17">
        <v>8.4397473558922576E-2</v>
      </c>
      <c r="U9" s="17">
        <v>-3.0415556160361401E-2</v>
      </c>
      <c r="V9" s="24">
        <v>1.3237729536023519</v>
      </c>
      <c r="W9" s="31">
        <v>7.0015809224062957E-3</v>
      </c>
      <c r="X9" s="19">
        <f t="shared" si="0"/>
        <v>5.9091574076944211E-4</v>
      </c>
      <c r="Y9" s="19">
        <f t="shared" si="1"/>
        <v>-2.1295697775676367E-4</v>
      </c>
      <c r="Z9" s="6">
        <f t="shared" si="2"/>
        <v>9.2685034575396615E-3</v>
      </c>
    </row>
    <row r="10" spans="2:31" x14ac:dyDescent="0.3">
      <c r="B10" s="11" t="s">
        <v>44</v>
      </c>
      <c r="C10" s="12">
        <v>0.21423304745438879</v>
      </c>
      <c r="D10" s="13">
        <v>-3.6942671710839543E-2</v>
      </c>
      <c r="E10" s="12">
        <v>-8.4655987384384623E-2</v>
      </c>
      <c r="F10" s="13">
        <v>1.4082483616290281E-2</v>
      </c>
      <c r="G10" s="37">
        <v>3.321182277217738E-2</v>
      </c>
      <c r="H10" s="13">
        <v>0.1956903467671105</v>
      </c>
      <c r="I10" s="12">
        <v>-1.2703024341589431E-2</v>
      </c>
      <c r="J10" s="13">
        <v>-2.1543844571742628E-2</v>
      </c>
      <c r="K10" s="37">
        <v>-9.1742905356358984E-3</v>
      </c>
      <c r="L10" s="13">
        <v>9.4135730907446868E-2</v>
      </c>
      <c r="M10" s="12">
        <v>-6.2341244335085477E-2</v>
      </c>
      <c r="N10" s="40"/>
      <c r="O10" s="13">
        <v>3.342197953581505E-2</v>
      </c>
      <c r="P10" s="12">
        <v>-2.0310629392149341E-2</v>
      </c>
      <c r="Q10" s="24">
        <v>0.67537941539426039</v>
      </c>
      <c r="S10" s="7" t="s">
        <v>44</v>
      </c>
      <c r="T10" s="17">
        <v>0.1956903467671105</v>
      </c>
      <c r="U10" s="17">
        <v>-1.2703024341589431E-2</v>
      </c>
      <c r="V10" s="24">
        <v>0.67537941539426039</v>
      </c>
      <c r="W10" s="31">
        <v>7.0138007054108891E-3</v>
      </c>
      <c r="X10" s="19">
        <f t="shared" si="0"/>
        <v>1.3725330921972611E-3</v>
      </c>
      <c r="Y10" s="19">
        <f t="shared" si="1"/>
        <v>-8.909648108789164E-5</v>
      </c>
      <c r="Z10" s="6">
        <f t="shared" si="2"/>
        <v>4.7369766201122571E-3</v>
      </c>
    </row>
    <row r="11" spans="2:31" x14ac:dyDescent="0.3">
      <c r="B11" s="11" t="s">
        <v>45</v>
      </c>
      <c r="C11" s="12">
        <v>0.1906616309429838</v>
      </c>
      <c r="D11" s="13">
        <v>-3.2679758827555923E-2</v>
      </c>
      <c r="E11" s="12">
        <v>5.0676003393639313E-3</v>
      </c>
      <c r="F11" s="13">
        <v>2.5209994465050789E-2</v>
      </c>
      <c r="G11" s="37">
        <v>0.22622959193822781</v>
      </c>
      <c r="H11" s="13">
        <v>0.13903744029515261</v>
      </c>
      <c r="I11" s="12">
        <v>-1.6431952674513362E-2</v>
      </c>
      <c r="J11" s="13">
        <v>1.3126318423969391E-2</v>
      </c>
      <c r="K11" s="37">
        <v>0</v>
      </c>
      <c r="L11" s="13">
        <v>6.5960077587635668E-2</v>
      </c>
      <c r="M11" s="12">
        <v>-9.0607682676979828E-2</v>
      </c>
      <c r="N11" s="40"/>
      <c r="O11" s="13">
        <v>0.29647618226472311</v>
      </c>
      <c r="P11" s="12">
        <v>-3.4676626084615643E-2</v>
      </c>
      <c r="Q11" s="25">
        <v>0.58518877837259264</v>
      </c>
      <c r="S11" s="7" t="s">
        <v>45</v>
      </c>
      <c r="T11" s="17">
        <v>0.13903744029515261</v>
      </c>
      <c r="U11" s="17">
        <v>-1.6431952674513362E-2</v>
      </c>
      <c r="V11" s="24">
        <v>0.58518877837259264</v>
      </c>
      <c r="W11" s="31">
        <v>7.0047424043002196E-3</v>
      </c>
      <c r="X11" s="19">
        <f t="shared" si="0"/>
        <v>9.7392145382081555E-4</v>
      </c>
      <c r="Y11" s="19">
        <f t="shared" si="1"/>
        <v>-1.1510159568461815E-4</v>
      </c>
      <c r="Z11" s="6">
        <f t="shared" si="2"/>
        <v>4.0990966503871426E-3</v>
      </c>
    </row>
    <row r="12" spans="2:31" x14ac:dyDescent="0.3">
      <c r="B12" s="11" t="s">
        <v>46</v>
      </c>
      <c r="C12" s="12">
        <v>0.38976537954270302</v>
      </c>
      <c r="D12" s="13">
        <v>7.8167131119390776E-2</v>
      </c>
      <c r="E12" s="12">
        <v>6.2500034650066594E-2</v>
      </c>
      <c r="F12" s="13">
        <v>-3.852955390963908E-2</v>
      </c>
      <c r="G12" s="37">
        <v>0.15784652865183341</v>
      </c>
      <c r="H12" s="13">
        <v>0.48243071465800741</v>
      </c>
      <c r="I12" s="12">
        <v>3.3505616051240812E-2</v>
      </c>
      <c r="J12" s="13">
        <v>-1.3278142800405179E-2</v>
      </c>
      <c r="K12" s="37">
        <v>8.1789591189842303E-2</v>
      </c>
      <c r="L12" s="13">
        <v>3.7964492347207557E-2</v>
      </c>
      <c r="M12" s="12">
        <v>-3.2898821750970031E-2</v>
      </c>
      <c r="N12" s="40"/>
      <c r="O12" s="13">
        <v>-0.1565501080135058</v>
      </c>
      <c r="P12" s="12">
        <v>6.7528700073651304E-3</v>
      </c>
      <c r="Q12" s="24">
        <v>0.68418827990872244</v>
      </c>
      <c r="S12" s="7" t="s">
        <v>46</v>
      </c>
      <c r="T12" s="17">
        <v>0.48243071465800741</v>
      </c>
      <c r="U12" s="17">
        <v>3.3505616051240812E-2</v>
      </c>
      <c r="V12" s="24">
        <v>0.68418827990872244</v>
      </c>
      <c r="W12" s="31">
        <v>9.8331393790044658E-2</v>
      </c>
      <c r="X12" s="19">
        <f t="shared" si="0"/>
        <v>4.7438084579449195E-2</v>
      </c>
      <c r="Y12" s="19">
        <f t="shared" si="1"/>
        <v>3.2946539261126014E-3</v>
      </c>
      <c r="Z12" s="6">
        <f t="shared" si="2"/>
        <v>6.7277187178237885E-2</v>
      </c>
    </row>
    <row r="13" spans="2:31" x14ac:dyDescent="0.3">
      <c r="B13" s="11" t="s">
        <v>47</v>
      </c>
      <c r="C13" s="12">
        <v>-1.6210922221935101E-2</v>
      </c>
      <c r="D13" s="13">
        <v>-5.6695624867733718E-2</v>
      </c>
      <c r="E13" s="12">
        <v>3.5398137604984108E-2</v>
      </c>
      <c r="F13" s="13">
        <v>2.920227458452973E-2</v>
      </c>
      <c r="G13" s="37">
        <v>0.1179932543827291</v>
      </c>
      <c r="H13" s="13">
        <v>-5.2807054736688794E-3</v>
      </c>
      <c r="I13" s="12">
        <v>3.741292129678353E-2</v>
      </c>
      <c r="J13" s="13">
        <v>1.1919156871884381E-2</v>
      </c>
      <c r="K13" s="37">
        <v>-8.0338199364491936E-2</v>
      </c>
      <c r="L13" s="13">
        <v>-3.3169120437021582E-2</v>
      </c>
      <c r="M13" s="12">
        <v>-4.6195716636664441E-2</v>
      </c>
      <c r="N13" s="40"/>
      <c r="O13" s="13">
        <v>0.11680921114942849</v>
      </c>
      <c r="P13" s="12">
        <v>-2.295923817238121E-2</v>
      </c>
      <c r="Q13" s="25">
        <v>0.77028962072280904</v>
      </c>
      <c r="S13" s="7" t="s">
        <v>47</v>
      </c>
      <c r="T13" s="17">
        <v>-5.2807054736688794E-3</v>
      </c>
      <c r="U13" s="17">
        <v>3.741292129678353E-2</v>
      </c>
      <c r="V13" s="24">
        <v>0.77028962072280904</v>
      </c>
      <c r="W13" s="31">
        <v>7.0013811758909703E-3</v>
      </c>
      <c r="X13" s="19">
        <f t="shared" si="0"/>
        <v>-3.6972231898769702E-5</v>
      </c>
      <c r="Y13" s="19">
        <f t="shared" si="1"/>
        <v>2.6194212290239061E-4</v>
      </c>
      <c r="Z13" s="6">
        <f t="shared" si="2"/>
        <v>5.39309125051287E-3</v>
      </c>
      <c r="AB13" t="s">
        <v>3</v>
      </c>
    </row>
    <row r="14" spans="2:31" x14ac:dyDescent="0.3">
      <c r="B14" s="11" t="s">
        <v>48</v>
      </c>
      <c r="C14" s="12">
        <v>0.18409704536431831</v>
      </c>
      <c r="D14" s="13">
        <v>-5.5993918822128667E-2</v>
      </c>
      <c r="E14" s="12">
        <v>4.4187696113557877E-2</v>
      </c>
      <c r="F14" s="13">
        <v>-5.146777319656004E-2</v>
      </c>
      <c r="G14" s="37">
        <v>-1.487137836948327E-2</v>
      </c>
      <c r="H14" s="13">
        <v>0.1132103746408404</v>
      </c>
      <c r="I14" s="12">
        <v>6.6666733432213077E-2</v>
      </c>
      <c r="J14" s="13">
        <v>-5.6819302085181489E-3</v>
      </c>
      <c r="K14" s="37">
        <v>3.8095127932080919E-2</v>
      </c>
      <c r="L14" s="13">
        <v>3.3029242560498329E-3</v>
      </c>
      <c r="M14" s="12">
        <v>1.6093681791787159E-2</v>
      </c>
      <c r="N14" s="40"/>
      <c r="O14" s="13">
        <v>-2.915776647197765E-2</v>
      </c>
      <c r="P14" s="12">
        <v>-1.2606574084377931E-2</v>
      </c>
      <c r="Q14" s="24">
        <v>1.221109710971108</v>
      </c>
      <c r="S14" s="7" t="s">
        <v>48</v>
      </c>
      <c r="T14" s="17">
        <v>0.1132103746408404</v>
      </c>
      <c r="U14" s="17">
        <v>6.6666733432213077E-2</v>
      </c>
      <c r="V14" s="24">
        <v>1.221109710971108</v>
      </c>
      <c r="W14" s="31">
        <v>7.0041344231169074E-3</v>
      </c>
      <c r="X14" s="19">
        <f t="shared" si="0"/>
        <v>7.9294068207587159E-4</v>
      </c>
      <c r="Y14" s="19">
        <f t="shared" si="1"/>
        <v>4.6694276250932237E-4</v>
      </c>
      <c r="Z14" s="6">
        <f t="shared" si="2"/>
        <v>8.5528165610150742E-3</v>
      </c>
      <c r="AB14" t="s">
        <v>121</v>
      </c>
    </row>
    <row r="15" spans="2:31" x14ac:dyDescent="0.3">
      <c r="B15" s="11" t="s">
        <v>49</v>
      </c>
      <c r="C15" s="12">
        <v>3.8695625636888657E-2</v>
      </c>
      <c r="D15" s="13">
        <v>-1.6324796969958259E-2</v>
      </c>
      <c r="E15" s="12">
        <v>-3.5744687344165582E-2</v>
      </c>
      <c r="F15" s="13">
        <v>-1.6328284835669171E-2</v>
      </c>
      <c r="G15" s="37">
        <v>6.8640588445694872E-2</v>
      </c>
      <c r="H15" s="13">
        <v>0.4357683123887981</v>
      </c>
      <c r="I15" s="12">
        <v>-1.9005892145571909E-2</v>
      </c>
      <c r="J15" s="13">
        <v>-2.9805805184827121E-3</v>
      </c>
      <c r="K15" s="37">
        <v>1.943191917358034E-2</v>
      </c>
      <c r="L15" s="13">
        <v>0.11906162917784879</v>
      </c>
      <c r="M15" s="12">
        <v>1.0744230845166401E-2</v>
      </c>
      <c r="N15" s="40"/>
      <c r="O15" s="13">
        <v>-3.085295919431064E-2</v>
      </c>
      <c r="P15" s="12">
        <v>-2.0866842474744459E-2</v>
      </c>
      <c r="Q15" s="25">
        <v>0.75933195166334877</v>
      </c>
      <c r="S15" s="7" t="s">
        <v>49</v>
      </c>
      <c r="T15" s="17">
        <v>0.4357683123887981</v>
      </c>
      <c r="U15" s="17">
        <v>-1.9005892145571909E-2</v>
      </c>
      <c r="V15" s="24">
        <v>0.75933195166334877</v>
      </c>
      <c r="W15" s="31">
        <v>9.5901856390236934E-2</v>
      </c>
      <c r="X15" s="19">
        <f t="shared" si="0"/>
        <v>4.1790990114126424E-2</v>
      </c>
      <c r="Y15" s="19">
        <f t="shared" si="1"/>
        <v>-1.8227003391129693E-3</v>
      </c>
      <c r="Z15" s="6">
        <f t="shared" si="2"/>
        <v>7.2821343780936812E-2</v>
      </c>
      <c r="AB15" t="s">
        <v>4</v>
      </c>
    </row>
    <row r="16" spans="2:31" x14ac:dyDescent="0.3">
      <c r="B16" s="11" t="s">
        <v>50</v>
      </c>
      <c r="C16" s="12">
        <v>8.9583330773555403E-2</v>
      </c>
      <c r="D16" s="13">
        <v>-4.2064607590042158E-3</v>
      </c>
      <c r="E16" s="12">
        <v>6.7204266502042698E-2</v>
      </c>
      <c r="F16" s="13">
        <v>6.6570382281347928E-3</v>
      </c>
      <c r="G16" s="37">
        <v>-0.12904377066096651</v>
      </c>
      <c r="H16" s="13">
        <v>-0.1776415916829083</v>
      </c>
      <c r="I16" s="12">
        <v>-1.608155889509055E-2</v>
      </c>
      <c r="J16" s="13">
        <v>-2.0702788574410321E-2</v>
      </c>
      <c r="K16" s="37">
        <v>-7.7885869407496422E-2</v>
      </c>
      <c r="L16" s="13">
        <v>-6.2745201043114873E-2</v>
      </c>
      <c r="M16" s="12">
        <v>-4.7312492528407191E-2</v>
      </c>
      <c r="N16" s="40"/>
      <c r="O16" s="13">
        <v>8.7838320407236381E-3</v>
      </c>
      <c r="P16" s="12">
        <v>-1.969324857229271E-2</v>
      </c>
      <c r="Q16" s="24">
        <v>0.2739166862224191</v>
      </c>
      <c r="S16" s="7" t="s">
        <v>50</v>
      </c>
      <c r="T16" s="17">
        <v>-0.1776415916829083</v>
      </c>
      <c r="U16" s="17">
        <v>-1.608155889509055E-2</v>
      </c>
      <c r="V16" s="24">
        <v>0.2739166862224191</v>
      </c>
      <c r="W16" s="31">
        <v>7.0034413166923963E-3</v>
      </c>
      <c r="X16" s="19">
        <f t="shared" si="0"/>
        <v>-1.2441024627550803E-3</v>
      </c>
      <c r="Y16" s="19">
        <f t="shared" si="1"/>
        <v>-1.1262625400269927E-4</v>
      </c>
      <c r="Z16" s="6">
        <f t="shared" si="2"/>
        <v>1.9183594376215567E-3</v>
      </c>
      <c r="AB16" t="s">
        <v>37</v>
      </c>
      <c r="AD16">
        <f>V1</f>
        <v>0.9</v>
      </c>
    </row>
    <row r="17" spans="2:30" x14ac:dyDescent="0.3">
      <c r="B17" s="11" t="s">
        <v>51</v>
      </c>
      <c r="C17" s="12">
        <v>9.1790991565241731E-2</v>
      </c>
      <c r="D17" s="13">
        <v>-2.7272750734301691E-2</v>
      </c>
      <c r="E17" s="12">
        <v>-6.4701767398204213E-3</v>
      </c>
      <c r="F17" s="13">
        <v>-2.170760960602636E-2</v>
      </c>
      <c r="G17" s="37">
        <v>-6.834335258984825E-2</v>
      </c>
      <c r="H17" s="13">
        <v>0.19550259845797571</v>
      </c>
      <c r="I17" s="12">
        <v>5.4053800145330566E-3</v>
      </c>
      <c r="J17" s="13">
        <v>-2.8897892191265932E-2</v>
      </c>
      <c r="K17" s="37">
        <v>4.2214572825639562E-2</v>
      </c>
      <c r="L17" s="13">
        <v>3.984061879235945E-3</v>
      </c>
      <c r="M17" s="12">
        <v>3.3779220555081309E-3</v>
      </c>
      <c r="N17" s="40"/>
      <c r="O17" s="13">
        <v>-1.39275636522832E-2</v>
      </c>
      <c r="P17" s="12">
        <v>0</v>
      </c>
      <c r="Q17" s="25">
        <v>1.096086938497244</v>
      </c>
      <c r="S17" s="7" t="s">
        <v>51</v>
      </c>
      <c r="T17" s="17">
        <v>0.19550259845797571</v>
      </c>
      <c r="U17" s="17">
        <v>5.4053800145330566E-3</v>
      </c>
      <c r="V17" s="24">
        <v>1.096086938497244</v>
      </c>
      <c r="W17" s="31">
        <v>7.0009483404984991E-3</v>
      </c>
      <c r="X17" s="19">
        <f t="shared" si="0"/>
        <v>1.3687035922375094E-3</v>
      </c>
      <c r="Y17" s="19">
        <f t="shared" si="1"/>
        <v>3.7842786242508953E-5</v>
      </c>
      <c r="Z17" s="6">
        <f t="shared" si="2"/>
        <v>7.673648033114361E-3</v>
      </c>
    </row>
    <row r="18" spans="2:30" x14ac:dyDescent="0.3">
      <c r="B18" s="11" t="s">
        <v>52</v>
      </c>
      <c r="C18" s="12">
        <v>0.27872342522089499</v>
      </c>
      <c r="D18" s="13">
        <v>-6.4267895920749774E-2</v>
      </c>
      <c r="E18" s="12">
        <v>5.2456105932009667E-2</v>
      </c>
      <c r="F18" s="13">
        <v>-1.858509109152107E-2</v>
      </c>
      <c r="G18" s="37">
        <v>-0.11340645760334329</v>
      </c>
      <c r="H18" s="13">
        <v>-0.13155343816573711</v>
      </c>
      <c r="I18" s="12">
        <v>6.8753539997836288E-2</v>
      </c>
      <c r="J18" s="13">
        <v>-5.9100393389664878E-2</v>
      </c>
      <c r="K18" s="37">
        <v>6.5869927051943611E-2</v>
      </c>
      <c r="L18" s="13">
        <v>0.14863098012789711</v>
      </c>
      <c r="M18" s="12">
        <v>-3.6322379550384087E-2</v>
      </c>
      <c r="N18" s="40"/>
      <c r="O18" s="13">
        <v>0.16782993051874051</v>
      </c>
      <c r="P18" s="12">
        <v>1.000003425442442E-2</v>
      </c>
      <c r="Q18" s="24">
        <v>1.577703961582182</v>
      </c>
      <c r="S18" s="7" t="s">
        <v>52</v>
      </c>
      <c r="T18" s="17">
        <v>-0.13155343816573711</v>
      </c>
      <c r="U18" s="17">
        <v>6.8753539997836288E-2</v>
      </c>
      <c r="V18" s="24">
        <v>1.577703961582182</v>
      </c>
      <c r="W18" s="31">
        <v>7.0040360657176197E-3</v>
      </c>
      <c r="X18" s="19">
        <f t="shared" si="0"/>
        <v>-9.214050254819755E-4</v>
      </c>
      <c r="Y18" s="19">
        <f t="shared" si="1"/>
        <v>4.8155227379060428E-4</v>
      </c>
      <c r="Z18" s="6">
        <f t="shared" si="2"/>
        <v>1.1050295447947169E-2</v>
      </c>
      <c r="AB18" s="44" t="s">
        <v>7</v>
      </c>
      <c r="AC18" s="44"/>
      <c r="AD18" s="44"/>
    </row>
    <row r="19" spans="2:30" x14ac:dyDescent="0.3">
      <c r="B19" s="11" t="s">
        <v>53</v>
      </c>
      <c r="C19" s="12">
        <v>0.22821579276088719</v>
      </c>
      <c r="D19" s="13">
        <v>-4.2567588030835053E-2</v>
      </c>
      <c r="E19" s="12">
        <v>-1.199718782921788E-2</v>
      </c>
      <c r="F19" s="13">
        <v>6.4286385456822082E-3</v>
      </c>
      <c r="G19" s="37">
        <v>-0.1256211519356</v>
      </c>
      <c r="H19" s="13">
        <v>0.17719994730518221</v>
      </c>
      <c r="I19" s="12">
        <v>6.360427863217466E-2</v>
      </c>
      <c r="J19" s="13">
        <v>-2.5249164226742171E-2</v>
      </c>
      <c r="K19" s="37">
        <v>3.8854728177392113E-2</v>
      </c>
      <c r="L19" s="13">
        <v>1.377956079418396E-2</v>
      </c>
      <c r="M19" s="12">
        <v>-4.5307331738546619E-3</v>
      </c>
      <c r="N19" s="40"/>
      <c r="O19" s="13">
        <v>0.1040311974963286</v>
      </c>
      <c r="P19" s="12">
        <v>-1.060080893675663E-2</v>
      </c>
      <c r="Q19" s="25">
        <v>1.030692293443727</v>
      </c>
      <c r="S19" s="7" t="s">
        <v>53</v>
      </c>
      <c r="T19" s="17">
        <v>0.17719994730518221</v>
      </c>
      <c r="U19" s="17">
        <v>6.360427863217466E-2</v>
      </c>
      <c r="V19" s="24">
        <v>1.030692293443727</v>
      </c>
      <c r="W19" s="31">
        <v>7.0030603458428155E-3</v>
      </c>
      <c r="X19" s="19">
        <f t="shared" si="0"/>
        <v>1.240941924258358E-3</v>
      </c>
      <c r="Y19" s="19">
        <f t="shared" si="1"/>
        <v>4.4542460151491989E-4</v>
      </c>
      <c r="Z19" s="6">
        <f t="shared" si="2"/>
        <v>7.2180003289815517E-3</v>
      </c>
      <c r="AB19" t="s">
        <v>124</v>
      </c>
      <c r="AC19" s="2">
        <f>T3</f>
        <v>43647</v>
      </c>
      <c r="AD19" s="21">
        <f>AD4+1</f>
        <v>1.2912662574641625</v>
      </c>
    </row>
    <row r="20" spans="2:30" x14ac:dyDescent="0.3">
      <c r="B20" s="11" t="s">
        <v>54</v>
      </c>
      <c r="C20" s="12">
        <v>0.31977686105103881</v>
      </c>
      <c r="D20" s="13">
        <v>-0.118869532686014</v>
      </c>
      <c r="E20" s="12">
        <v>3.3962229770755803E-2</v>
      </c>
      <c r="F20" s="13">
        <v>3.5584025201245373E-2</v>
      </c>
      <c r="G20" s="37">
        <v>-0.156499740575612</v>
      </c>
      <c r="H20" s="13">
        <v>-0.2384649050971698</v>
      </c>
      <c r="I20" s="12">
        <v>5.2401825715278523E-2</v>
      </c>
      <c r="J20" s="13">
        <v>-7.6072005189997349E-2</v>
      </c>
      <c r="K20" s="37">
        <v>0.1961078672113967</v>
      </c>
      <c r="L20" s="13">
        <v>-3.5043739997580037E-2</v>
      </c>
      <c r="M20" s="12">
        <v>-4.9286659656380023E-2</v>
      </c>
      <c r="N20" s="40"/>
      <c r="O20" s="13">
        <v>5.584722679157883E-2</v>
      </c>
      <c r="P20" s="12">
        <v>-7.7820905903036586E-3</v>
      </c>
      <c r="Q20" s="24">
        <v>0.57069296607996389</v>
      </c>
      <c r="S20" s="7" t="s">
        <v>54</v>
      </c>
      <c r="T20" s="17">
        <v>-0.2384649050971698</v>
      </c>
      <c r="U20" s="17">
        <v>5.2401825715278523E-2</v>
      </c>
      <c r="V20" s="24">
        <v>0.57069296607996389</v>
      </c>
      <c r="W20" s="31">
        <v>7.0005181962883517E-3</v>
      </c>
      <c r="X20" s="19">
        <f t="shared" si="0"/>
        <v>-1.6693779073089121E-3</v>
      </c>
      <c r="Y20" s="19">
        <f t="shared" si="1"/>
        <v>3.6683993443853815E-4</v>
      </c>
      <c r="Z20" s="6">
        <f t="shared" si="2"/>
        <v>3.9951464935365586E-3</v>
      </c>
      <c r="AB20" t="s">
        <v>6</v>
      </c>
      <c r="AD20" s="5">
        <f>AD5</f>
        <v>0.90019163742082076</v>
      </c>
    </row>
    <row r="21" spans="2:30" x14ac:dyDescent="0.3">
      <c r="B21" s="11" t="s">
        <v>55</v>
      </c>
      <c r="C21" s="12">
        <v>7.6858674360158918E-2</v>
      </c>
      <c r="D21" s="13">
        <v>-2.2611187966767868E-2</v>
      </c>
      <c r="E21" s="12">
        <v>2.9850675299835979E-2</v>
      </c>
      <c r="F21" s="13">
        <v>1.8115940010019042E-2</v>
      </c>
      <c r="G21" s="37">
        <v>0</v>
      </c>
      <c r="H21" s="13">
        <v>0.1048841699868113</v>
      </c>
      <c r="I21" s="12">
        <v>5.3192155618368986E-3</v>
      </c>
      <c r="J21" s="13">
        <v>-4.1005344357817892E-2</v>
      </c>
      <c r="K21" s="37">
        <v>-9.655183145624413E-3</v>
      </c>
      <c r="L21" s="13">
        <v>1.6713078915349788E-2</v>
      </c>
      <c r="M21" s="12">
        <v>-4.1096041201890143E-3</v>
      </c>
      <c r="N21" s="40"/>
      <c r="O21" s="13">
        <v>-3.98899105052547E-2</v>
      </c>
      <c r="P21" s="12">
        <v>-1.146130887644181E-2</v>
      </c>
      <c r="Q21" s="25">
        <v>1.315216475954152</v>
      </c>
      <c r="S21" s="7" t="s">
        <v>55</v>
      </c>
      <c r="T21" s="17">
        <v>0.1048841699868113</v>
      </c>
      <c r="U21" s="17">
        <v>5.3192155618368986E-3</v>
      </c>
      <c r="V21" s="24">
        <v>1.315216475954152</v>
      </c>
      <c r="W21" s="31">
        <v>7.0069949463001198E-3</v>
      </c>
      <c r="X21" s="19">
        <f t="shared" si="0"/>
        <v>7.3492284904446944E-4</v>
      </c>
      <c r="Y21" s="19">
        <f t="shared" si="1"/>
        <v>3.7271716560072098E-5</v>
      </c>
      <c r="Z21" s="6">
        <f t="shared" si="2"/>
        <v>9.2157152003013963E-3</v>
      </c>
      <c r="AB21" t="s">
        <v>125</v>
      </c>
      <c r="AC21" s="2">
        <f>T3</f>
        <v>43647</v>
      </c>
      <c r="AD21" s="21">
        <f>AD6+1</f>
        <v>1.0718890307698645</v>
      </c>
    </row>
    <row r="22" spans="2:30" x14ac:dyDescent="0.3">
      <c r="B22" s="11" t="s">
        <v>56</v>
      </c>
      <c r="C22" s="12">
        <v>0.24038469468969989</v>
      </c>
      <c r="D22" s="13">
        <v>-3.8759783348162768E-2</v>
      </c>
      <c r="E22" s="12">
        <v>-2.5089505320167741E-2</v>
      </c>
      <c r="F22" s="13">
        <v>4.6874994456662433E-2</v>
      </c>
      <c r="G22" s="37">
        <v>-6.4969361963287953E-2</v>
      </c>
      <c r="H22" s="13">
        <v>0.1077432605360655</v>
      </c>
      <c r="I22" s="12">
        <v>-2.1367460544930768E-2</v>
      </c>
      <c r="J22" s="13">
        <v>0.1004366899823752</v>
      </c>
      <c r="K22" s="37">
        <v>8.4126969659683581E-2</v>
      </c>
      <c r="L22" s="13">
        <v>-2.489022736670243E-2</v>
      </c>
      <c r="M22" s="12">
        <v>-0.19519509573029681</v>
      </c>
      <c r="N22" s="40"/>
      <c r="O22" s="13">
        <v>3.85916820492338E-2</v>
      </c>
      <c r="P22" s="12">
        <v>-4.9549593302079087E-2</v>
      </c>
      <c r="Q22" s="24">
        <v>1.2160257736571509</v>
      </c>
      <c r="S22" s="7" t="s">
        <v>56</v>
      </c>
      <c r="T22" s="17">
        <v>0.1077432605360655</v>
      </c>
      <c r="U22" s="17">
        <v>-2.1367460544930768E-2</v>
      </c>
      <c r="V22" s="24">
        <v>1.2160257736571509</v>
      </c>
      <c r="W22" s="31">
        <v>7.0039738081847389E-3</v>
      </c>
      <c r="X22" s="19">
        <f t="shared" si="0"/>
        <v>7.546309748030272E-4</v>
      </c>
      <c r="Y22" s="19">
        <f t="shared" si="1"/>
        <v>-1.4965713400411592E-4</v>
      </c>
      <c r="Z22" s="6">
        <f t="shared" si="2"/>
        <v>8.5170126687722694E-3</v>
      </c>
      <c r="AB22" t="s">
        <v>125</v>
      </c>
      <c r="AC22" s="2">
        <f>U3</f>
        <v>43654</v>
      </c>
      <c r="AD22" s="21">
        <f>AD7+1</f>
        <v>0.99824188915255219</v>
      </c>
    </row>
    <row r="23" spans="2:30" x14ac:dyDescent="0.3">
      <c r="B23" s="11" t="s">
        <v>57</v>
      </c>
      <c r="C23" s="12">
        <v>0.14338228852880941</v>
      </c>
      <c r="D23" s="13">
        <v>-2.6366560660788348E-2</v>
      </c>
      <c r="E23" s="12">
        <v>4.5244398369305827E-2</v>
      </c>
      <c r="F23" s="13">
        <v>6.9510725742367718E-3</v>
      </c>
      <c r="G23" s="37">
        <v>-7.6247300421163788E-2</v>
      </c>
      <c r="H23" s="13">
        <v>8.5067562986973044E-2</v>
      </c>
      <c r="I23" s="12">
        <v>2.22717133979633E-3</v>
      </c>
      <c r="J23" s="13">
        <v>-1.8730137942868041E-2</v>
      </c>
      <c r="K23" s="37">
        <v>7.3115430419545602E-2</v>
      </c>
      <c r="L23" s="13">
        <v>2.080202150737032E-2</v>
      </c>
      <c r="M23" s="12">
        <v>-2.569401307898311E-2</v>
      </c>
      <c r="N23" s="40"/>
      <c r="O23" s="13">
        <v>9.0934772034256817E-4</v>
      </c>
      <c r="P23" s="12">
        <v>-9.6911137433426386E-3</v>
      </c>
      <c r="Q23" s="25">
        <v>0.29554236923209121</v>
      </c>
      <c r="S23" s="7" t="s">
        <v>57</v>
      </c>
      <c r="T23" s="17">
        <v>8.5067562986973044E-2</v>
      </c>
      <c r="U23" s="17">
        <v>2.22717133979633E-3</v>
      </c>
      <c r="V23" s="24">
        <v>0.29554236923209121</v>
      </c>
      <c r="W23" s="31">
        <v>7.0053633108219694E-3</v>
      </c>
      <c r="X23" s="19">
        <f t="shared" si="0"/>
        <v>5.9592918468997786E-4</v>
      </c>
      <c r="Y23" s="19">
        <f t="shared" si="1"/>
        <v>1.5602144390723418E-5</v>
      </c>
      <c r="Z23" s="6">
        <f t="shared" si="2"/>
        <v>2.0703816702118912E-3</v>
      </c>
      <c r="AB23" t="s">
        <v>126</v>
      </c>
      <c r="AC23" s="2">
        <f>U3</f>
        <v>43654</v>
      </c>
      <c r="AD23" s="22">
        <f>AD8+1</f>
        <v>1.0013219648789773</v>
      </c>
    </row>
    <row r="24" spans="2:30" x14ac:dyDescent="0.3">
      <c r="B24" s="11" t="s">
        <v>58</v>
      </c>
      <c r="C24" s="12">
        <v>0.14855660943480301</v>
      </c>
      <c r="D24" s="13">
        <v>-5.6388925689502822E-2</v>
      </c>
      <c r="E24" s="12">
        <v>3.0909563027189831E-2</v>
      </c>
      <c r="F24" s="13">
        <v>-1.798968452853977E-2</v>
      </c>
      <c r="G24" s="37">
        <v>8.607158068439591E-2</v>
      </c>
      <c r="H24" s="13">
        <v>0.2837015261179856</v>
      </c>
      <c r="I24" s="12">
        <v>4.0631613905012243E-2</v>
      </c>
      <c r="J24" s="13">
        <v>1.0115262443808339E-3</v>
      </c>
      <c r="K24" s="37">
        <v>-7.477746953343023E-3</v>
      </c>
      <c r="L24" s="13">
        <v>6.0680111098788458E-2</v>
      </c>
      <c r="M24" s="12">
        <v>-1.4206218882514721E-2</v>
      </c>
      <c r="N24" s="40"/>
      <c r="O24" s="13">
        <v>-1.9474257201798632E-2</v>
      </c>
      <c r="P24" s="12">
        <v>-3.9720925837321008E-3</v>
      </c>
      <c r="Q24" s="24">
        <v>1.0230170365632469</v>
      </c>
      <c r="S24" s="7" t="s">
        <v>58</v>
      </c>
      <c r="T24" s="17">
        <v>0.2837015261179856</v>
      </c>
      <c r="U24" s="17">
        <v>4.0631613905012243E-2</v>
      </c>
      <c r="V24" s="24">
        <v>1.0230170365632469</v>
      </c>
      <c r="W24" s="31">
        <v>7.0088080395978771E-3</v>
      </c>
      <c r="X24" s="19">
        <f t="shared" si="0"/>
        <v>1.9884095371019246E-3</v>
      </c>
      <c r="Y24" s="19">
        <f t="shared" si="1"/>
        <v>2.8477918219928672E-4</v>
      </c>
      <c r="Z24" s="6">
        <f t="shared" si="2"/>
        <v>7.1701300305100808E-3</v>
      </c>
    </row>
    <row r="25" spans="2:30" x14ac:dyDescent="0.3">
      <c r="B25" s="11" t="s">
        <v>59</v>
      </c>
      <c r="C25" s="12">
        <v>0.1072221530172324</v>
      </c>
      <c r="D25" s="13">
        <v>-3.3617556254893932E-2</v>
      </c>
      <c r="E25" s="12">
        <v>2.5441442107710929E-2</v>
      </c>
      <c r="F25" s="13">
        <v>2.632893675648074E-2</v>
      </c>
      <c r="G25" s="37">
        <v>-1.332019422178321E-2</v>
      </c>
      <c r="H25" s="13">
        <v>0.1345171887101759</v>
      </c>
      <c r="I25" s="12">
        <v>2.12014621793204E-2</v>
      </c>
      <c r="J25" s="13">
        <v>-8.6508199744517178E-4</v>
      </c>
      <c r="K25" s="37">
        <v>1.29870426212817E-2</v>
      </c>
      <c r="L25" s="13">
        <v>-3.4187555005813501E-3</v>
      </c>
      <c r="M25" s="12">
        <v>-3.3018968619757387E-2</v>
      </c>
      <c r="N25" s="40"/>
      <c r="O25" s="13">
        <v>-8.2820332902339922E-2</v>
      </c>
      <c r="P25" s="12">
        <v>-6.1553543824158008E-2</v>
      </c>
      <c r="Q25" s="25">
        <v>0.57771485398672995</v>
      </c>
      <c r="S25" s="7" t="s">
        <v>59</v>
      </c>
      <c r="T25" s="17">
        <v>0.1345171887101759</v>
      </c>
      <c r="U25" s="17">
        <v>2.12014621793204E-2</v>
      </c>
      <c r="V25" s="24">
        <v>0.57771485398672995</v>
      </c>
      <c r="W25" s="31">
        <v>7.0030925762137189E-3</v>
      </c>
      <c r="X25" s="19">
        <f t="shared" si="0"/>
        <v>9.4203632562937269E-4</v>
      </c>
      <c r="Y25" s="19">
        <f t="shared" si="1"/>
        <v>1.4847580239287463E-4</v>
      </c>
      <c r="Z25" s="6">
        <f t="shared" si="2"/>
        <v>4.0457906051228612E-3</v>
      </c>
    </row>
    <row r="26" spans="2:30" x14ac:dyDescent="0.3">
      <c r="B26" s="11" t="s">
        <v>60</v>
      </c>
      <c r="C26" s="12">
        <v>0.33063293026162488</v>
      </c>
      <c r="D26" s="13">
        <v>-2.7733867616023811E-2</v>
      </c>
      <c r="E26" s="12">
        <v>-5.1021077054179687E-3</v>
      </c>
      <c r="F26" s="13">
        <v>5.0815853974053971E-2</v>
      </c>
      <c r="G26" s="37">
        <v>2.0408199310869121E-2</v>
      </c>
      <c r="H26" s="13">
        <v>8.3835484130603932E-2</v>
      </c>
      <c r="I26" s="12">
        <v>1.8036354263303082E-2</v>
      </c>
      <c r="J26" s="13">
        <v>-3.4224911333603498E-3</v>
      </c>
      <c r="K26" s="37">
        <v>3.2525211995788617E-2</v>
      </c>
      <c r="L26" s="13">
        <v>4.3435799436076998E-2</v>
      </c>
      <c r="M26" s="12">
        <v>-7.0129412455704143E-2</v>
      </c>
      <c r="N26" s="40"/>
      <c r="O26" s="13">
        <v>8.1064699662022566E-2</v>
      </c>
      <c r="P26" s="12">
        <v>3.9171527498444991E-3</v>
      </c>
      <c r="Q26" s="24">
        <v>0.81192093266709653</v>
      </c>
      <c r="S26" s="7" t="s">
        <v>60</v>
      </c>
      <c r="T26" s="17">
        <v>8.3835484130603932E-2</v>
      </c>
      <c r="U26" s="17">
        <v>1.8036354263303082E-2</v>
      </c>
      <c r="V26" s="24">
        <v>0.81192093266709653</v>
      </c>
      <c r="W26" s="31">
        <v>7.0020071332335581E-3</v>
      </c>
      <c r="X26" s="19">
        <f t="shared" si="0"/>
        <v>5.8701665790057754E-4</v>
      </c>
      <c r="Y26" s="19">
        <f t="shared" si="1"/>
        <v>1.2629068120917567E-4</v>
      </c>
      <c r="Z26" s="6">
        <f t="shared" si="2"/>
        <v>5.6850761621566534E-3</v>
      </c>
    </row>
    <row r="27" spans="2:30" x14ac:dyDescent="0.3">
      <c r="B27" s="11" t="s">
        <v>61</v>
      </c>
      <c r="C27" s="12">
        <v>0.1123347163016313</v>
      </c>
      <c r="D27" s="13">
        <v>-2.4752497816242999E-2</v>
      </c>
      <c r="E27" s="12">
        <v>2.944153883115708E-2</v>
      </c>
      <c r="F27" s="13">
        <v>0.22287972545098239</v>
      </c>
      <c r="G27" s="37">
        <v>0.35564532487810291</v>
      </c>
      <c r="H27" s="13">
        <v>9.0148436386235042E-2</v>
      </c>
      <c r="I27" s="12">
        <v>2.2155670987900281E-2</v>
      </c>
      <c r="J27" s="13">
        <v>2.9291257955560649E-2</v>
      </c>
      <c r="K27" s="37">
        <v>-9.732509229842834E-2</v>
      </c>
      <c r="L27" s="13">
        <v>-7.6292578287615931E-2</v>
      </c>
      <c r="M27" s="12">
        <v>-3.6860075124946268E-2</v>
      </c>
      <c r="N27" s="40"/>
      <c r="O27" s="13">
        <v>-3.7517667473680461E-2</v>
      </c>
      <c r="P27" s="12">
        <v>-6.5413546530698641E-2</v>
      </c>
      <c r="Q27" s="25">
        <v>1.41136344146671</v>
      </c>
      <c r="S27" s="7" t="s">
        <v>61</v>
      </c>
      <c r="T27" s="17">
        <v>9.0148436386235042E-2</v>
      </c>
      <c r="U27" s="17">
        <v>2.2155670987900281E-2</v>
      </c>
      <c r="V27" s="24">
        <v>1.41136344146671</v>
      </c>
      <c r="W27" s="31">
        <v>7.0018557393478316E-3</v>
      </c>
      <c r="X27" s="19">
        <f t="shared" si="0"/>
        <v>6.3120634670419274E-4</v>
      </c>
      <c r="Y27" s="19">
        <f t="shared" si="1"/>
        <v>1.5513081206573184E-4</v>
      </c>
      <c r="Z27" s="6">
        <f t="shared" si="2"/>
        <v>9.8821632129393912E-3</v>
      </c>
    </row>
    <row r="28" spans="2:30" x14ac:dyDescent="0.3">
      <c r="B28" s="11" t="s">
        <v>62</v>
      </c>
      <c r="C28" s="12">
        <v>7.5753007426502261E-2</v>
      </c>
      <c r="D28" s="13">
        <v>-5.864204024282671E-2</v>
      </c>
      <c r="E28" s="12">
        <v>2.655732521755505E-2</v>
      </c>
      <c r="F28" s="13">
        <v>-2.9064174133877629E-2</v>
      </c>
      <c r="G28" s="37">
        <v>-0.12631581147643309</v>
      </c>
      <c r="H28" s="13">
        <v>-8.3376192336998667E-2</v>
      </c>
      <c r="I28" s="12">
        <v>8.8350170501938718E-2</v>
      </c>
      <c r="J28" s="13">
        <v>-8.5520132857645703E-2</v>
      </c>
      <c r="K28" s="37">
        <v>9.0214733409040848E-2</v>
      </c>
      <c r="L28" s="13">
        <v>7.1766639006181965E-2</v>
      </c>
      <c r="M28" s="12">
        <v>-6.0953971139082963E-2</v>
      </c>
      <c r="N28" s="40"/>
      <c r="O28" s="13">
        <v>4.7601109925565543E-2</v>
      </c>
      <c r="P28" s="12">
        <v>-3.3764411274309292E-2</v>
      </c>
      <c r="Q28" s="24">
        <v>1.353332959647122</v>
      </c>
      <c r="S28" s="7" t="s">
        <v>62</v>
      </c>
      <c r="T28" s="17">
        <v>-8.3376192336998667E-2</v>
      </c>
      <c r="U28" s="17">
        <v>8.8350170501938718E-2</v>
      </c>
      <c r="V28" s="24">
        <v>1.353332959647122</v>
      </c>
      <c r="W28" s="31">
        <v>7.0014760195014321E-3</v>
      </c>
      <c r="X28" s="19">
        <f t="shared" si="0"/>
        <v>-5.8375641124483522E-4</v>
      </c>
      <c r="Y28" s="19">
        <f t="shared" si="1"/>
        <v>6.1858160008818671E-4</v>
      </c>
      <c r="Z28" s="6">
        <f t="shared" si="2"/>
        <v>9.4753282633702231E-3</v>
      </c>
    </row>
    <row r="29" spans="2:30" x14ac:dyDescent="0.3">
      <c r="B29" s="11" t="s">
        <v>63</v>
      </c>
      <c r="C29" s="12">
        <v>0.12562668551949721</v>
      </c>
      <c r="D29" s="13">
        <v>-5.9773537508552854E-3</v>
      </c>
      <c r="E29" s="12">
        <v>-7.8171135800110259E-3</v>
      </c>
      <c r="F29" s="13">
        <v>2.7272900399668339E-2</v>
      </c>
      <c r="G29" s="37">
        <v>-3.3628469816304962E-2</v>
      </c>
      <c r="H29" s="13">
        <v>0.39560448393569342</v>
      </c>
      <c r="I29" s="12">
        <v>-2.8871365669213889E-2</v>
      </c>
      <c r="J29" s="13">
        <v>2.1704914830013911E-2</v>
      </c>
      <c r="K29" s="37">
        <v>0.15542378371206361</v>
      </c>
      <c r="L29" s="13">
        <v>5.917180747673445E-3</v>
      </c>
      <c r="M29" s="12">
        <v>-5.882356891311824E-2</v>
      </c>
      <c r="N29" s="40"/>
      <c r="O29" s="13">
        <v>4.5833377926659979E-2</v>
      </c>
      <c r="P29" s="12">
        <v>-3.3466185198046339E-2</v>
      </c>
      <c r="Q29" s="25">
        <v>1.2231049968979619</v>
      </c>
      <c r="S29" s="7" t="s">
        <v>63</v>
      </c>
      <c r="T29" s="17">
        <v>0.39560448393569342</v>
      </c>
      <c r="U29" s="17">
        <v>-2.8871365669213889E-2</v>
      </c>
      <c r="V29" s="24">
        <v>1.2231049968979619</v>
      </c>
      <c r="W29" s="31">
        <v>7.1242240843359395E-3</v>
      </c>
      <c r="X29" s="19">
        <f t="shared" si="0"/>
        <v>2.8183749923259573E-3</v>
      </c>
      <c r="Y29" s="19">
        <f t="shared" si="1"/>
        <v>-2.056860786482834E-4</v>
      </c>
      <c r="Z29" s="6">
        <f t="shared" si="2"/>
        <v>8.7136740765720953E-3</v>
      </c>
    </row>
    <row r="30" spans="2:30" x14ac:dyDescent="0.3">
      <c r="B30" s="11" t="s">
        <v>64</v>
      </c>
      <c r="C30" s="12">
        <v>0.1835051307187647</v>
      </c>
      <c r="D30" s="13">
        <v>-3.0487756250139109E-2</v>
      </c>
      <c r="E30" s="12">
        <v>-5.3908732254952518E-3</v>
      </c>
      <c r="F30" s="13">
        <v>-1.0840098361988961E-2</v>
      </c>
      <c r="G30" s="37">
        <v>-0.15342460098309449</v>
      </c>
      <c r="H30" s="13">
        <v>0.19741098525765671</v>
      </c>
      <c r="I30" s="12">
        <v>3.873867898412886E-2</v>
      </c>
      <c r="J30" s="13">
        <v>-1.0407622579203579E-2</v>
      </c>
      <c r="K30" s="37">
        <v>3.8562711651342729E-2</v>
      </c>
      <c r="L30" s="13">
        <v>3.375524098343297E-3</v>
      </c>
      <c r="M30" s="12">
        <v>3.3641682672860269E-3</v>
      </c>
      <c r="N30" s="40"/>
      <c r="O30" s="13">
        <v>0.15926232773908369</v>
      </c>
      <c r="P30" s="12">
        <v>-2.3861165981671539E-2</v>
      </c>
      <c r="Q30" s="24">
        <v>1.145701881796628</v>
      </c>
      <c r="S30" s="7" t="s">
        <v>64</v>
      </c>
      <c r="T30" s="17">
        <v>0.19741098525765671</v>
      </c>
      <c r="U30" s="17">
        <v>3.873867898412886E-2</v>
      </c>
      <c r="V30" s="24">
        <v>1.145701881796628</v>
      </c>
      <c r="W30" s="31">
        <v>7.0024036095704513E-3</v>
      </c>
      <c r="X30" s="19">
        <f t="shared" si="0"/>
        <v>1.3823513957370746E-3</v>
      </c>
      <c r="Y30" s="19">
        <f t="shared" si="1"/>
        <v>2.712638655484549E-4</v>
      </c>
      <c r="Z30" s="6">
        <f t="shared" si="2"/>
        <v>8.0226669925843666E-3</v>
      </c>
    </row>
    <row r="31" spans="2:30" x14ac:dyDescent="0.3">
      <c r="B31" s="11" t="s">
        <v>65</v>
      </c>
      <c r="C31" s="12">
        <v>0.27738885680838637</v>
      </c>
      <c r="D31" s="13">
        <v>1.75807966807402E-2</v>
      </c>
      <c r="E31" s="12">
        <v>-5.2982624463705497E-3</v>
      </c>
      <c r="F31" s="13">
        <v>-3.0801398047232139E-2</v>
      </c>
      <c r="G31" s="37">
        <v>5.1613034260350243E-2</v>
      </c>
      <c r="H31" s="13">
        <v>1.4505413141151721E-2</v>
      </c>
      <c r="I31" s="12">
        <v>4.3771082484253647E-2</v>
      </c>
      <c r="J31" s="13">
        <v>8.6022342278828656E-3</v>
      </c>
      <c r="K31" s="37">
        <v>3.0490356805838111E-2</v>
      </c>
      <c r="L31" s="13">
        <v>-9.7248659478705868E-3</v>
      </c>
      <c r="M31" s="12">
        <v>-5.6623421010707498E-2</v>
      </c>
      <c r="N31" s="40"/>
      <c r="O31" s="13">
        <v>-2.5249195386479521E-2</v>
      </c>
      <c r="P31" s="12">
        <v>-3.476482266418246E-2</v>
      </c>
      <c r="Q31" s="25">
        <v>0.49882252915373593</v>
      </c>
      <c r="S31" s="7" t="s">
        <v>65</v>
      </c>
      <c r="T31" s="17">
        <v>1.4505413141151721E-2</v>
      </c>
      <c r="U31" s="17">
        <v>4.3771082484253647E-2</v>
      </c>
      <c r="V31" s="24">
        <v>0.49882252915373593</v>
      </c>
      <c r="W31" s="31">
        <v>7.0010327076163899E-3</v>
      </c>
      <c r="X31" s="19">
        <f t="shared" si="0"/>
        <v>1.015528718386918E-4</v>
      </c>
      <c r="Y31" s="19">
        <f t="shared" si="1"/>
        <v>3.0644278012003463E-4</v>
      </c>
      <c r="Z31" s="6">
        <f t="shared" si="2"/>
        <v>3.4922728419012356E-3</v>
      </c>
    </row>
    <row r="32" spans="2:30" x14ac:dyDescent="0.3">
      <c r="B32" s="11" t="s">
        <v>66</v>
      </c>
      <c r="C32" s="12">
        <v>0.54035250128847778</v>
      </c>
      <c r="D32" s="13">
        <v>-4.8138341629250458E-2</v>
      </c>
      <c r="E32" s="12">
        <v>1.452927947882476E-2</v>
      </c>
      <c r="F32" s="13">
        <v>4.3514130212997992E-2</v>
      </c>
      <c r="G32" s="37">
        <v>-5.6479297027288378E-2</v>
      </c>
      <c r="H32" s="13">
        <v>3.8166253321988641E-2</v>
      </c>
      <c r="I32" s="12">
        <v>8.9903087165785767E-2</v>
      </c>
      <c r="J32" s="13">
        <v>2.5390160050831062E-4</v>
      </c>
      <c r="K32" s="37">
        <v>8.9824966666191441E-2</v>
      </c>
      <c r="L32" s="13">
        <v>3.096623804880139E-2</v>
      </c>
      <c r="M32" s="12">
        <v>-6.5040683161654234E-2</v>
      </c>
      <c r="N32" s="40"/>
      <c r="O32" s="13">
        <v>-6.1594182211490052E-2</v>
      </c>
      <c r="P32" s="12">
        <v>-8.5199452680249199E-2</v>
      </c>
      <c r="Q32" s="24">
        <v>2.0283697053293048</v>
      </c>
      <c r="S32" s="7" t="s">
        <v>66</v>
      </c>
      <c r="T32" s="17">
        <v>3.8166253321988641E-2</v>
      </c>
      <c r="U32" s="17">
        <v>8.9903087165785767E-2</v>
      </c>
      <c r="V32" s="24">
        <v>2.0283697053293048</v>
      </c>
      <c r="W32" s="31">
        <v>7.0030554505322706E-3</v>
      </c>
      <c r="X32" s="19">
        <f t="shared" si="0"/>
        <v>2.6728038835294795E-4</v>
      </c>
      <c r="Y32" s="19">
        <f t="shared" si="1"/>
        <v>6.2959630459603379E-4</v>
      </c>
      <c r="Z32" s="6">
        <f t="shared" si="2"/>
        <v>1.4204785520600925E-2</v>
      </c>
    </row>
    <row r="33" spans="2:26" x14ac:dyDescent="0.3">
      <c r="B33" s="11" t="s">
        <v>67</v>
      </c>
      <c r="C33" s="12">
        <v>0.4371930153056669</v>
      </c>
      <c r="D33" s="13">
        <v>-8.6914075178496142E-2</v>
      </c>
      <c r="E33" s="12">
        <v>5.4812915678927883E-2</v>
      </c>
      <c r="F33" s="13">
        <v>9.3788052103580544E-3</v>
      </c>
      <c r="G33" s="37">
        <v>-5.8010908956299463E-2</v>
      </c>
      <c r="H33" s="13">
        <v>3.758930421817408E-2</v>
      </c>
      <c r="I33" s="12">
        <v>7.1811460114778791E-2</v>
      </c>
      <c r="J33" s="13">
        <v>-4.0000268375622872E-3</v>
      </c>
      <c r="K33" s="37">
        <v>7.1536184397769764E-2</v>
      </c>
      <c r="L33" s="13">
        <v>4.2164330874638889E-3</v>
      </c>
      <c r="M33" s="12">
        <v>-5.0384961783444759E-2</v>
      </c>
      <c r="N33" s="40"/>
      <c r="O33" s="13">
        <v>6.8781559628814382E-3</v>
      </c>
      <c r="P33" s="12">
        <v>-7.6116242833524139E-2</v>
      </c>
      <c r="Q33" s="25">
        <v>1.8965003765555211</v>
      </c>
      <c r="S33" s="7" t="s">
        <v>67</v>
      </c>
      <c r="T33" s="17">
        <v>3.758930421817408E-2</v>
      </c>
      <c r="U33" s="17">
        <v>7.1811460114778791E-2</v>
      </c>
      <c r="V33" s="24">
        <v>1.8965003765555211</v>
      </c>
      <c r="W33" s="31">
        <v>7.0042795571528442E-3</v>
      </c>
      <c r="X33" s="19">
        <f t="shared" si="0"/>
        <v>2.6328599510295586E-4</v>
      </c>
      <c r="Y33" s="19">
        <f t="shared" si="1"/>
        <v>5.0298754205124188E-4</v>
      </c>
      <c r="Z33" s="6">
        <f t="shared" si="2"/>
        <v>1.3283618817640508E-2</v>
      </c>
    </row>
    <row r="34" spans="2:26" x14ac:dyDescent="0.3">
      <c r="B34" s="11" t="s">
        <v>68</v>
      </c>
      <c r="C34" s="12">
        <v>-6.9996137499139355E-2</v>
      </c>
      <c r="D34" s="13">
        <v>-1.712506050165152E-2</v>
      </c>
      <c r="E34" s="12">
        <v>2.0591308270934139E-2</v>
      </c>
      <c r="F34" s="13">
        <v>9.3119661606946291E-3</v>
      </c>
      <c r="G34" s="37">
        <v>-6.6633042844759238E-3</v>
      </c>
      <c r="H34" s="13">
        <v>5.1599786274589832E-3</v>
      </c>
      <c r="I34" s="12">
        <v>-9.7535231608723016E-3</v>
      </c>
      <c r="J34" s="13">
        <v>2.0735617563665269E-3</v>
      </c>
      <c r="K34" s="37">
        <v>4.138640663311266E-3</v>
      </c>
      <c r="L34" s="13">
        <v>7.2127455306034696E-3</v>
      </c>
      <c r="M34" s="12">
        <v>-7.9283851537049865E-2</v>
      </c>
      <c r="N34" s="40"/>
      <c r="O34" s="13">
        <v>-1.555559370252824E-2</v>
      </c>
      <c r="P34" s="12">
        <v>-3.4988654396702512E-2</v>
      </c>
      <c r="Q34" s="24">
        <v>0.46858149726277348</v>
      </c>
      <c r="S34" s="7" t="s">
        <v>68</v>
      </c>
      <c r="T34" s="17">
        <v>5.1599786274589832E-3</v>
      </c>
      <c r="U34" s="17">
        <v>-9.7535231608723016E-3</v>
      </c>
      <c r="V34" s="24">
        <v>0.46858149726277348</v>
      </c>
      <c r="W34" s="31">
        <v>7.0060589942746547E-3</v>
      </c>
      <c r="X34" s="19">
        <f t="shared" si="0"/>
        <v>3.6151114673173999E-5</v>
      </c>
      <c r="Y34" s="19">
        <f t="shared" si="1"/>
        <v>-6.8333758667095548E-5</v>
      </c>
      <c r="Z34" s="6">
        <f t="shared" si="2"/>
        <v>3.2829096134485386E-3</v>
      </c>
    </row>
    <row r="35" spans="2:26" x14ac:dyDescent="0.3">
      <c r="B35" s="11" t="s">
        <v>69</v>
      </c>
      <c r="C35" s="12">
        <v>0.29836160179278132</v>
      </c>
      <c r="D35" s="13">
        <v>2.6651203393793569E-2</v>
      </c>
      <c r="E35" s="12">
        <v>7.1106099521339505E-2</v>
      </c>
      <c r="F35" s="13">
        <v>-2.634342411723201E-2</v>
      </c>
      <c r="G35" s="37">
        <v>-4.2748951421518237E-2</v>
      </c>
      <c r="H35" s="13">
        <v>0.1051698231082068</v>
      </c>
      <c r="I35" s="12">
        <v>8.2136008834226004E-3</v>
      </c>
      <c r="J35" s="13">
        <v>-2.2912348613643659E-2</v>
      </c>
      <c r="K35" s="37">
        <v>3.4392943115980401E-2</v>
      </c>
      <c r="L35" s="13">
        <v>3.8287198258298398E-2</v>
      </c>
      <c r="M35" s="12">
        <v>-3.6875344627694817E-2</v>
      </c>
      <c r="N35" s="40"/>
      <c r="O35" s="13">
        <v>-2.97229486172127E-2</v>
      </c>
      <c r="P35" s="12">
        <v>-2.0768500314633509E-2</v>
      </c>
      <c r="Q35" s="25">
        <v>0.52316767734858238</v>
      </c>
      <c r="S35" s="7" t="s">
        <v>69</v>
      </c>
      <c r="T35" s="17">
        <v>0.1051698231082068</v>
      </c>
      <c r="U35" s="17">
        <v>8.2136008834226004E-3</v>
      </c>
      <c r="V35" s="24">
        <v>0.52316767734858238</v>
      </c>
      <c r="W35" s="31">
        <v>7.0061029529147273E-3</v>
      </c>
      <c r="X35" s="19">
        <f t="shared" si="0"/>
        <v>7.3683060823592718E-4</v>
      </c>
      <c r="Y35" s="19">
        <f t="shared" si="1"/>
        <v>5.7545333403410097E-5</v>
      </c>
      <c r="Z35" s="6">
        <f t="shared" si="2"/>
        <v>3.6653666091414423E-3</v>
      </c>
    </row>
    <row r="36" spans="2:26" x14ac:dyDescent="0.3">
      <c r="B36" s="11" t="s">
        <v>70</v>
      </c>
      <c r="C36" s="12">
        <v>0.18346896070820071</v>
      </c>
      <c r="D36" s="13">
        <v>-3.7036977233825708E-2</v>
      </c>
      <c r="E36" s="12">
        <v>3.7362547764933307E-2</v>
      </c>
      <c r="F36" s="13">
        <v>-1.271185284885468E-2</v>
      </c>
      <c r="G36" s="37">
        <v>4.0236052819642598E-2</v>
      </c>
      <c r="H36" s="13">
        <v>0.32645694290663019</v>
      </c>
      <c r="I36" s="12">
        <v>-4.6655884560019567E-3</v>
      </c>
      <c r="J36" s="13">
        <v>5.4687260766517198E-3</v>
      </c>
      <c r="K36" s="37">
        <v>1.010101908289718E-2</v>
      </c>
      <c r="L36" s="13">
        <v>3.8461538461538547E-2</v>
      </c>
      <c r="M36" s="12">
        <v>-3.0740737915039059E-2</v>
      </c>
      <c r="N36" s="40"/>
      <c r="O36" s="13">
        <v>0.15399314768424779</v>
      </c>
      <c r="P36" s="12">
        <v>-2.3178832624351279E-2</v>
      </c>
      <c r="Q36" s="24">
        <v>0.38842689311924672</v>
      </c>
      <c r="S36" s="7" t="s">
        <v>70</v>
      </c>
      <c r="T36" s="17">
        <v>0.32645694290663019</v>
      </c>
      <c r="U36" s="17">
        <v>-4.6655884560019567E-3</v>
      </c>
      <c r="V36" s="24">
        <v>0.38842689311924672</v>
      </c>
      <c r="W36" s="31">
        <v>7.0324376726049846E-3</v>
      </c>
      <c r="X36" s="19">
        <f t="shared" si="0"/>
        <v>2.2957881037800405E-3</v>
      </c>
      <c r="Y36" s="19">
        <f t="shared" si="1"/>
        <v>-3.2810460022859086E-5</v>
      </c>
      <c r="Z36" s="6">
        <f t="shared" si="2"/>
        <v>2.7315879162247004E-3</v>
      </c>
    </row>
    <row r="37" spans="2:26" x14ac:dyDescent="0.3">
      <c r="B37" s="11" t="s">
        <v>71</v>
      </c>
      <c r="C37" s="12">
        <v>0.1199575391626939</v>
      </c>
      <c r="D37" s="13">
        <v>-3.3175381683131167E-2</v>
      </c>
      <c r="E37" s="12">
        <v>3.0392273209757899E-2</v>
      </c>
      <c r="F37" s="13">
        <v>-1.332067522787039E-2</v>
      </c>
      <c r="G37" s="37">
        <v>1.0840571914136901E-3</v>
      </c>
      <c r="H37" s="13">
        <v>0.13948915329071901</v>
      </c>
      <c r="I37" s="12">
        <v>3.4051751547057751E-2</v>
      </c>
      <c r="J37" s="13">
        <v>1.500635544345807E-2</v>
      </c>
      <c r="K37" s="37">
        <v>3.1827410309629427E-2</v>
      </c>
      <c r="L37" s="13">
        <v>1.492536275619605E-2</v>
      </c>
      <c r="M37" s="12">
        <v>-2.9607761954035361E-2</v>
      </c>
      <c r="N37" s="40"/>
      <c r="O37" s="13">
        <v>1.0665186445432569E-2</v>
      </c>
      <c r="P37" s="12">
        <v>-9.8512838026638683E-3</v>
      </c>
      <c r="Q37" s="25">
        <v>0.56263841194745556</v>
      </c>
      <c r="S37" s="7" t="s">
        <v>71</v>
      </c>
      <c r="T37" s="17">
        <v>0.13948915329071901</v>
      </c>
      <c r="U37" s="17">
        <v>3.4051751547057751E-2</v>
      </c>
      <c r="V37" s="24">
        <v>0.56263841194745556</v>
      </c>
      <c r="W37" s="31">
        <v>7.0114364328071159E-3</v>
      </c>
      <c r="X37" s="19">
        <f t="shared" si="0"/>
        <v>9.7801933136396394E-4</v>
      </c>
      <c r="Y37" s="19">
        <f t="shared" si="1"/>
        <v>2.3875169139793678E-4</v>
      </c>
      <c r="Z37" s="6">
        <f t="shared" si="2"/>
        <v>3.9449034600251287E-3</v>
      </c>
    </row>
    <row r="38" spans="2:26" x14ac:dyDescent="0.3">
      <c r="B38" s="11" t="s">
        <v>72</v>
      </c>
      <c r="C38" s="12">
        <v>0.22650162273113869</v>
      </c>
      <c r="D38" s="13">
        <v>-3.7524095254016683E-2</v>
      </c>
      <c r="E38" s="12">
        <v>-1.060073144533713E-2</v>
      </c>
      <c r="F38" s="13">
        <v>4.1667157918068298E-3</v>
      </c>
      <c r="G38" s="37">
        <v>-1.8375720508000289E-2</v>
      </c>
      <c r="H38" s="13">
        <v>0.15222155513613991</v>
      </c>
      <c r="I38" s="12">
        <v>2.1739119151379379E-2</v>
      </c>
      <c r="J38" s="13">
        <v>-2.1691920195077489E-2</v>
      </c>
      <c r="K38" s="37">
        <v>5.8349936572770211E-3</v>
      </c>
      <c r="L38" s="13">
        <v>2.816155689464828E-2</v>
      </c>
      <c r="M38" s="12">
        <v>-4.9240391099292244E-3</v>
      </c>
      <c r="N38" s="40"/>
      <c r="O38" s="13">
        <v>3.4639240427766449E-2</v>
      </c>
      <c r="P38" s="12">
        <v>-2.760065479985796E-2</v>
      </c>
      <c r="Q38" s="24">
        <v>0.60591628873038272</v>
      </c>
      <c r="S38" s="7" t="s">
        <v>72</v>
      </c>
      <c r="T38" s="17">
        <v>0.15222155513613991</v>
      </c>
      <c r="U38" s="17">
        <v>2.1739119151379379E-2</v>
      </c>
      <c r="V38" s="24">
        <v>0.60591628873038272</v>
      </c>
      <c r="W38" s="31">
        <v>7.0016997461082031E-3</v>
      </c>
      <c r="X38" s="19">
        <f t="shared" si="0"/>
        <v>1.0658096239489067E-3</v>
      </c>
      <c r="Y38" s="19">
        <f t="shared" si="1"/>
        <v>1.5221078504282898E-4</v>
      </c>
      <c r="Z38" s="6">
        <f t="shared" si="2"/>
        <v>4.2424439249663451E-3</v>
      </c>
    </row>
    <row r="39" spans="2:26" x14ac:dyDescent="0.3">
      <c r="B39" s="11" t="s">
        <v>73</v>
      </c>
      <c r="C39" s="12">
        <v>0.1394683841790465</v>
      </c>
      <c r="D39" s="13">
        <v>-3.0150741066479862E-2</v>
      </c>
      <c r="E39" s="12">
        <v>-2.5906811376074979E-2</v>
      </c>
      <c r="F39" s="13">
        <v>-5.3190578494588534E-3</v>
      </c>
      <c r="G39" s="37">
        <v>4.0106889057500927E-2</v>
      </c>
      <c r="H39" s="13">
        <v>0.29248279494715002</v>
      </c>
      <c r="I39" s="12">
        <v>7.9723040722483596E-3</v>
      </c>
      <c r="J39" s="13">
        <v>4.1953198420281002E-2</v>
      </c>
      <c r="K39" s="37">
        <v>0.11683175459907311</v>
      </c>
      <c r="L39" s="13">
        <v>5.3487005231298353E-2</v>
      </c>
      <c r="M39" s="12">
        <v>8.4150648985565901E-3</v>
      </c>
      <c r="N39" s="40"/>
      <c r="O39" s="13">
        <v>4.7009779042059163E-2</v>
      </c>
      <c r="P39" s="12">
        <v>4.2507215071396756E-3</v>
      </c>
      <c r="Q39" s="25">
        <v>1.1021009610158949</v>
      </c>
      <c r="S39" s="7" t="s">
        <v>73</v>
      </c>
      <c r="T39" s="17">
        <v>0.29248279494715002</v>
      </c>
      <c r="U39" s="17">
        <v>7.9723040722483596E-3</v>
      </c>
      <c r="V39" s="24">
        <v>1.1021009610158949</v>
      </c>
      <c r="W39" s="31">
        <v>7.0150757718166635E-3</v>
      </c>
      <c r="X39" s="19">
        <f t="shared" si="0"/>
        <v>2.0517889685069731E-3</v>
      </c>
      <c r="Y39" s="19">
        <f t="shared" si="1"/>
        <v>5.5926317142784791E-5</v>
      </c>
      <c r="Z39" s="6">
        <f t="shared" si="2"/>
        <v>7.7313217497184655E-3</v>
      </c>
    </row>
    <row r="40" spans="2:26" x14ac:dyDescent="0.3">
      <c r="B40" s="11" t="s">
        <v>74</v>
      </c>
      <c r="C40" s="12">
        <v>0.1387405899757059</v>
      </c>
      <c r="D40" s="13">
        <v>-3.1095157993295319E-2</v>
      </c>
      <c r="E40" s="12">
        <v>-1.2093034746361029E-2</v>
      </c>
      <c r="F40" s="13">
        <v>-4.1431122677696892E-2</v>
      </c>
      <c r="G40" s="37">
        <v>0.1515652713696887</v>
      </c>
      <c r="H40" s="13">
        <v>3.5335487367971212E-3</v>
      </c>
      <c r="I40" s="12">
        <v>4.533453357673034E-2</v>
      </c>
      <c r="J40" s="13">
        <v>-1.0105372836093579E-2</v>
      </c>
      <c r="K40" s="37">
        <v>-1.7013095686655431E-3</v>
      </c>
      <c r="L40" s="13">
        <v>8.5512834760170797E-3</v>
      </c>
      <c r="M40" s="12">
        <v>2.9825260239315639E-3</v>
      </c>
      <c r="N40" s="40"/>
      <c r="O40" s="13">
        <v>6.2022096817978538E-2</v>
      </c>
      <c r="P40" s="12">
        <v>-3.1600061025440329E-2</v>
      </c>
      <c r="Q40" s="24">
        <v>0.87294944350971238</v>
      </c>
      <c r="S40" s="7" t="s">
        <v>74</v>
      </c>
      <c r="T40" s="17">
        <v>3.5335487367971212E-3</v>
      </c>
      <c r="U40" s="17">
        <v>4.533453357673034E-2</v>
      </c>
      <c r="V40" s="24">
        <v>0.87294944350971238</v>
      </c>
      <c r="W40" s="31">
        <v>7.0024073355092085E-3</v>
      </c>
      <c r="X40" s="19">
        <f t="shared" si="0"/>
        <v>2.4743347594927457E-5</v>
      </c>
      <c r="Y40" s="19">
        <f t="shared" si="1"/>
        <v>3.1745087046958508E-4</v>
      </c>
      <c r="Z40" s="6">
        <f t="shared" si="2"/>
        <v>6.1127475867610911E-3</v>
      </c>
    </row>
    <row r="41" spans="2:26" x14ac:dyDescent="0.3">
      <c r="B41" s="11" t="s">
        <v>75</v>
      </c>
      <c r="C41" s="12">
        <v>4.4282843502397418E-2</v>
      </c>
      <c r="D41" s="13">
        <v>-2.8480995662349962E-2</v>
      </c>
      <c r="E41" s="12">
        <v>8.4689887487474635E-3</v>
      </c>
      <c r="F41" s="13">
        <v>-1.93797281028717E-2</v>
      </c>
      <c r="G41" s="37">
        <v>4.5825114004592223E-2</v>
      </c>
      <c r="H41" s="13">
        <v>-2.0373830997342801E-2</v>
      </c>
      <c r="I41" s="12">
        <v>-4.2290218307603267E-2</v>
      </c>
      <c r="J41" s="13">
        <v>-2.5815206860241639E-2</v>
      </c>
      <c r="K41" s="37">
        <v>-5.3695945411118003E-2</v>
      </c>
      <c r="L41" s="13">
        <v>-2.06337534100649E-2</v>
      </c>
      <c r="M41" s="12">
        <v>-4.5899096726779283E-2</v>
      </c>
      <c r="N41" s="40"/>
      <c r="O41" s="13">
        <v>3.3306793534748191E-2</v>
      </c>
      <c r="P41" s="12">
        <v>-3.9140367387964108E-2</v>
      </c>
      <c r="Q41" s="25">
        <v>1.0403110657857171</v>
      </c>
      <c r="S41" s="7" t="s">
        <v>75</v>
      </c>
      <c r="T41" s="17">
        <v>-2.0373830997342801E-2</v>
      </c>
      <c r="U41" s="17">
        <v>-4.2290218307603267E-2</v>
      </c>
      <c r="V41" s="24">
        <v>1.0403110657857171</v>
      </c>
      <c r="W41" s="31">
        <v>7.0009423500958338E-3</v>
      </c>
      <c r="X41" s="19">
        <f t="shared" si="0"/>
        <v>-1.4263601626299247E-4</v>
      </c>
      <c r="Y41" s="19">
        <f t="shared" si="1"/>
        <v>-2.9607138034449789E-4</v>
      </c>
      <c r="Z41" s="6">
        <f t="shared" si="2"/>
        <v>7.2831577977325599E-3</v>
      </c>
    </row>
    <row r="42" spans="2:26" x14ac:dyDescent="0.3">
      <c r="B42" s="11" t="s">
        <v>76</v>
      </c>
      <c r="C42" s="12">
        <v>0.1724138754128135</v>
      </c>
      <c r="D42" s="13">
        <v>-1.441178459960513E-2</v>
      </c>
      <c r="E42" s="12">
        <v>-2.4171871316855501E-2</v>
      </c>
      <c r="F42" s="13">
        <v>-1.83486972213287E-3</v>
      </c>
      <c r="G42" s="37">
        <v>4.6515951662300603E-2</v>
      </c>
      <c r="H42" s="13">
        <v>0.19147061287132461</v>
      </c>
      <c r="I42" s="12">
        <v>5.1098526714723258E-2</v>
      </c>
      <c r="J42" s="13">
        <v>-7.5153815450227368E-3</v>
      </c>
      <c r="K42" s="37">
        <v>2.2716598848871339E-2</v>
      </c>
      <c r="L42" s="13">
        <v>9.0930185906102468E-2</v>
      </c>
      <c r="M42" s="12">
        <v>5.3021692537507104E-3</v>
      </c>
      <c r="N42" s="40"/>
      <c r="O42" s="13">
        <v>0.19198314451126591</v>
      </c>
      <c r="P42" s="12">
        <v>-7.0798402733829313E-4</v>
      </c>
      <c r="Q42" s="24">
        <v>0.25053388511917829</v>
      </c>
      <c r="S42" s="7" t="s">
        <v>76</v>
      </c>
      <c r="T42" s="17">
        <v>0.19147061287132461</v>
      </c>
      <c r="U42" s="17">
        <v>5.1098526714723258E-2</v>
      </c>
      <c r="V42" s="24">
        <v>0.25053388511917829</v>
      </c>
      <c r="W42" s="31">
        <v>7.0159241941413399E-3</v>
      </c>
      <c r="X42" s="19">
        <f t="shared" si="0"/>
        <v>1.3433433053109966E-3</v>
      </c>
      <c r="Y42" s="19">
        <f t="shared" si="1"/>
        <v>3.5850338986280451E-4</v>
      </c>
      <c r="Z42" s="6">
        <f t="shared" si="2"/>
        <v>1.75772674605987E-3</v>
      </c>
    </row>
    <row r="43" spans="2:26" x14ac:dyDescent="0.3">
      <c r="B43" s="11" t="s">
        <v>12</v>
      </c>
      <c r="C43" s="12">
        <v>6.6761357427257861E-2</v>
      </c>
      <c r="D43" s="13">
        <v>-4.5273041361507671E-2</v>
      </c>
      <c r="E43" s="12">
        <v>2.092058579938505E-2</v>
      </c>
      <c r="F43" s="13">
        <v>-6.830763476601609E-3</v>
      </c>
      <c r="G43" s="37">
        <v>4.0338838404871957E-2</v>
      </c>
      <c r="H43" s="13">
        <v>-3.1238394516006629E-2</v>
      </c>
      <c r="I43" s="12">
        <v>-3.7344419140630469E-2</v>
      </c>
      <c r="J43" s="13">
        <v>-8.6207102807737135E-3</v>
      </c>
      <c r="K43" s="37">
        <v>-4.9275291954461557E-2</v>
      </c>
      <c r="L43" s="13">
        <v>-1.219512559319658E-2</v>
      </c>
      <c r="M43" s="12">
        <v>-3.0864169070875521E-2</v>
      </c>
      <c r="N43" s="40"/>
      <c r="O43" s="13">
        <v>-1.602571776515305E-2</v>
      </c>
      <c r="P43" s="12">
        <v>-5.048848045923604E-2</v>
      </c>
      <c r="Q43" s="25">
        <v>1.1752750509801451</v>
      </c>
      <c r="S43" s="7" t="s">
        <v>12</v>
      </c>
      <c r="T43" s="17">
        <v>-3.1238394516006629E-2</v>
      </c>
      <c r="U43" s="17">
        <v>-3.7344419140630469E-2</v>
      </c>
      <c r="V43" s="24">
        <v>1.1752750509801451</v>
      </c>
      <c r="W43" s="31">
        <v>7.0057255794265146E-3</v>
      </c>
      <c r="X43" s="19">
        <f t="shared" si="0"/>
        <v>-2.1884761952100461E-4</v>
      </c>
      <c r="Y43" s="19">
        <f t="shared" si="1"/>
        <v>-2.6162475242234E-4</v>
      </c>
      <c r="Z43" s="6">
        <f t="shared" si="2"/>
        <v>8.2336544875134029E-3</v>
      </c>
    </row>
    <row r="44" spans="2:26" x14ac:dyDescent="0.3">
      <c r="B44" s="11" t="s">
        <v>77</v>
      </c>
      <c r="C44" s="12">
        <v>5.3699808805434353E-2</v>
      </c>
      <c r="D44" s="13">
        <v>8.4670971263711037E-2</v>
      </c>
      <c r="E44" s="12">
        <v>6.9552316426519267E-2</v>
      </c>
      <c r="F44" s="13">
        <v>-4.5313022236478817E-2</v>
      </c>
      <c r="G44" s="37">
        <v>-8.0434825725350545E-2</v>
      </c>
      <c r="H44" s="13">
        <v>0.59180468328504965</v>
      </c>
      <c r="I44" s="12">
        <v>-3.1930714524874733E-2</v>
      </c>
      <c r="J44" s="13">
        <v>-1.5597049369263091E-2</v>
      </c>
      <c r="K44" s="37">
        <v>0.1025974224140118</v>
      </c>
      <c r="L44" s="13">
        <v>-4.4522953019555223E-2</v>
      </c>
      <c r="M44" s="12">
        <v>-0.13757400498337141</v>
      </c>
      <c r="N44" s="40"/>
      <c r="O44" s="13">
        <v>-5.4888456091230831E-2</v>
      </c>
      <c r="P44" s="12">
        <v>1.209833610666289E-3</v>
      </c>
      <c r="Q44" s="24">
        <v>2.0488472456547262</v>
      </c>
      <c r="S44" s="7" t="s">
        <v>77</v>
      </c>
      <c r="T44" s="17">
        <v>0.59180468328504965</v>
      </c>
      <c r="U44" s="17">
        <v>-3.1930714524874733E-2</v>
      </c>
      <c r="V44" s="24">
        <v>2.0488472456547262</v>
      </c>
      <c r="W44" s="31">
        <v>2.9745389973982999E-2</v>
      </c>
      <c r="X44" s="19">
        <f t="shared" si="0"/>
        <v>1.76034610927433E-2</v>
      </c>
      <c r="Y44" s="19">
        <f t="shared" si="1"/>
        <v>-9.4979155569032217E-4</v>
      </c>
      <c r="Z44" s="6">
        <f t="shared" si="2"/>
        <v>6.0943760319120778E-2</v>
      </c>
    </row>
    <row r="45" spans="2:26" x14ac:dyDescent="0.3">
      <c r="B45" s="11" t="s">
        <v>78</v>
      </c>
      <c r="C45" s="12">
        <v>0.15978886609650389</v>
      </c>
      <c r="D45" s="13">
        <v>-3.029415322073992E-2</v>
      </c>
      <c r="E45" s="12">
        <v>2.3051240305507651E-2</v>
      </c>
      <c r="F45" s="13">
        <v>-6.5816723255888054E-2</v>
      </c>
      <c r="G45" s="37">
        <v>-8.7591292459568204E-2</v>
      </c>
      <c r="H45" s="13">
        <v>0.38115886854676462</v>
      </c>
      <c r="I45" s="12">
        <v>6.641511614553508E-2</v>
      </c>
      <c r="J45" s="13">
        <v>1.7623184469273578E-2</v>
      </c>
      <c r="K45" s="37">
        <v>-2.2934685289389471E-2</v>
      </c>
      <c r="L45" s="13">
        <v>5.9880220932121642E-2</v>
      </c>
      <c r="M45" s="12">
        <v>0.1073448074389243</v>
      </c>
      <c r="N45" s="40"/>
      <c r="O45" s="13">
        <v>0.1020407703435617</v>
      </c>
      <c r="P45" s="12">
        <v>1.111109234480989E-2</v>
      </c>
      <c r="Q45" s="25">
        <v>0.53680732522495056</v>
      </c>
      <c r="S45" s="7" t="s">
        <v>78</v>
      </c>
      <c r="T45" s="17">
        <v>0.38115886854676462</v>
      </c>
      <c r="U45" s="17">
        <v>6.641511614553508E-2</v>
      </c>
      <c r="V45" s="24">
        <v>0.53680732522495056</v>
      </c>
      <c r="W45" s="31">
        <v>8.5351602535679763E-2</v>
      </c>
      <c r="X45" s="19">
        <f t="shared" si="0"/>
        <v>3.2532520251152865E-2</v>
      </c>
      <c r="Y45" s="19">
        <f t="shared" si="1"/>
        <v>5.6686365956147176E-3</v>
      </c>
      <c r="Z45" s="6">
        <f t="shared" si="2"/>
        <v>4.5817365460841364E-2</v>
      </c>
    </row>
    <row r="46" spans="2:26" x14ac:dyDescent="0.3">
      <c r="B46" s="11" t="s">
        <v>79</v>
      </c>
      <c r="C46" s="12">
        <v>0.21888654023511811</v>
      </c>
      <c r="D46" s="13">
        <v>-1.6480046285193058E-2</v>
      </c>
      <c r="E46" s="12">
        <v>-2.971859346186367E-2</v>
      </c>
      <c r="F46" s="13">
        <v>1.335929694880855E-2</v>
      </c>
      <c r="G46" s="37">
        <v>-5.3376133123143932E-2</v>
      </c>
      <c r="H46" s="13">
        <v>2.0490424014930619E-2</v>
      </c>
      <c r="I46" s="12">
        <v>4.6691292332813328E-2</v>
      </c>
      <c r="J46" s="13">
        <v>6.4184235934794387E-3</v>
      </c>
      <c r="K46" s="37">
        <v>0.12500012690007489</v>
      </c>
      <c r="L46" s="13">
        <v>-1.048769780053427E-2</v>
      </c>
      <c r="M46" s="12">
        <v>-4.6162121357897427E-2</v>
      </c>
      <c r="N46" s="40"/>
      <c r="O46" s="13">
        <v>5.5358754889482942E-2</v>
      </c>
      <c r="P46" s="12">
        <v>-2.564841550775121E-2</v>
      </c>
      <c r="Q46" s="24">
        <v>0.95541274523722497</v>
      </c>
      <c r="S46" s="7" t="s">
        <v>79</v>
      </c>
      <c r="T46" s="17">
        <v>2.0490424014930619E-2</v>
      </c>
      <c r="U46" s="17">
        <v>4.6691292332813328E-2</v>
      </c>
      <c r="V46" s="24">
        <v>0.95541274523722497</v>
      </c>
      <c r="W46" s="31">
        <v>7.0041279852501217E-3</v>
      </c>
      <c r="X46" s="19">
        <f t="shared" si="0"/>
        <v>1.4351755227261671E-4</v>
      </c>
      <c r="Y46" s="19">
        <f t="shared" si="1"/>
        <v>3.2703178729575228E-4</v>
      </c>
      <c r="Z46" s="6">
        <f t="shared" si="2"/>
        <v>6.6918331463806926E-3</v>
      </c>
    </row>
    <row r="47" spans="2:26" x14ac:dyDescent="0.3">
      <c r="B47" s="11" t="s">
        <v>80</v>
      </c>
      <c r="C47" s="12">
        <v>2.3434842764779029E-2</v>
      </c>
      <c r="D47" s="13">
        <v>8.6179650202509173E-3</v>
      </c>
      <c r="E47" s="12">
        <v>-5.2848065797481913E-2</v>
      </c>
      <c r="F47" s="13">
        <v>-7.1834281953185752E-2</v>
      </c>
      <c r="G47" s="37">
        <v>-4.6076285758949509E-2</v>
      </c>
      <c r="H47" s="13">
        <v>0.1245563614410707</v>
      </c>
      <c r="I47" s="12">
        <v>-4.8775350943801588E-3</v>
      </c>
      <c r="J47" s="13">
        <v>-8.2474693945666644E-3</v>
      </c>
      <c r="K47" s="37">
        <v>8.8011033469826305E-2</v>
      </c>
      <c r="L47" s="13">
        <v>1.751596046707693E-2</v>
      </c>
      <c r="M47" s="12">
        <v>-2.5039266981121688E-3</v>
      </c>
      <c r="N47" s="40"/>
      <c r="O47" s="13">
        <v>4.1104470612038917E-2</v>
      </c>
      <c r="P47" s="12">
        <v>1.305928319305405E-2</v>
      </c>
      <c r="Q47" s="25">
        <v>0.61283090108944016</v>
      </c>
      <c r="S47" s="7" t="s">
        <v>80</v>
      </c>
      <c r="T47" s="17">
        <v>0.1245563614410707</v>
      </c>
      <c r="U47" s="17">
        <v>-4.8775350943801588E-3</v>
      </c>
      <c r="V47" s="24">
        <v>0.61283090108944016</v>
      </c>
      <c r="W47" s="31">
        <v>7.0069127509468383E-3</v>
      </c>
      <c r="X47" s="19">
        <f t="shared" si="0"/>
        <v>8.7275555719298133E-4</v>
      </c>
      <c r="Y47" s="19">
        <f t="shared" si="1"/>
        <v>-3.4176462846003026E-5</v>
      </c>
      <c r="Z47" s="6">
        <f t="shared" si="2"/>
        <v>4.294052655017839E-3</v>
      </c>
    </row>
    <row r="48" spans="2:26" x14ac:dyDescent="0.3">
      <c r="B48" s="11" t="s">
        <v>81</v>
      </c>
      <c r="C48" s="12">
        <v>0.1323005496380758</v>
      </c>
      <c r="D48" s="13">
        <v>-9.8676216230589864E-3</v>
      </c>
      <c r="E48" s="12">
        <v>-1.4722543172095089E-2</v>
      </c>
      <c r="F48" s="13">
        <v>-4.1379913627036524E-3</v>
      </c>
      <c r="G48" s="37">
        <v>-9.5076874477771578E-2</v>
      </c>
      <c r="H48" s="13">
        <v>0.2396172532469163</v>
      </c>
      <c r="I48" s="12">
        <v>2.8619541856792271E-2</v>
      </c>
      <c r="J48" s="13">
        <v>-1.7798761834857402E-2</v>
      </c>
      <c r="K48" s="37">
        <v>6.8736347205928796E-3</v>
      </c>
      <c r="L48" s="13">
        <v>2.068572142559066E-3</v>
      </c>
      <c r="M48" s="12">
        <v>-5.1610173838258611E-2</v>
      </c>
      <c r="N48" s="40"/>
      <c r="O48" s="13">
        <v>2.786246769399137E-2</v>
      </c>
      <c r="P48" s="12">
        <v>-1.524781212678894E-2</v>
      </c>
      <c r="Q48" s="24">
        <v>0.9717914184011639</v>
      </c>
      <c r="S48" s="7" t="s">
        <v>81</v>
      </c>
      <c r="T48" s="17">
        <v>0.2396172532469163</v>
      </c>
      <c r="U48" s="17">
        <v>2.8619541856792271E-2</v>
      </c>
      <c r="V48" s="24">
        <v>0.9717914184011639</v>
      </c>
      <c r="W48" s="31">
        <v>7.0051766100571854E-3</v>
      </c>
      <c r="X48" s="19">
        <f t="shared" si="0"/>
        <v>1.6785611778114473E-3</v>
      </c>
      <c r="Y48" s="19">
        <f t="shared" si="1"/>
        <v>2.0048494520575379E-4</v>
      </c>
      <c r="Z48" s="6">
        <f t="shared" si="2"/>
        <v>6.8075705140381295E-3</v>
      </c>
    </row>
    <row r="49" spans="2:26" x14ac:dyDescent="0.3">
      <c r="B49" s="11" t="s">
        <v>82</v>
      </c>
      <c r="C49" s="12">
        <v>0.13048570659477579</v>
      </c>
      <c r="D49" s="13">
        <v>2.7646569609958149E-2</v>
      </c>
      <c r="E49" s="12">
        <v>2.174652051863624E-2</v>
      </c>
      <c r="F49" s="13">
        <v>2.4684656105665059E-2</v>
      </c>
      <c r="G49" s="37">
        <v>2.0524248047763649E-2</v>
      </c>
      <c r="H49" s="13">
        <v>1.735382895342075E-2</v>
      </c>
      <c r="I49" s="12">
        <v>-2.7912701403224442E-2</v>
      </c>
      <c r="J49" s="13">
        <v>-5.7747605527755597E-2</v>
      </c>
      <c r="K49" s="37">
        <v>3.2731409351801848E-2</v>
      </c>
      <c r="L49" s="13">
        <v>8.961748867394137E-2</v>
      </c>
      <c r="M49" s="12">
        <v>2.1865601458299411E-2</v>
      </c>
      <c r="N49" s="40"/>
      <c r="O49" s="13">
        <v>7.0376851256499284E-2</v>
      </c>
      <c r="P49" s="12">
        <v>-1.100410262711082E-2</v>
      </c>
      <c r="Q49" s="25">
        <v>0.18366168130470539</v>
      </c>
      <c r="S49" s="7" t="s">
        <v>82</v>
      </c>
      <c r="T49" s="17">
        <v>1.735382895342075E-2</v>
      </c>
      <c r="U49" s="17">
        <v>-2.7912701403224442E-2</v>
      </c>
      <c r="V49" s="24">
        <v>0.18366168130470539</v>
      </c>
      <c r="W49" s="31">
        <v>7.0056848651158772E-3</v>
      </c>
      <c r="X49" s="19">
        <f t="shared" si="0"/>
        <v>1.2157545685078946E-4</v>
      </c>
      <c r="Y49" s="19">
        <f t="shared" si="1"/>
        <v>-1.9554758976506818E-4</v>
      </c>
      <c r="Z49" s="6">
        <f t="shared" si="2"/>
        <v>1.2866758610181103E-3</v>
      </c>
    </row>
    <row r="50" spans="2:26" x14ac:dyDescent="0.3">
      <c r="B50" s="11" t="s">
        <v>83</v>
      </c>
      <c r="C50" s="12">
        <v>0.1124190169786599</v>
      </c>
      <c r="D50" s="13">
        <v>-2.289533988164338E-2</v>
      </c>
      <c r="E50" s="12">
        <v>0</v>
      </c>
      <c r="F50" s="13">
        <v>-2.4943313934815858E-2</v>
      </c>
      <c r="G50" s="37">
        <v>-3.0420700035293399E-2</v>
      </c>
      <c r="H50" s="13">
        <v>0.1011977093502929</v>
      </c>
      <c r="I50" s="12">
        <v>-2.034671224629658E-2</v>
      </c>
      <c r="J50" s="13">
        <v>3.8461810976200268E-3</v>
      </c>
      <c r="K50" s="37">
        <v>-4.5210733377957002E-2</v>
      </c>
      <c r="L50" s="13">
        <v>4.8154104700121048E-2</v>
      </c>
      <c r="M50" s="12">
        <v>-4.2113306683041807E-2</v>
      </c>
      <c r="N50" s="40"/>
      <c r="O50" s="13">
        <v>2.9002894849115671E-2</v>
      </c>
      <c r="P50" s="12">
        <v>-1.4388195214641519E-2</v>
      </c>
      <c r="Q50" s="24">
        <v>1.246111695874222</v>
      </c>
      <c r="S50" s="7" t="s">
        <v>83</v>
      </c>
      <c r="T50" s="17">
        <v>0.1011977093502929</v>
      </c>
      <c r="U50" s="17">
        <v>-2.034671224629658E-2</v>
      </c>
      <c r="V50" s="24">
        <v>1.246111695874222</v>
      </c>
      <c r="W50" s="31">
        <v>7.0016058662130858E-3</v>
      </c>
      <c r="X50" s="19">
        <f t="shared" si="0"/>
        <v>7.0854647543433763E-4</v>
      </c>
      <c r="Y50" s="19">
        <f t="shared" si="1"/>
        <v>-1.4245965982181977E-4</v>
      </c>
      <c r="Z50" s="6">
        <f t="shared" si="2"/>
        <v>8.7247829597896891E-3</v>
      </c>
    </row>
    <row r="51" spans="2:26" x14ac:dyDescent="0.3">
      <c r="B51" s="11" t="s">
        <v>84</v>
      </c>
      <c r="C51" s="12">
        <v>9.3759114359105666E-2</v>
      </c>
      <c r="D51" s="13">
        <v>-3.8277836267809562E-2</v>
      </c>
      <c r="E51" s="12">
        <v>5.0921799792942313E-3</v>
      </c>
      <c r="F51" s="13">
        <v>-2.2399807443009071E-2</v>
      </c>
      <c r="G51" s="37">
        <v>-3.0307377413180129E-2</v>
      </c>
      <c r="H51" s="13">
        <v>8.3905801823025872E-2</v>
      </c>
      <c r="I51" s="12">
        <v>-2.4730327312463499E-2</v>
      </c>
      <c r="J51" s="13">
        <v>-1.645476436882731E-3</v>
      </c>
      <c r="K51" s="37">
        <v>-4.0384517991927882E-2</v>
      </c>
      <c r="L51" s="13">
        <v>5.1698478508346517E-2</v>
      </c>
      <c r="M51" s="12">
        <v>-6.4542625951592658E-2</v>
      </c>
      <c r="N51" s="40"/>
      <c r="O51" s="13">
        <v>-1.0285474244714489E-2</v>
      </c>
      <c r="P51" s="12">
        <v>-6.7494934676044496E-3</v>
      </c>
      <c r="Q51" s="25">
        <v>1.1591340567351529</v>
      </c>
      <c r="S51" s="7" t="s">
        <v>84</v>
      </c>
      <c r="T51" s="17">
        <v>8.3905801823025872E-2</v>
      </c>
      <c r="U51" s="17">
        <v>-2.4730327312463499E-2</v>
      </c>
      <c r="V51" s="24">
        <v>1.1591340567351529</v>
      </c>
      <c r="W51" s="31">
        <v>7.0047779062784822E-3</v>
      </c>
      <c r="X51" s="19">
        <f t="shared" si="0"/>
        <v>5.8774150681851242E-4</v>
      </c>
      <c r="Y51" s="19">
        <f t="shared" si="1"/>
        <v>-1.7323045037337964E-4</v>
      </c>
      <c r="Z51" s="6">
        <f t="shared" si="2"/>
        <v>8.1194766310333476E-3</v>
      </c>
    </row>
    <row r="52" spans="2:26" x14ac:dyDescent="0.3">
      <c r="B52" s="11" t="s">
        <v>85</v>
      </c>
      <c r="C52" s="12">
        <v>0.23096034039896679</v>
      </c>
      <c r="D52" s="13">
        <v>-4.1694734820179269E-2</v>
      </c>
      <c r="E52" s="12">
        <v>3.9999989043237649E-2</v>
      </c>
      <c r="F52" s="13">
        <v>-4.1160618762085988E-2</v>
      </c>
      <c r="G52" s="37">
        <v>0.1681914601174315</v>
      </c>
      <c r="H52" s="13">
        <v>0.46341929395985337</v>
      </c>
      <c r="I52" s="12">
        <v>-1.811451541698916E-2</v>
      </c>
      <c r="J52" s="13">
        <v>2.0964400039895641E-3</v>
      </c>
      <c r="K52" s="37">
        <v>9.8744759352127787E-2</v>
      </c>
      <c r="L52" s="13">
        <v>4.4173627475904358E-2</v>
      </c>
      <c r="M52" s="12">
        <v>6.1269178065910701E-2</v>
      </c>
      <c r="N52" s="40"/>
      <c r="O52" s="13">
        <v>8.4192396768878908E-2</v>
      </c>
      <c r="P52" s="12">
        <v>-6.6560956331335075E-2</v>
      </c>
      <c r="Q52" s="24">
        <v>0.66302546882797553</v>
      </c>
      <c r="S52" s="7" t="s">
        <v>85</v>
      </c>
      <c r="T52" s="17">
        <v>0.46341929395985337</v>
      </c>
      <c r="U52" s="17">
        <v>-1.811451541698916E-2</v>
      </c>
      <c r="V52" s="24">
        <v>0.66302546882797553</v>
      </c>
      <c r="W52" s="31">
        <v>9.9990193664846211E-2</v>
      </c>
      <c r="X52" s="19">
        <f t="shared" si="0"/>
        <v>4.6337384951072036E-2</v>
      </c>
      <c r="Y52" s="19">
        <f t="shared" si="1"/>
        <v>-1.8112739046895884E-3</v>
      </c>
      <c r="Z52" s="6">
        <f t="shared" si="2"/>
        <v>6.6296045032834733E-2</v>
      </c>
    </row>
    <row r="53" spans="2:26" x14ac:dyDescent="0.3">
      <c r="B53" s="11" t="s">
        <v>86</v>
      </c>
      <c r="C53" s="12">
        <v>-4.4999964009283522E-2</v>
      </c>
      <c r="D53" s="13">
        <v>8.9005146106959421E-2</v>
      </c>
      <c r="E53" s="12">
        <v>7.2115536137486558E-2</v>
      </c>
      <c r="F53" s="13">
        <v>0</v>
      </c>
      <c r="G53" s="37">
        <v>9.8654671299423846E-2</v>
      </c>
      <c r="H53" s="13">
        <v>0.25984739517468403</v>
      </c>
      <c r="I53" s="12">
        <v>1.355932711583074E-2</v>
      </c>
      <c r="J53" s="13">
        <v>0.17391302561456179</v>
      </c>
      <c r="K53" s="37">
        <v>8.5470118375709614E-2</v>
      </c>
      <c r="L53" s="13">
        <v>9.186338842391617E-2</v>
      </c>
      <c r="M53" s="12">
        <v>-6.0096093648487448E-2</v>
      </c>
      <c r="N53" s="40"/>
      <c r="O53" s="13">
        <v>3.5805704061401933E-2</v>
      </c>
      <c r="P53" s="12">
        <v>7.4073188799819167E-3</v>
      </c>
      <c r="Q53" s="25">
        <v>0.98794729624513478</v>
      </c>
      <c r="S53" s="7" t="s">
        <v>86</v>
      </c>
      <c r="T53" s="17">
        <v>0.25984739517468403</v>
      </c>
      <c r="U53" s="17">
        <v>1.355932711583074E-2</v>
      </c>
      <c r="V53" s="24">
        <v>0.98794729624513478</v>
      </c>
      <c r="W53" s="31">
        <v>7.0114812773610828E-3</v>
      </c>
      <c r="X53" s="19">
        <f t="shared" si="0"/>
        <v>1.8219151462383436E-3</v>
      </c>
      <c r="Y53" s="19">
        <f t="shared" si="1"/>
        <v>9.5070968206261688E-5</v>
      </c>
      <c r="Z53" s="6">
        <f t="shared" si="2"/>
        <v>6.9269739706422657E-3</v>
      </c>
    </row>
    <row r="54" spans="2:26" x14ac:dyDescent="0.3">
      <c r="B54" s="11" t="s">
        <v>87</v>
      </c>
      <c r="C54" s="12">
        <v>0.20681990120245791</v>
      </c>
      <c r="D54" s="13">
        <v>1.1023667566044891E-2</v>
      </c>
      <c r="E54" s="12">
        <v>-4.8286771761137159E-2</v>
      </c>
      <c r="F54" s="13">
        <v>-1.315469370307587E-2</v>
      </c>
      <c r="G54" s="37">
        <v>-6.1981210597113028E-2</v>
      </c>
      <c r="H54" s="13">
        <v>3.4947087265033701E-3</v>
      </c>
      <c r="I54" s="12">
        <v>-1.2492619065406999E-2</v>
      </c>
      <c r="J54" s="13">
        <v>-6.0240265471653842E-3</v>
      </c>
      <c r="K54" s="37">
        <v>-5.5151437030937722E-2</v>
      </c>
      <c r="L54" s="13">
        <v>-2.1167497251180941E-2</v>
      </c>
      <c r="M54" s="12">
        <v>-1.209256216613286E-2</v>
      </c>
      <c r="N54" s="40"/>
      <c r="O54" s="13">
        <v>0</v>
      </c>
      <c r="P54" s="12">
        <v>-2.3489860238953941E-2</v>
      </c>
      <c r="Q54" s="24">
        <v>0.16652913116290349</v>
      </c>
      <c r="S54" s="7" t="s">
        <v>87</v>
      </c>
      <c r="T54" s="17">
        <v>3.4947087265033701E-3</v>
      </c>
      <c r="U54" s="17">
        <v>-1.2492619065406999E-2</v>
      </c>
      <c r="V54" s="24">
        <v>0.16652913116290349</v>
      </c>
      <c r="W54" s="31">
        <v>7.00660402570559E-3</v>
      </c>
      <c r="X54" s="19">
        <f t="shared" si="0"/>
        <v>2.448604023178697E-5</v>
      </c>
      <c r="Y54" s="19">
        <f t="shared" si="1"/>
        <v>-8.7530835035287089E-5</v>
      </c>
      <c r="Z54" s="6">
        <f t="shared" si="2"/>
        <v>1.1668036808032539E-3</v>
      </c>
    </row>
    <row r="55" spans="2:26" x14ac:dyDescent="0.3">
      <c r="B55" s="11" t="s">
        <v>88</v>
      </c>
      <c r="C55" s="12">
        <v>3.9763059261913813E-2</v>
      </c>
      <c r="D55" s="13">
        <v>-6.8060139864001279E-3</v>
      </c>
      <c r="E55" s="12">
        <v>-4.5031967800400197E-2</v>
      </c>
      <c r="F55" s="13">
        <v>-4.1004103120696467E-3</v>
      </c>
      <c r="G55" s="37">
        <v>-0.14050424565906169</v>
      </c>
      <c r="H55" s="13">
        <v>-4.7904759034300692E-3</v>
      </c>
      <c r="I55" s="12">
        <v>2.3465629736069801E-2</v>
      </c>
      <c r="J55" s="13">
        <v>9.4062291239742635E-3</v>
      </c>
      <c r="K55" s="37">
        <v>0.1030867592033988</v>
      </c>
      <c r="L55" s="13">
        <v>1.319973594323764E-2</v>
      </c>
      <c r="M55" s="12">
        <v>-6.3053705857894937E-2</v>
      </c>
      <c r="N55" s="40"/>
      <c r="O55" s="13">
        <v>0.1001112251332419</v>
      </c>
      <c r="P55" s="12">
        <v>-1.0111343596762581E-3</v>
      </c>
      <c r="Q55" s="25">
        <v>1.240384687235506</v>
      </c>
      <c r="S55" s="7" t="s">
        <v>88</v>
      </c>
      <c r="T55" s="17">
        <v>-4.7904759034300692E-3</v>
      </c>
      <c r="U55" s="17">
        <v>2.3465629736069801E-2</v>
      </c>
      <c r="V55" s="24">
        <v>1.240384687235506</v>
      </c>
      <c r="W55" s="31">
        <v>7.0049301076184709E-3</v>
      </c>
      <c r="X55" s="19">
        <f t="shared" si="0"/>
        <v>-3.3556948885758089E-5</v>
      </c>
      <c r="Y55" s="19">
        <f t="shared" si="1"/>
        <v>1.6437509623242261E-4</v>
      </c>
      <c r="Z55" s="6">
        <f t="shared" si="2"/>
        <v>8.6888080406449155E-3</v>
      </c>
    </row>
    <row r="56" spans="2:26" x14ac:dyDescent="0.3">
      <c r="B56" s="11" t="s">
        <v>89</v>
      </c>
      <c r="C56" s="12">
        <v>9.5575393626461391E-2</v>
      </c>
      <c r="D56" s="13">
        <v>-3.7065062565134983E-2</v>
      </c>
      <c r="E56" s="12">
        <v>4.3466813023276263E-2</v>
      </c>
      <c r="F56" s="13">
        <v>2.5094684883091301E-3</v>
      </c>
      <c r="G56" s="37">
        <v>-1.6092773694891042E-2</v>
      </c>
      <c r="H56" s="13">
        <v>0.28935653142842011</v>
      </c>
      <c r="I56" s="12">
        <v>3.2800000378933492E-2</v>
      </c>
      <c r="J56" s="13">
        <v>-1.433016149063771E-2</v>
      </c>
      <c r="K56" s="37">
        <v>9.8232357306706763E-3</v>
      </c>
      <c r="L56" s="13">
        <v>9.1439808837664005E-2</v>
      </c>
      <c r="M56" s="12">
        <v>-4.973268646723128E-2</v>
      </c>
      <c r="N56" s="40"/>
      <c r="O56" s="13">
        <v>-6.0325431556771947E-2</v>
      </c>
      <c r="P56" s="12">
        <v>-2.1869976739348321E-2</v>
      </c>
      <c r="Q56" s="24">
        <v>0.53879872214776392</v>
      </c>
      <c r="S56" s="7" t="s">
        <v>89</v>
      </c>
      <c r="T56" s="17">
        <v>0.28935653142842011</v>
      </c>
      <c r="U56" s="17">
        <v>3.2800000378933492E-2</v>
      </c>
      <c r="V56" s="24">
        <v>0.53879872214776392</v>
      </c>
      <c r="W56" s="31">
        <v>7.0197200321264275E-3</v>
      </c>
      <c r="X56" s="19">
        <f t="shared" si="0"/>
        <v>2.0312018400947007E-3</v>
      </c>
      <c r="Y56" s="19">
        <f t="shared" si="1"/>
        <v>2.3024681971375386E-4</v>
      </c>
      <c r="Z56" s="6">
        <f t="shared" si="2"/>
        <v>3.7822161831447794E-3</v>
      </c>
    </row>
    <row r="57" spans="2:26" x14ac:dyDescent="0.3">
      <c r="B57" s="11" t="s">
        <v>90</v>
      </c>
      <c r="C57" s="12">
        <v>0.1585201049044824</v>
      </c>
      <c r="D57" s="13">
        <v>-4.7306131675959873E-2</v>
      </c>
      <c r="E57" s="12">
        <v>1.4942611433783171E-2</v>
      </c>
      <c r="F57" s="13">
        <v>1.2457454776231501E-2</v>
      </c>
      <c r="G57" s="37">
        <v>-1.3530722311703269E-2</v>
      </c>
      <c r="H57" s="13">
        <v>0.23017063171655039</v>
      </c>
      <c r="I57" s="12">
        <v>-1.9793844256186022E-2</v>
      </c>
      <c r="J57" s="13">
        <v>-8.2034564090901485E-3</v>
      </c>
      <c r="K57" s="37">
        <v>5.4082696069890128E-2</v>
      </c>
      <c r="L57" s="13">
        <v>1.5291654162465919E-2</v>
      </c>
      <c r="M57" s="12">
        <v>-1.7835955458499479E-2</v>
      </c>
      <c r="N57" s="40"/>
      <c r="O57" s="13">
        <v>-1.0535560337285751E-2</v>
      </c>
      <c r="P57" s="12">
        <v>-6.1275668822735607E-4</v>
      </c>
      <c r="Q57" s="25">
        <v>1.089754400671153</v>
      </c>
      <c r="S57" s="7" t="s">
        <v>90</v>
      </c>
      <c r="T57" s="17">
        <v>0.23017063171655039</v>
      </c>
      <c r="U57" s="17">
        <v>-1.9793844256186022E-2</v>
      </c>
      <c r="V57" s="24">
        <v>1.089754400671153</v>
      </c>
      <c r="W57" s="31">
        <v>7.0156053646671475E-3</v>
      </c>
      <c r="X57" s="19">
        <f t="shared" si="0"/>
        <v>1.6147863186594571E-3</v>
      </c>
      <c r="Y57" s="19">
        <f t="shared" si="1"/>
        <v>-1.3886579995108465E-4</v>
      </c>
      <c r="Z57" s="6">
        <f t="shared" si="2"/>
        <v>7.6452868195181732E-3</v>
      </c>
    </row>
    <row r="58" spans="2:26" x14ac:dyDescent="0.3">
      <c r="B58" s="11" t="s">
        <v>91</v>
      </c>
      <c r="C58" s="12">
        <v>5.1507601636535012E-2</v>
      </c>
      <c r="D58" s="13">
        <v>-4.9216995947593212E-2</v>
      </c>
      <c r="E58" s="12">
        <v>-3.5470749166669042E-2</v>
      </c>
      <c r="F58" s="13">
        <v>8.4954506432176391E-2</v>
      </c>
      <c r="G58" s="37">
        <v>-4.4463095693268673E-2</v>
      </c>
      <c r="H58" s="13">
        <v>0.33297933989958511</v>
      </c>
      <c r="I58" s="12">
        <v>2.640662869439336E-2</v>
      </c>
      <c r="J58" s="13">
        <v>2.585646758521043E-2</v>
      </c>
      <c r="K58" s="37">
        <v>0.19113624510897581</v>
      </c>
      <c r="L58" s="13">
        <v>6.5914401343584172E-2</v>
      </c>
      <c r="M58" s="12">
        <v>-5.8231291670362006E-3</v>
      </c>
      <c r="N58" s="40"/>
      <c r="O58" s="13">
        <v>3.2481238555276182E-2</v>
      </c>
      <c r="P58" s="12">
        <v>2.243433585535004E-2</v>
      </c>
      <c r="Q58" s="24">
        <v>1.176646669595623</v>
      </c>
      <c r="S58" s="7" t="s">
        <v>91</v>
      </c>
      <c r="T58" s="17">
        <v>0.33297933989958511</v>
      </c>
      <c r="U58" s="17">
        <v>2.640662869439336E-2</v>
      </c>
      <c r="V58" s="24">
        <v>1.176646669595623</v>
      </c>
      <c r="W58" s="31">
        <v>7.0064753981485157E-3</v>
      </c>
      <c r="X58" s="19">
        <f t="shared" si="0"/>
        <v>2.3330115530981756E-3</v>
      </c>
      <c r="Y58" s="19">
        <f t="shared" si="1"/>
        <v>1.8501739429530975E-4</v>
      </c>
      <c r="Z58" s="6">
        <f t="shared" si="2"/>
        <v>8.2441459428351186E-3</v>
      </c>
    </row>
    <row r="59" spans="2:26" x14ac:dyDescent="0.3">
      <c r="B59" s="11" t="s">
        <v>92</v>
      </c>
      <c r="C59" s="12">
        <v>0.11111108351636929</v>
      </c>
      <c r="D59" s="13">
        <v>-7.3437540628946696E-2</v>
      </c>
      <c r="E59" s="12">
        <v>-2.1922367852779678E-2</v>
      </c>
      <c r="F59" s="13">
        <v>-5.5172441575529141E-2</v>
      </c>
      <c r="G59" s="37">
        <v>0.21532843507875171</v>
      </c>
      <c r="H59" s="13">
        <v>6.0060004158364322E-3</v>
      </c>
      <c r="I59" s="12">
        <v>1.34328589776127E-2</v>
      </c>
      <c r="J59" s="13">
        <v>-5.0073660456266489E-2</v>
      </c>
      <c r="K59" s="37">
        <v>5.5813975838771457E-2</v>
      </c>
      <c r="L59" s="13">
        <v>0.1453744869711773</v>
      </c>
      <c r="M59" s="12">
        <v>-7.6923613012176428E-3</v>
      </c>
      <c r="N59" s="40"/>
      <c r="O59" s="13">
        <v>0.53359176183079837</v>
      </c>
      <c r="P59" s="12">
        <v>-3.2013489309567933E-2</v>
      </c>
      <c r="Q59" s="25">
        <v>0.75685057557141078</v>
      </c>
      <c r="S59" s="7" t="s">
        <v>92</v>
      </c>
      <c r="T59" s="17">
        <v>6.0060004158364322E-3</v>
      </c>
      <c r="U59" s="17">
        <v>1.34328589776127E-2</v>
      </c>
      <c r="V59" s="24">
        <v>0.75685057557141078</v>
      </c>
      <c r="W59" s="31">
        <v>7.0036960071106448E-3</v>
      </c>
      <c r="X59" s="19">
        <f t="shared" si="0"/>
        <v>4.2064201131098493E-5</v>
      </c>
      <c r="Y59" s="19">
        <f t="shared" si="1"/>
        <v>9.4079660785586437E-5</v>
      </c>
      <c r="Z59" s="6">
        <f t="shared" si="2"/>
        <v>5.3007513541088831E-3</v>
      </c>
    </row>
    <row r="60" spans="2:26" x14ac:dyDescent="0.3">
      <c r="B60" s="11" t="s">
        <v>93</v>
      </c>
      <c r="C60" s="12">
        <v>0.42403550117730271</v>
      </c>
      <c r="D60" s="13">
        <v>-2.162162841379156E-2</v>
      </c>
      <c r="E60" s="12">
        <v>-3.3149144140125153E-2</v>
      </c>
      <c r="F60" s="13">
        <v>-2.0714201436341732E-2</v>
      </c>
      <c r="G60" s="37">
        <v>4.0846046348853582E-2</v>
      </c>
      <c r="H60" s="13">
        <v>0.41713850285232867</v>
      </c>
      <c r="I60" s="12">
        <v>4.1342610834613769E-3</v>
      </c>
      <c r="J60" s="13">
        <v>-2.110153849402752E-2</v>
      </c>
      <c r="K60" s="37">
        <v>9.884351448058637E-2</v>
      </c>
      <c r="L60" s="13">
        <v>1.674629717868692E-2</v>
      </c>
      <c r="M60" s="12">
        <v>-0.13411757705417199</v>
      </c>
      <c r="N60" s="40"/>
      <c r="O60" s="13">
        <v>-7.6087577341955592E-3</v>
      </c>
      <c r="P60" s="12">
        <v>-2.3548729303000001E-2</v>
      </c>
      <c r="Q60" s="24">
        <v>1.138888828977092</v>
      </c>
      <c r="S60" s="7" t="s">
        <v>93</v>
      </c>
      <c r="T60" s="17">
        <v>0.41713850285232867</v>
      </c>
      <c r="U60" s="17">
        <v>4.1342610834613769E-3</v>
      </c>
      <c r="V60" s="24">
        <v>1.138888828977092</v>
      </c>
      <c r="W60" s="31">
        <v>7.1062059287905904E-3</v>
      </c>
      <c r="X60" s="19">
        <f t="shared" si="0"/>
        <v>2.9642721020960486E-3</v>
      </c>
      <c r="Y60" s="19">
        <f t="shared" si="1"/>
        <v>2.9378910622461445E-5</v>
      </c>
      <c r="Z60" s="6">
        <f t="shared" si="2"/>
        <v>8.0931785487103839E-3</v>
      </c>
    </row>
    <row r="61" spans="2:26" x14ac:dyDescent="0.3">
      <c r="B61" s="11" t="s">
        <v>94</v>
      </c>
      <c r="C61" s="12">
        <v>0.11689997296390819</v>
      </c>
      <c r="D61" s="13">
        <v>-2.9862158308134431E-2</v>
      </c>
      <c r="E61" s="12">
        <v>5.1302130143326963E-3</v>
      </c>
      <c r="F61" s="13">
        <v>-7.8520528988734739E-4</v>
      </c>
      <c r="G61" s="37">
        <v>-6.3654246870991305E-2</v>
      </c>
      <c r="H61" s="13">
        <v>0.1914649449335912</v>
      </c>
      <c r="I61" s="12">
        <v>6.0283773546891961E-3</v>
      </c>
      <c r="J61" s="13">
        <v>-1.0574646862323459E-2</v>
      </c>
      <c r="K61" s="37">
        <v>1.2112524088656819E-2</v>
      </c>
      <c r="L61" s="13">
        <v>-1.44314875851006E-2</v>
      </c>
      <c r="M61" s="12">
        <v>-3.928567875260236E-2</v>
      </c>
      <c r="N61" s="40"/>
      <c r="O61" s="13">
        <v>4.1635680357965832E-2</v>
      </c>
      <c r="P61" s="12">
        <v>-1.2896884229107621E-2</v>
      </c>
      <c r="Q61" s="25">
        <v>1.0009729079151031</v>
      </c>
      <c r="S61" s="7" t="s">
        <v>94</v>
      </c>
      <c r="T61" s="17">
        <v>0.1914649449335912</v>
      </c>
      <c r="U61" s="17">
        <v>6.0283773546891961E-3</v>
      </c>
      <c r="V61" s="24">
        <v>1.0009729079151031</v>
      </c>
      <c r="W61" s="31">
        <v>7.002974244748693E-3</v>
      </c>
      <c r="X61" s="19">
        <f t="shared" si="0"/>
        <v>1.3408240781421659E-3</v>
      </c>
      <c r="Y61" s="19">
        <f t="shared" si="1"/>
        <v>4.2216571352514695E-5</v>
      </c>
      <c r="Z61" s="6">
        <f t="shared" si="2"/>
        <v>7.0097874938206718E-3</v>
      </c>
    </row>
    <row r="62" spans="2:26" x14ac:dyDescent="0.3">
      <c r="B62" s="11" t="s">
        <v>95</v>
      </c>
      <c r="C62" s="12">
        <v>0.1058697749234319</v>
      </c>
      <c r="D62" s="13">
        <v>0</v>
      </c>
      <c r="E62" s="12">
        <v>-5.4249788367435334E-3</v>
      </c>
      <c r="F62" s="13">
        <v>0</v>
      </c>
      <c r="G62" s="37">
        <v>7.3176283155005351E-3</v>
      </c>
      <c r="H62" s="13">
        <v>1.3875554935640631E-3</v>
      </c>
      <c r="I62" s="12">
        <v>1.0695188926659769E-2</v>
      </c>
      <c r="J62" s="13">
        <v>0</v>
      </c>
      <c r="K62" s="37">
        <v>5.2910061529123356E-3</v>
      </c>
      <c r="L62" s="13">
        <v>5.263158747595087E-2</v>
      </c>
      <c r="M62" s="12">
        <v>0</v>
      </c>
      <c r="N62" s="40"/>
      <c r="O62" s="13">
        <v>-0.1001000769858493</v>
      </c>
      <c r="P62" s="12">
        <v>0</v>
      </c>
      <c r="Q62" s="24">
        <v>8.1890544378657622E-3</v>
      </c>
      <c r="S62" s="7" t="s">
        <v>95</v>
      </c>
      <c r="T62" s="17">
        <v>1.3875554935640631E-3</v>
      </c>
      <c r="U62" s="17">
        <v>1.0695188926659769E-2</v>
      </c>
      <c r="V62" s="24">
        <v>8.1890544378657622E-3</v>
      </c>
      <c r="W62" s="31">
        <v>7.0027438908175157E-3</v>
      </c>
      <c r="X62" s="19">
        <f t="shared" si="0"/>
        <v>9.7166957557260254E-6</v>
      </c>
      <c r="Y62" s="19">
        <f t="shared" si="1"/>
        <v>7.4895668917305844E-5</v>
      </c>
      <c r="Z62" s="6">
        <f t="shared" si="2"/>
        <v>5.7345850936336531E-5</v>
      </c>
    </row>
    <row r="63" spans="2:26" x14ac:dyDescent="0.3">
      <c r="B63" s="11" t="s">
        <v>96</v>
      </c>
      <c r="C63" s="12">
        <v>0.1425629665727548</v>
      </c>
      <c r="D63" s="13">
        <v>-2.4983354719549381E-2</v>
      </c>
      <c r="E63" s="12">
        <v>6.0813016433723943E-2</v>
      </c>
      <c r="F63" s="13">
        <v>6.4412704280600863E-3</v>
      </c>
      <c r="G63" s="37">
        <v>2.5599990614142639E-2</v>
      </c>
      <c r="H63" s="13">
        <v>-5.9761810091449097E-2</v>
      </c>
      <c r="I63" s="12">
        <v>4.8951114865366303E-2</v>
      </c>
      <c r="J63" s="13">
        <v>-4.5714350900598499E-2</v>
      </c>
      <c r="K63" s="37">
        <v>-2.8276803012160401E-2</v>
      </c>
      <c r="L63" s="13">
        <v>-2.0198474917174969E-2</v>
      </c>
      <c r="M63" s="12">
        <v>-7.8267097015393916E-2</v>
      </c>
      <c r="N63" s="40"/>
      <c r="O63" s="13">
        <v>0.1015422315854069</v>
      </c>
      <c r="P63" s="12">
        <v>2.772954002565831E-3</v>
      </c>
      <c r="Q63" s="25">
        <v>1.5217123766040801</v>
      </c>
      <c r="S63" s="7" t="s">
        <v>96</v>
      </c>
      <c r="T63" s="17">
        <v>-5.9761810091449097E-2</v>
      </c>
      <c r="U63" s="17">
        <v>4.8951114865366303E-2</v>
      </c>
      <c r="V63" s="24">
        <v>1.5217123766040801</v>
      </c>
      <c r="W63" s="31">
        <v>7.0015449209367168E-3</v>
      </c>
      <c r="X63" s="19">
        <f t="shared" si="0"/>
        <v>-4.1842499791177007E-4</v>
      </c>
      <c r="Y63" s="19">
        <f t="shared" si="1"/>
        <v>3.4273342965979528E-4</v>
      </c>
      <c r="Z63" s="6">
        <f t="shared" si="2"/>
        <v>1.0654337561538838E-2</v>
      </c>
    </row>
    <row r="64" spans="2:26" x14ac:dyDescent="0.3">
      <c r="B64" s="11" t="s">
        <v>97</v>
      </c>
      <c r="C64" s="12">
        <v>0.15780438884493209</v>
      </c>
      <c r="D64" s="13">
        <v>-2.5969151925844699E-2</v>
      </c>
      <c r="E64" s="12">
        <v>6.8046240703752536E-2</v>
      </c>
      <c r="F64" s="13">
        <v>1.0804794745614689E-2</v>
      </c>
      <c r="G64" s="37">
        <v>6.0818257870540737E-2</v>
      </c>
      <c r="H64" s="13">
        <v>-4.3671784895511379E-2</v>
      </c>
      <c r="I64" s="12">
        <v>4.124093293670672E-2</v>
      </c>
      <c r="J64" s="13">
        <v>-3.8205314062818019E-2</v>
      </c>
      <c r="K64" s="37">
        <v>-3.3527737130505608E-2</v>
      </c>
      <c r="L64" s="13">
        <v>-9.0497657212879057E-3</v>
      </c>
      <c r="M64" s="12">
        <v>-9.0182660930184233E-2</v>
      </c>
      <c r="N64" s="40"/>
      <c r="O64" s="13">
        <v>0.1174541330703065</v>
      </c>
      <c r="P64" s="12">
        <v>3.7723029979575001E-4</v>
      </c>
      <c r="Q64" s="24">
        <v>1.7835728761923531</v>
      </c>
      <c r="S64" s="7" t="s">
        <v>97</v>
      </c>
      <c r="T64" s="17">
        <v>-4.3671784895511379E-2</v>
      </c>
      <c r="U64" s="17">
        <v>4.124093293670672E-2</v>
      </c>
      <c r="V64" s="24">
        <v>1.7835728761923531</v>
      </c>
      <c r="W64" s="31">
        <v>7.0031680910546384E-3</v>
      </c>
      <c r="X64" s="19">
        <f t="shared" si="0"/>
        <v>-3.0584085045964719E-4</v>
      </c>
      <c r="Y64" s="19">
        <f t="shared" si="1"/>
        <v>2.8881718558766874E-4</v>
      </c>
      <c r="Z64" s="6">
        <f t="shared" si="2"/>
        <v>1.2490660654620832E-2</v>
      </c>
    </row>
    <row r="65" spans="2:26" x14ac:dyDescent="0.3">
      <c r="B65" s="11" t="s">
        <v>13</v>
      </c>
      <c r="C65" s="12">
        <v>8.8964509035287742E-2</v>
      </c>
      <c r="D65" s="13">
        <v>4.4643879697048311E-4</v>
      </c>
      <c r="E65" s="12">
        <v>0.20481928531195151</v>
      </c>
      <c r="F65" s="13">
        <v>5.6370346634476258E-2</v>
      </c>
      <c r="G65" s="37">
        <v>0.32459153033401278</v>
      </c>
      <c r="H65" s="13">
        <v>-0.1318157676851309</v>
      </c>
      <c r="I65" s="12">
        <v>0.14451224965612491</v>
      </c>
      <c r="J65" s="13">
        <v>-4.6350602984324807E-2</v>
      </c>
      <c r="K65" s="37">
        <v>-5.5866136089860463E-3</v>
      </c>
      <c r="L65" s="13">
        <v>-1.06740806097001E-2</v>
      </c>
      <c r="M65" s="12">
        <v>-8.688248913212071E-2</v>
      </c>
      <c r="N65" s="40"/>
      <c r="O65" s="13">
        <v>6.3432864589752169E-2</v>
      </c>
      <c r="P65" s="12">
        <v>-5.4385981545565842E-2</v>
      </c>
      <c r="Q65" s="25">
        <v>0.43216887023603912</v>
      </c>
      <c r="S65" s="7" t="s">
        <v>13</v>
      </c>
      <c r="T65" s="17">
        <v>-0.1318157676851309</v>
      </c>
      <c r="U65" s="17">
        <v>0.14451224965612491</v>
      </c>
      <c r="V65" s="24">
        <v>0.43216887023603912</v>
      </c>
      <c r="W65" s="31">
        <v>7.0013619731740563E-3</v>
      </c>
      <c r="X65" s="19">
        <f t="shared" si="0"/>
        <v>-9.2288990333542109E-4</v>
      </c>
      <c r="Y65" s="19">
        <f t="shared" si="1"/>
        <v>1.0117825694002285E-3</v>
      </c>
      <c r="Z65" s="6">
        <f t="shared" si="2"/>
        <v>3.0257706940601974E-3</v>
      </c>
    </row>
    <row r="66" spans="2:26" x14ac:dyDescent="0.3">
      <c r="B66" s="11" t="s">
        <v>98</v>
      </c>
      <c r="C66" s="12">
        <v>0.1537364280509779</v>
      </c>
      <c r="D66" s="13">
        <v>-6.477478368274403E-2</v>
      </c>
      <c r="E66" s="12">
        <v>3.0343076313374961E-2</v>
      </c>
      <c r="F66" s="13">
        <v>-3.5211244414721572E-2</v>
      </c>
      <c r="G66" s="37">
        <v>5.9721210179977557E-2</v>
      </c>
      <c r="H66" s="13">
        <v>0.5127013810736416</v>
      </c>
      <c r="I66" s="12">
        <v>-1.332764735196024E-2</v>
      </c>
      <c r="J66" s="13">
        <v>-9.1502782771204494E-3</v>
      </c>
      <c r="K66" s="37">
        <v>-1.585183373128873E-2</v>
      </c>
      <c r="L66" s="13">
        <v>0.38270474051126729</v>
      </c>
      <c r="M66" s="12">
        <v>-8.5163015156190625E-2</v>
      </c>
      <c r="N66" s="40"/>
      <c r="O66" s="13">
        <v>0.11272727094596061</v>
      </c>
      <c r="P66" s="12">
        <v>1.2091478954372681E-2</v>
      </c>
      <c r="Q66" s="24">
        <v>1.160017955696105</v>
      </c>
      <c r="S66" s="7" t="s">
        <v>98</v>
      </c>
      <c r="T66" s="17">
        <v>0.5127013810736416</v>
      </c>
      <c r="U66" s="17">
        <v>-1.332764735196024E-2</v>
      </c>
      <c r="V66" s="24">
        <v>1.160017955696105</v>
      </c>
      <c r="W66" s="31">
        <v>9.9283675919104225E-2</v>
      </c>
      <c r="X66" s="19">
        <f t="shared" si="0"/>
        <v>5.0902877761792586E-2</v>
      </c>
      <c r="Y66" s="19">
        <f t="shared" si="1"/>
        <v>-1.3232178204561282E-3</v>
      </c>
      <c r="Z66" s="6">
        <f t="shared" si="2"/>
        <v>0.1151708467736739</v>
      </c>
    </row>
    <row r="67" spans="2:26" x14ac:dyDescent="0.3">
      <c r="B67" s="11" t="s">
        <v>99</v>
      </c>
      <c r="C67" s="12">
        <v>5.4180522690572275E-7</v>
      </c>
      <c r="D67" s="13">
        <v>-3.5548363482068801E-2</v>
      </c>
      <c r="E67" s="12">
        <v>-2.8557196170748141E-2</v>
      </c>
      <c r="F67" s="13">
        <v>1.384375362721735E-2</v>
      </c>
      <c r="G67" s="37">
        <v>0.16369572007194441</v>
      </c>
      <c r="H67" s="13">
        <v>0.1837358778899629</v>
      </c>
      <c r="I67" s="12">
        <v>-1.463362088343456E-2</v>
      </c>
      <c r="J67" s="13">
        <v>-3.2821640933166862E-2</v>
      </c>
      <c r="K67" s="37">
        <v>0.1354838109005683</v>
      </c>
      <c r="L67" s="13">
        <v>4.5454590179150538E-2</v>
      </c>
      <c r="M67" s="12">
        <v>-3.7500150324360708E-2</v>
      </c>
      <c r="N67" s="40"/>
      <c r="O67" s="13">
        <v>0.14813016090518369</v>
      </c>
      <c r="P67" s="12">
        <v>-3.9404011487342849E-4</v>
      </c>
      <c r="Q67" s="25">
        <v>0.65836867847836122</v>
      </c>
      <c r="S67" s="7" t="s">
        <v>99</v>
      </c>
      <c r="T67" s="17">
        <v>0.1837358778899629</v>
      </c>
      <c r="U67" s="17">
        <v>-1.463362088343456E-2</v>
      </c>
      <c r="V67" s="24">
        <v>0.65836867847836122</v>
      </c>
      <c r="W67" s="31">
        <v>7.0080661213981939E-3</v>
      </c>
      <c r="X67" s="19">
        <f t="shared" si="0"/>
        <v>1.2876331811260044E-3</v>
      </c>
      <c r="Y67" s="19">
        <f t="shared" si="1"/>
        <v>-1.0255338274658285E-4</v>
      </c>
      <c r="Z67" s="6">
        <f t="shared" si="2"/>
        <v>4.6138912310339031E-3</v>
      </c>
    </row>
    <row r="68" spans="2:26" x14ac:dyDescent="0.3">
      <c r="B68" s="11" t="s">
        <v>100</v>
      </c>
      <c r="C68" s="12">
        <v>0.19015385554387021</v>
      </c>
      <c r="D68" s="13">
        <v>5.1706505005557624E-3</v>
      </c>
      <c r="E68" s="12">
        <v>1.6975304251042319E-2</v>
      </c>
      <c r="F68" s="13">
        <v>-3.540702741700263E-3</v>
      </c>
      <c r="G68" s="37">
        <v>-6.0913741952586593E-2</v>
      </c>
      <c r="H68" s="13">
        <v>0.16702703527502119</v>
      </c>
      <c r="I68" s="12">
        <v>-4.6317916055105268E-3</v>
      </c>
      <c r="J68" s="13">
        <v>4.141458348662086E-2</v>
      </c>
      <c r="K68" s="37">
        <v>-1.9213512687746629E-2</v>
      </c>
      <c r="L68" s="13">
        <v>4.3280128590920341E-2</v>
      </c>
      <c r="M68" s="12">
        <v>1.310048687365151E-2</v>
      </c>
      <c r="N68" s="40"/>
      <c r="O68" s="13">
        <v>5.5603403696408593E-2</v>
      </c>
      <c r="P68" s="12">
        <v>-2.204977595857505E-2</v>
      </c>
      <c r="Q68" s="24">
        <v>0.93205335781835286</v>
      </c>
      <c r="S68" s="7" t="s">
        <v>100</v>
      </c>
      <c r="T68" s="17">
        <v>0.16702703527502119</v>
      </c>
      <c r="U68" s="17">
        <v>-4.6317916055105268E-3</v>
      </c>
      <c r="V68" s="24">
        <v>0.93205335781835286</v>
      </c>
      <c r="W68" s="31">
        <v>7.0032858021183012E-3</v>
      </c>
      <c r="X68" s="19">
        <f t="shared" si="0"/>
        <v>1.1697380647114686E-3</v>
      </c>
      <c r="Y68" s="19">
        <f t="shared" si="1"/>
        <v>-3.2437760389242607E-5</v>
      </c>
      <c r="Z68" s="6">
        <f t="shared" si="2"/>
        <v>6.5274360476259589E-3</v>
      </c>
    </row>
    <row r="69" spans="2:26" x14ac:dyDescent="0.3">
      <c r="B69" s="11" t="s">
        <v>101</v>
      </c>
      <c r="C69" s="12">
        <v>0.16212317848853289</v>
      </c>
      <c r="D69" s="13">
        <v>1.4634232137077371E-2</v>
      </c>
      <c r="E69" s="12">
        <v>2.704347908644511E-2</v>
      </c>
      <c r="F69" s="13">
        <v>1.4335552480276631E-2</v>
      </c>
      <c r="G69" s="37">
        <v>-7.7747152566820299E-2</v>
      </c>
      <c r="H69" s="13">
        <v>0.34882835500987269</v>
      </c>
      <c r="I69" s="12">
        <v>-1.4692344908570191E-2</v>
      </c>
      <c r="J69" s="13">
        <v>1.4437960222694279E-2</v>
      </c>
      <c r="K69" s="37">
        <v>6.6495535517957283E-2</v>
      </c>
      <c r="L69" s="13">
        <v>-2.4283338456007612E-2</v>
      </c>
      <c r="M69" s="12">
        <v>8.7442981699157318E-3</v>
      </c>
      <c r="N69" s="40"/>
      <c r="O69" s="13">
        <v>-2.3113983111510809E-2</v>
      </c>
      <c r="P69" s="12">
        <v>-1.7559794349935709E-2</v>
      </c>
      <c r="Q69" s="25">
        <v>1.314835129730892</v>
      </c>
      <c r="S69" s="7" t="s">
        <v>101</v>
      </c>
      <c r="T69" s="17">
        <v>0.34882835500987269</v>
      </c>
      <c r="U69" s="17">
        <v>-1.4692344908570191E-2</v>
      </c>
      <c r="V69" s="24">
        <v>1.314835129730892</v>
      </c>
      <c r="W69" s="31">
        <v>7.0303307931291218E-3</v>
      </c>
      <c r="X69" s="19">
        <f t="shared" ref="X69:X82" si="3">T69*W69</f>
        <v>2.4523787257424851E-3</v>
      </c>
      <c r="Y69" s="19">
        <f t="shared" ref="Y69:Y82" si="4">W69*U69</f>
        <v>-1.0329204483399489E-4</v>
      </c>
      <c r="Z69" s="6">
        <f t="shared" ref="Z69:Z82" si="5">W69*V69</f>
        <v>9.2437259004350143E-3</v>
      </c>
    </row>
    <row r="70" spans="2:26" x14ac:dyDescent="0.3">
      <c r="B70" s="11" t="s">
        <v>102</v>
      </c>
      <c r="C70" s="12">
        <v>0.1473266886881428</v>
      </c>
      <c r="D70" s="13">
        <v>5.128139115480268E-3</v>
      </c>
      <c r="E70" s="12">
        <v>4.0816999105743879E-3</v>
      </c>
      <c r="F70" s="13">
        <v>-1.9308983617720269E-2</v>
      </c>
      <c r="G70" s="37">
        <v>-5.2020727203583313E-2</v>
      </c>
      <c r="H70" s="13">
        <v>4.2617947896884667E-2</v>
      </c>
      <c r="I70" s="12">
        <v>-2.868587234143349E-2</v>
      </c>
      <c r="J70" s="13">
        <v>1.9007539397184251E-2</v>
      </c>
      <c r="K70" s="37">
        <v>-8.9369790583702757E-2</v>
      </c>
      <c r="L70" s="13">
        <v>3.8597141116888833E-2</v>
      </c>
      <c r="M70" s="12">
        <v>-3.3537023929420151E-2</v>
      </c>
      <c r="N70" s="40"/>
      <c r="O70" s="13">
        <v>4.5486340997795693E-2</v>
      </c>
      <c r="P70" s="12">
        <v>2.9156509065209062E-3</v>
      </c>
      <c r="Q70" s="24">
        <v>1.3008451997673309</v>
      </c>
      <c r="S70" s="7" t="s">
        <v>102</v>
      </c>
      <c r="T70" s="17">
        <v>4.2617947896884667E-2</v>
      </c>
      <c r="U70" s="17">
        <v>-2.868587234143349E-2</v>
      </c>
      <c r="V70" s="24">
        <v>1.3008451997673309</v>
      </c>
      <c r="W70" s="31">
        <v>7.0030951632071405E-3</v>
      </c>
      <c r="X70" s="19">
        <f t="shared" si="3"/>
        <v>2.9845754478248694E-4</v>
      </c>
      <c r="Y70" s="19">
        <f t="shared" si="4"/>
        <v>-2.0088989384667037E-4</v>
      </c>
      <c r="Z70" s="6">
        <f t="shared" si="5"/>
        <v>9.1099427265718212E-3</v>
      </c>
    </row>
    <row r="71" spans="2:26" x14ac:dyDescent="0.3">
      <c r="B71" s="11" t="s">
        <v>103</v>
      </c>
      <c r="C71" s="12">
        <v>0.44353783577892081</v>
      </c>
      <c r="D71" s="13">
        <v>-4.6122543017892433E-2</v>
      </c>
      <c r="E71" s="12">
        <v>-6.0440793319903492E-2</v>
      </c>
      <c r="F71" s="13">
        <v>2.4470239754712301E-2</v>
      </c>
      <c r="G71" s="37">
        <v>-4.6787084475347074E-3</v>
      </c>
      <c r="H71" s="13">
        <v>0.24178397253242159</v>
      </c>
      <c r="I71" s="12">
        <v>5.9015694787927897E-2</v>
      </c>
      <c r="J71" s="13">
        <v>2.198230389175837E-2</v>
      </c>
      <c r="K71" s="37">
        <v>5.5283006948408257E-2</v>
      </c>
      <c r="L71" s="13">
        <v>2.9679910354930561E-2</v>
      </c>
      <c r="M71" s="12">
        <v>-8.838335920573448E-2</v>
      </c>
      <c r="N71" s="40"/>
      <c r="O71" s="13">
        <v>-3.733336598457615E-2</v>
      </c>
      <c r="P71" s="12">
        <v>-8.3102289891443526E-3</v>
      </c>
      <c r="Q71" s="25">
        <v>0.87728544559933752</v>
      </c>
      <c r="S71" s="7" t="s">
        <v>103</v>
      </c>
      <c r="T71" s="17">
        <v>0.24178397253242159</v>
      </c>
      <c r="U71" s="17">
        <v>5.9015694787927897E-2</v>
      </c>
      <c r="V71" s="24">
        <v>0.87728544559933752</v>
      </c>
      <c r="W71" s="31">
        <v>7.0052851966911182E-3</v>
      </c>
      <c r="X71" s="19">
        <f t="shared" si="3"/>
        <v>1.693765683578545E-3</v>
      </c>
      <c r="Y71" s="19">
        <f t="shared" si="4"/>
        <v>4.1342177307031249E-4</v>
      </c>
      <c r="Z71" s="6">
        <f t="shared" si="5"/>
        <v>6.1456347453296102E-3</v>
      </c>
    </row>
    <row r="72" spans="2:26" x14ac:dyDescent="0.3">
      <c r="B72" s="11" t="s">
        <v>14</v>
      </c>
      <c r="C72" s="12">
        <v>0.18761768724230679</v>
      </c>
      <c r="D72" s="13">
        <v>-1.8468014755118719E-2</v>
      </c>
      <c r="E72" s="12">
        <v>4.1640963860460463E-2</v>
      </c>
      <c r="F72" s="13">
        <v>-5.2413417133171047E-2</v>
      </c>
      <c r="G72" s="37">
        <v>-1.7828415142236209E-2</v>
      </c>
      <c r="H72" s="13">
        <v>0.31272036549969728</v>
      </c>
      <c r="I72" s="12">
        <v>9.0308749159433432E-3</v>
      </c>
      <c r="J72" s="13">
        <v>3.7010420519342668E-2</v>
      </c>
      <c r="K72" s="37">
        <v>-1.8194701869111651E-2</v>
      </c>
      <c r="L72" s="13">
        <v>0.11831808260921629</v>
      </c>
      <c r="M72" s="12">
        <v>-3.6541365588497077E-2</v>
      </c>
      <c r="N72" s="40"/>
      <c r="O72" s="13">
        <v>3.6249031056747823E-2</v>
      </c>
      <c r="P72" s="12">
        <v>1.2171770506495211E-2</v>
      </c>
      <c r="Q72" s="24">
        <v>0.49707747997187102</v>
      </c>
      <c r="S72" s="7" t="s">
        <v>14</v>
      </c>
      <c r="T72" s="17">
        <v>0.31272036549969728</v>
      </c>
      <c r="U72" s="17">
        <v>9.0308749159433432E-3</v>
      </c>
      <c r="V72" s="24">
        <v>0.49707747997187102</v>
      </c>
      <c r="W72" s="31">
        <v>7.0987830371346079E-3</v>
      </c>
      <c r="X72" s="19">
        <f t="shared" si="3"/>
        <v>2.2199340259757856E-3</v>
      </c>
      <c r="Y72" s="19">
        <f t="shared" si="4"/>
        <v>6.4108221663783035E-5</v>
      </c>
      <c r="Z72" s="6">
        <f t="shared" si="5"/>
        <v>3.5286451829659358E-3</v>
      </c>
    </row>
    <row r="73" spans="2:26" x14ac:dyDescent="0.3">
      <c r="B73" s="11" t="s">
        <v>104</v>
      </c>
      <c r="C73" s="12">
        <v>0.25633436161246292</v>
      </c>
      <c r="D73" s="13">
        <v>2.8963701382531681E-2</v>
      </c>
      <c r="E73" s="12">
        <v>-4.7539580958091077E-2</v>
      </c>
      <c r="F73" s="13">
        <v>3.9842337171781088E-2</v>
      </c>
      <c r="G73" s="37">
        <v>-4.8420999586433637E-2</v>
      </c>
      <c r="H73" s="13">
        <v>-0.26066083419546782</v>
      </c>
      <c r="I73" s="12">
        <v>-2.1406750660776689E-2</v>
      </c>
      <c r="J73" s="13">
        <v>3.3750057220458977E-2</v>
      </c>
      <c r="K73" s="37">
        <v>-8.6759449447422421E-2</v>
      </c>
      <c r="L73" s="13">
        <v>8.2754057456591035E-3</v>
      </c>
      <c r="M73" s="12">
        <v>5.1871368304147847E-2</v>
      </c>
      <c r="N73" s="40"/>
      <c r="O73" s="13">
        <v>2.4656707021019079E-2</v>
      </c>
      <c r="P73" s="12">
        <v>-1.8276035801216509E-2</v>
      </c>
      <c r="Q73" s="25">
        <v>-0.19856638259320081</v>
      </c>
      <c r="S73" s="7" t="s">
        <v>104</v>
      </c>
      <c r="T73" s="17">
        <v>-0.26066083419546782</v>
      </c>
      <c r="U73" s="17">
        <v>-2.1406750660776689E-2</v>
      </c>
      <c r="V73" s="24">
        <v>-0.19856638259320081</v>
      </c>
      <c r="W73" s="31">
        <v>7.0060560840556809E-3</v>
      </c>
      <c r="X73" s="19">
        <f t="shared" si="3"/>
        <v>-1.8262044232901864E-3</v>
      </c>
      <c r="Y73" s="19">
        <f t="shared" si="4"/>
        <v>-1.4997689570679748E-4</v>
      </c>
      <c r="Z73" s="6">
        <f t="shared" si="5"/>
        <v>-1.3911672128560225E-3</v>
      </c>
    </row>
    <row r="74" spans="2:26" x14ac:dyDescent="0.3">
      <c r="B74" s="11" t="s">
        <v>105</v>
      </c>
      <c r="C74" s="12">
        <v>8.4686031252207306E-2</v>
      </c>
      <c r="D74" s="13">
        <v>3.4991448949752701E-3</v>
      </c>
      <c r="E74" s="12">
        <v>-1.937044128770826E-3</v>
      </c>
      <c r="F74" s="13">
        <v>-2.4456594854876831E-2</v>
      </c>
      <c r="G74" s="37">
        <v>1.273398410946802E-2</v>
      </c>
      <c r="H74" s="13">
        <v>0.1213876223435475</v>
      </c>
      <c r="I74" s="12">
        <v>1.6054266219512451E-2</v>
      </c>
      <c r="J74" s="13">
        <v>-1.1236075691592681E-2</v>
      </c>
      <c r="K74" s="37">
        <v>4.9715557264038424E-3</v>
      </c>
      <c r="L74" s="13">
        <v>-1.7667100437714911E-3</v>
      </c>
      <c r="M74" s="12">
        <v>2.024634554884885E-3</v>
      </c>
      <c r="N74" s="40"/>
      <c r="O74" s="13">
        <v>2.1739255562191809E-2</v>
      </c>
      <c r="P74" s="12">
        <v>-2.4822744840080291E-2</v>
      </c>
      <c r="Q74" s="24">
        <v>0.53606488877337777</v>
      </c>
      <c r="S74" s="7" t="s">
        <v>105</v>
      </c>
      <c r="T74" s="17">
        <v>0.1213876223435475</v>
      </c>
      <c r="U74" s="17">
        <v>1.6054266219512451E-2</v>
      </c>
      <c r="V74" s="24">
        <v>0.53606488877337777</v>
      </c>
      <c r="W74" s="31">
        <v>7.0040530343532161E-3</v>
      </c>
      <c r="X74" s="19">
        <f t="shared" si="3"/>
        <v>8.5020534460824606E-4</v>
      </c>
      <c r="Y74" s="19">
        <f t="shared" si="4"/>
        <v>1.1244493202909051E-4</v>
      </c>
      <c r="Z74" s="6">
        <f t="shared" si="5"/>
        <v>3.7546269108233959E-3</v>
      </c>
    </row>
    <row r="75" spans="2:26" x14ac:dyDescent="0.3">
      <c r="B75" s="11" t="s">
        <v>106</v>
      </c>
      <c r="C75" s="12">
        <v>0.17276747187307159</v>
      </c>
      <c r="D75" s="13">
        <v>-2.564112920255179E-2</v>
      </c>
      <c r="E75" s="12">
        <v>3.2198369175381769E-2</v>
      </c>
      <c r="F75" s="13">
        <v>1.7096482436627539E-2</v>
      </c>
      <c r="G75" s="37">
        <v>0.22677683901739629</v>
      </c>
      <c r="H75" s="13">
        <v>0.1810859799297275</v>
      </c>
      <c r="I75" s="12">
        <v>-1.5701460119858731E-2</v>
      </c>
      <c r="J75" s="13">
        <v>-7.6651999824500772E-3</v>
      </c>
      <c r="K75" s="37">
        <v>2.296453167922952E-2</v>
      </c>
      <c r="L75" s="13">
        <v>0.15040822294068981</v>
      </c>
      <c r="M75" s="12">
        <v>-5.4639165056661443E-2</v>
      </c>
      <c r="N75" s="40"/>
      <c r="O75" s="13">
        <v>0.12040975466792971</v>
      </c>
      <c r="P75" s="12">
        <v>-1.1596716963968251E-2</v>
      </c>
      <c r="Q75" s="25">
        <v>0.64674030396454851</v>
      </c>
      <c r="S75" s="7" t="s">
        <v>106</v>
      </c>
      <c r="T75" s="17">
        <v>0.1810859799297275</v>
      </c>
      <c r="U75" s="17">
        <v>-1.5701460119858731E-2</v>
      </c>
      <c r="V75" s="24">
        <v>0.64674030396454851</v>
      </c>
      <c r="W75" s="31">
        <v>7.0054060430653434E-3</v>
      </c>
      <c r="X75" s="19">
        <f t="shared" si="3"/>
        <v>1.2685808181141225E-3</v>
      </c>
      <c r="Y75" s="19">
        <f t="shared" si="4"/>
        <v>-1.0999510360860785E-4</v>
      </c>
      <c r="Z75" s="6">
        <f t="shared" si="5"/>
        <v>4.530678433687165E-3</v>
      </c>
    </row>
    <row r="76" spans="2:26" x14ac:dyDescent="0.3">
      <c r="B76" s="11" t="s">
        <v>107</v>
      </c>
      <c r="C76" s="12">
        <v>0.12613162009307291</v>
      </c>
      <c r="D76" s="13">
        <v>-3.6441619191694641E-2</v>
      </c>
      <c r="E76" s="12">
        <v>5.7656616719940157E-2</v>
      </c>
      <c r="F76" s="13">
        <v>-6.222605349301924E-2</v>
      </c>
      <c r="G76" s="37">
        <v>-0.10982857429672339</v>
      </c>
      <c r="H76" s="13">
        <v>-0.1655318622346976</v>
      </c>
      <c r="I76" s="12">
        <v>4.4364983278805337E-2</v>
      </c>
      <c r="J76" s="13">
        <v>-1.416014632513829E-2</v>
      </c>
      <c r="K76" s="37">
        <v>-1.4858853811386069E-2</v>
      </c>
      <c r="L76" s="13">
        <v>-2.6646517130381131E-2</v>
      </c>
      <c r="M76" s="12">
        <v>-0.14772726813870951</v>
      </c>
      <c r="N76" s="40"/>
      <c r="O76" s="13">
        <v>0.14364777064284739</v>
      </c>
      <c r="P76" s="12">
        <v>3.2171648131149373E-2</v>
      </c>
      <c r="Q76" s="24">
        <v>1.16544595635495</v>
      </c>
      <c r="S76" s="7" t="s">
        <v>107</v>
      </c>
      <c r="T76" s="17">
        <v>-0.1655318622346976</v>
      </c>
      <c r="U76" s="17">
        <v>4.4364983278805337E-2</v>
      </c>
      <c r="V76" s="24">
        <v>1.16544595635495</v>
      </c>
      <c r="W76" s="31">
        <v>7.001944720385565E-3</v>
      </c>
      <c r="X76" s="19">
        <f t="shared" si="3"/>
        <v>-1.1590449488298315E-3</v>
      </c>
      <c r="Y76" s="19">
        <f t="shared" si="4"/>
        <v>3.1064116043902492E-4</v>
      </c>
      <c r="Z76" s="6">
        <f t="shared" si="5"/>
        <v>8.1603881609942468E-3</v>
      </c>
    </row>
    <row r="77" spans="2:26" x14ac:dyDescent="0.3">
      <c r="B77" s="11" t="s">
        <v>108</v>
      </c>
      <c r="C77" s="12">
        <v>4.1188078843881433E-2</v>
      </c>
      <c r="D77" s="13">
        <v>-7.2239155205829908E-3</v>
      </c>
      <c r="E77" s="12">
        <v>-2.2868966614616348E-2</v>
      </c>
      <c r="F77" s="13">
        <v>5.5319235115325327E-2</v>
      </c>
      <c r="G77" s="37">
        <v>-2.8225795397178729E-2</v>
      </c>
      <c r="H77" s="13">
        <v>1.197448047663374E-2</v>
      </c>
      <c r="I77" s="12">
        <v>-2.4601962075696319E-2</v>
      </c>
      <c r="J77" s="13">
        <v>-5.3022123224455431E-3</v>
      </c>
      <c r="K77" s="37">
        <v>-9.3816679047490359E-2</v>
      </c>
      <c r="L77" s="13">
        <v>-4.7058808874611342E-2</v>
      </c>
      <c r="M77" s="12">
        <v>-9.8765459239822495E-2</v>
      </c>
      <c r="N77" s="40"/>
      <c r="O77" s="13">
        <v>3.9726051872032382E-2</v>
      </c>
      <c r="P77" s="12">
        <v>-3.8208191283180093E-2</v>
      </c>
      <c r="Q77" s="25">
        <v>1.6190465563897549</v>
      </c>
      <c r="S77" s="7" t="s">
        <v>108</v>
      </c>
      <c r="T77" s="17">
        <v>1.197448047663374E-2</v>
      </c>
      <c r="U77" s="17">
        <v>-2.4601962075696319E-2</v>
      </c>
      <c r="V77" s="24">
        <v>1.6190465563897549</v>
      </c>
      <c r="W77" s="31">
        <v>7.0042632384106742E-3</v>
      </c>
      <c r="X77" s="19">
        <f t="shared" si="3"/>
        <v>8.3872413401552031E-5</v>
      </c>
      <c r="Y77" s="19">
        <f t="shared" si="4"/>
        <v>-1.723186185595733E-4</v>
      </c>
      <c r="Z77" s="6">
        <f t="shared" si="5"/>
        <v>1.1340228276196155E-2</v>
      </c>
    </row>
    <row r="78" spans="2:26" x14ac:dyDescent="0.3">
      <c r="B78" s="11" t="s">
        <v>15</v>
      </c>
      <c r="C78" s="12">
        <v>-9.0998475089697384E-2</v>
      </c>
      <c r="D78" s="13">
        <v>-6.6810781479153203E-2</v>
      </c>
      <c r="E78" s="12">
        <v>6.3021287913974877E-2</v>
      </c>
      <c r="F78" s="13">
        <v>2.4193622244812921E-2</v>
      </c>
      <c r="G78" s="37">
        <v>0.106192702723773</v>
      </c>
      <c r="H78" s="13">
        <v>-3.1165723096275411E-2</v>
      </c>
      <c r="I78" s="12">
        <v>2.8792582299411281E-2</v>
      </c>
      <c r="J78" s="13">
        <v>1.7564240629994291E-2</v>
      </c>
      <c r="K78" s="37">
        <v>-9.2564500812798767E-2</v>
      </c>
      <c r="L78" s="13">
        <v>-4.912205272373682E-2</v>
      </c>
      <c r="M78" s="12">
        <v>-3.9569242430180229E-2</v>
      </c>
      <c r="N78" s="40"/>
      <c r="O78" s="13">
        <v>6.6376873951186743E-2</v>
      </c>
      <c r="P78" s="12">
        <v>-1.9746857477390471E-2</v>
      </c>
      <c r="Q78" s="24">
        <v>0.59504536466339863</v>
      </c>
      <c r="S78" s="7" t="s">
        <v>15</v>
      </c>
      <c r="T78" s="17">
        <v>-3.1165723096275411E-2</v>
      </c>
      <c r="U78" s="17">
        <v>2.8792582299411281E-2</v>
      </c>
      <c r="V78" s="24">
        <v>0.59504536466339863</v>
      </c>
      <c r="W78" s="31">
        <v>7.0023818445513891E-3</v>
      </c>
      <c r="X78" s="19">
        <f t="shared" si="3"/>
        <v>-2.1823429358167485E-4</v>
      </c>
      <c r="Y78" s="19">
        <f t="shared" si="4"/>
        <v>2.0161665555114926E-4</v>
      </c>
      <c r="Z78" s="6">
        <f t="shared" si="5"/>
        <v>4.1667348582034433E-3</v>
      </c>
    </row>
    <row r="79" spans="2:26" x14ac:dyDescent="0.3">
      <c r="B79" s="11" t="s">
        <v>109</v>
      </c>
      <c r="C79" s="12">
        <v>2.2737903350845471E-2</v>
      </c>
      <c r="D79" s="13">
        <v>-2.04270577174821E-2</v>
      </c>
      <c r="E79" s="12">
        <v>1.557983778059535E-2</v>
      </c>
      <c r="F79" s="13">
        <v>2.525375344525815E-2</v>
      </c>
      <c r="G79" s="37">
        <v>3.3719018332085897E-2</v>
      </c>
      <c r="H79" s="13">
        <v>2.0969809049462329E-2</v>
      </c>
      <c r="I79" s="12">
        <v>4.0269655378960323E-2</v>
      </c>
      <c r="J79" s="13">
        <v>1.2045452974753351E-2</v>
      </c>
      <c r="K79" s="37">
        <v>4.8491231129279564E-3</v>
      </c>
      <c r="L79" s="13">
        <v>-1.6670373366278749E-2</v>
      </c>
      <c r="M79" s="12">
        <v>-2.9667488770197089E-2</v>
      </c>
      <c r="N79" s="40"/>
      <c r="O79" s="13">
        <v>1.149397363018667E-2</v>
      </c>
      <c r="P79" s="12">
        <v>2.2728463110064379E-3</v>
      </c>
      <c r="Q79" s="25">
        <v>0.54533898043924134</v>
      </c>
      <c r="S79" s="7" t="s">
        <v>109</v>
      </c>
      <c r="T79" s="17">
        <v>2.0969809049462329E-2</v>
      </c>
      <c r="U79" s="17">
        <v>4.0269655378960323E-2</v>
      </c>
      <c r="V79" s="24">
        <v>0.54533898043924134</v>
      </c>
      <c r="W79" s="31">
        <v>7.0041269877322582E-3</v>
      </c>
      <c r="X79" s="19">
        <f t="shared" si="3"/>
        <v>1.4687520549093124E-4</v>
      </c>
      <c r="Y79" s="19">
        <f t="shared" si="4"/>
        <v>2.8205378002645352E-4</v>
      </c>
      <c r="Z79" s="6">
        <f t="shared" si="5"/>
        <v>3.8196234703568844E-3</v>
      </c>
    </row>
    <row r="80" spans="2:26" x14ac:dyDescent="0.3">
      <c r="B80" s="11" t="s">
        <v>110</v>
      </c>
      <c r="C80" s="12">
        <v>0.37011498133593551</v>
      </c>
      <c r="D80" s="13">
        <v>-6.7114109531414723E-2</v>
      </c>
      <c r="E80" s="12">
        <v>-5.0359664721725587E-2</v>
      </c>
      <c r="F80" s="13">
        <v>-0.10606068131899291</v>
      </c>
      <c r="G80" s="37">
        <v>-4.0254150175626613E-2</v>
      </c>
      <c r="H80" s="13">
        <v>0.40176591843937631</v>
      </c>
      <c r="I80" s="12">
        <v>2.6771665960171779E-2</v>
      </c>
      <c r="J80" s="13">
        <v>9.6625784706120932E-2</v>
      </c>
      <c r="K80" s="37">
        <v>0.1454544714887063</v>
      </c>
      <c r="L80" s="13">
        <v>4.1514062272024921E-2</v>
      </c>
      <c r="M80" s="12">
        <v>-0.16529893218659861</v>
      </c>
      <c r="N80" s="40"/>
      <c r="O80" s="13">
        <v>0.1081460664751193</v>
      </c>
      <c r="P80" s="12">
        <v>-3.8022778070252672E-2</v>
      </c>
      <c r="Q80" s="24">
        <v>1.4122292886629</v>
      </c>
      <c r="S80" s="7" t="s">
        <v>110</v>
      </c>
      <c r="T80" s="17">
        <v>0.40176591843937631</v>
      </c>
      <c r="U80" s="17">
        <v>2.6771665960171779E-2</v>
      </c>
      <c r="V80" s="24">
        <v>1.4122292886629</v>
      </c>
      <c r="W80" s="31">
        <v>7.0327433633809305E-3</v>
      </c>
      <c r="X80" s="19">
        <f t="shared" si="3"/>
        <v>2.8255165965371679E-3</v>
      </c>
      <c r="Y80" s="19">
        <f t="shared" si="4"/>
        <v>1.8827825610804924E-4</v>
      </c>
      <c r="Z80" s="6">
        <f t="shared" si="5"/>
        <v>9.9318461574161819E-3</v>
      </c>
    </row>
    <row r="81" spans="2:26" x14ac:dyDescent="0.3">
      <c r="B81" s="11" t="s">
        <v>111</v>
      </c>
      <c r="C81" s="12">
        <v>0.13477651999424259</v>
      </c>
      <c r="D81" s="13">
        <v>-3.209345676687414E-2</v>
      </c>
      <c r="E81" s="12">
        <v>-5.2634045686474904E-3</v>
      </c>
      <c r="F81" s="13">
        <v>7.9364685747420616E-3</v>
      </c>
      <c r="G81" s="37">
        <v>7.9931973660807287E-3</v>
      </c>
      <c r="H81" s="13">
        <v>0.17461981920303421</v>
      </c>
      <c r="I81" s="12">
        <v>3.2877061493798321E-2</v>
      </c>
      <c r="J81" s="13">
        <v>-1.2992599786534441E-2</v>
      </c>
      <c r="K81" s="37">
        <v>4.1684897703500923E-2</v>
      </c>
      <c r="L81" s="13">
        <v>2.243408263893332E-2</v>
      </c>
      <c r="M81" s="12">
        <v>-5.7072077829859347E-2</v>
      </c>
      <c r="N81" s="40"/>
      <c r="O81" s="13">
        <v>3.7264328931214008E-2</v>
      </c>
      <c r="P81" s="12">
        <v>-3.1342567473645062E-2</v>
      </c>
      <c r="Q81" s="25">
        <v>0.502574400617402</v>
      </c>
      <c r="S81" s="7" t="s">
        <v>111</v>
      </c>
      <c r="T81" s="17">
        <v>0.17461981920303421</v>
      </c>
      <c r="U81" s="17">
        <v>3.2877061493798321E-2</v>
      </c>
      <c r="V81" s="24">
        <v>0.502574400617402</v>
      </c>
      <c r="W81" s="31">
        <v>7.022064839446767E-3</v>
      </c>
      <c r="X81" s="19">
        <f t="shared" si="3"/>
        <v>1.2261916926961779E-3</v>
      </c>
      <c r="Y81" s="19">
        <f t="shared" si="4"/>
        <v>2.308648575399304E-4</v>
      </c>
      <c r="Z81" s="6">
        <f t="shared" si="5"/>
        <v>3.5291100277814922E-3</v>
      </c>
    </row>
    <row r="82" spans="2:26" x14ac:dyDescent="0.3">
      <c r="B82" s="11" t="s">
        <v>112</v>
      </c>
      <c r="C82" s="12">
        <v>0.21931575930109151</v>
      </c>
      <c r="D82" s="13">
        <v>-3.5973579054994431E-2</v>
      </c>
      <c r="E82" s="12">
        <v>2.259510044868307E-2</v>
      </c>
      <c r="F82" s="13">
        <v>-3.5821931484001257E-2</v>
      </c>
      <c r="G82" s="37">
        <v>-7.9861247139957348E-3</v>
      </c>
      <c r="H82" s="13">
        <v>7.8132444747137209E-2</v>
      </c>
      <c r="I82" s="12">
        <v>4.2658783264688971E-2</v>
      </c>
      <c r="J82" s="13">
        <v>4.7256595890083457E-2</v>
      </c>
      <c r="K82" s="37">
        <v>4.9666872414323882E-2</v>
      </c>
      <c r="L82" s="13">
        <v>-6.0588893725653792E-3</v>
      </c>
      <c r="M82" s="12">
        <v>-8.8243845116087072E-2</v>
      </c>
      <c r="N82" s="40"/>
      <c r="O82" s="13">
        <v>0.1158866365641311</v>
      </c>
      <c r="P82" s="12">
        <v>-2.7104117806867278E-2</v>
      </c>
      <c r="Q82" s="24">
        <v>1.200622579818398</v>
      </c>
      <c r="S82" s="7" t="s">
        <v>112</v>
      </c>
      <c r="T82" s="17">
        <v>7.8132444747137209E-2</v>
      </c>
      <c r="U82" s="17">
        <v>4.2658783264688971E-2</v>
      </c>
      <c r="V82" s="28">
        <v>1.200622579818398</v>
      </c>
      <c r="W82" s="31">
        <v>7.0045776734161446E-3</v>
      </c>
      <c r="X82" s="19">
        <f t="shared" si="3"/>
        <v>5.4728477804521787E-4</v>
      </c>
      <c r="Y82" s="19">
        <f t="shared" si="4"/>
        <v>2.9880676083093865E-4</v>
      </c>
      <c r="Z82" s="6">
        <f t="shared" si="5"/>
        <v>8.4098541167952432E-3</v>
      </c>
    </row>
    <row r="83" spans="2:26" ht="28.8" x14ac:dyDescent="0.3">
      <c r="B83" s="14" t="s">
        <v>16</v>
      </c>
      <c r="C83" s="15">
        <v>0.11905088622069759</v>
      </c>
      <c r="D83" s="16">
        <v>-2.5730372671442181E-2</v>
      </c>
      <c r="E83" s="15">
        <v>2.2896279747857799E-2</v>
      </c>
      <c r="F83" s="16">
        <v>3.6913233394171301E-3</v>
      </c>
      <c r="G83" s="38">
        <v>-7.9480211674805012E-3</v>
      </c>
      <c r="H83" s="16">
        <v>7.1889030769864526E-2</v>
      </c>
      <c r="I83" s="15">
        <v>-1.758110847447814E-3</v>
      </c>
      <c r="J83" s="16">
        <v>-4.3693338209535026E-3</v>
      </c>
      <c r="K83" s="38">
        <v>-7.5203959324130487E-3</v>
      </c>
      <c r="L83" s="16">
        <v>1.2875703683503209E-2</v>
      </c>
      <c r="M83" s="15">
        <v>-4.0290011154275218E-2</v>
      </c>
      <c r="N83" s="24"/>
      <c r="O83" s="16">
        <v>2.7503356511632489E-2</v>
      </c>
      <c r="P83" s="15">
        <v>-1.2696121929576479E-2</v>
      </c>
      <c r="Q83" s="25">
        <v>1</v>
      </c>
      <c r="U83">
        <v>3.6913233394171301E-3</v>
      </c>
      <c r="V83" s="30" t="s">
        <v>116</v>
      </c>
      <c r="W83" s="29">
        <f>SUM(W4:W82)</f>
        <v>1.0203890875514663</v>
      </c>
    </row>
    <row r="84" spans="2:26" x14ac:dyDescent="0.3">
      <c r="B84" s="26" t="s">
        <v>115</v>
      </c>
      <c r="C84">
        <v>1</v>
      </c>
      <c r="D84">
        <v>-1</v>
      </c>
      <c r="E84">
        <v>1</v>
      </c>
      <c r="F84">
        <v>1</v>
      </c>
      <c r="G84" s="39">
        <v>1</v>
      </c>
      <c r="H84">
        <v>1</v>
      </c>
      <c r="I84">
        <v>-1</v>
      </c>
      <c r="J84">
        <v>-1</v>
      </c>
      <c r="K84" s="39">
        <v>-1</v>
      </c>
      <c r="L84">
        <v>1</v>
      </c>
      <c r="M84">
        <v>-1</v>
      </c>
      <c r="N84" s="41"/>
      <c r="O84">
        <v>-1</v>
      </c>
      <c r="P84">
        <v>1</v>
      </c>
    </row>
  </sheetData>
  <mergeCells count="2">
    <mergeCell ref="AB1:AB2"/>
    <mergeCell ref="AB18:AD18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2FAE-34F1-4F7E-B7F1-7A8404894D59}">
  <dimension ref="B1:AE84"/>
  <sheetViews>
    <sheetView topLeftCell="R1" zoomScaleNormal="100" workbookViewId="0">
      <selection activeCell="W4" sqref="W4:W82"/>
    </sheetView>
  </sheetViews>
  <sheetFormatPr defaultRowHeight="14.4" x14ac:dyDescent="0.3"/>
  <cols>
    <col min="3" max="3" width="10.5546875" bestFit="1" customWidth="1"/>
    <col min="4" max="12" width="10.5546875" customWidth="1"/>
    <col min="13" max="13" width="10.5546875" bestFit="1" customWidth="1"/>
    <col min="14" max="14" width="10.5546875" customWidth="1"/>
    <col min="15" max="16" width="12.6640625" bestFit="1" customWidth="1"/>
    <col min="17" max="17" width="12.6640625" customWidth="1"/>
    <col min="19" max="19" width="10.77734375" bestFit="1" customWidth="1"/>
    <col min="20" max="20" width="17.88671875" bestFit="1" customWidth="1"/>
    <col min="21" max="21" width="17.88671875" customWidth="1"/>
    <col min="24" max="25" width="13" customWidth="1"/>
    <col min="27" max="27" width="17.88671875" bestFit="1" customWidth="1"/>
    <col min="28" max="28" width="29.88671875" bestFit="1" customWidth="1"/>
    <col min="29" max="29" width="29.88671875" customWidth="1"/>
  </cols>
  <sheetData>
    <row r="1" spans="2:31" x14ac:dyDescent="0.3">
      <c r="O1" s="3"/>
      <c r="P1" s="3"/>
      <c r="Q1" s="3"/>
      <c r="T1" t="s">
        <v>17</v>
      </c>
      <c r="U1">
        <v>-1</v>
      </c>
      <c r="V1">
        <f>IF(U1=1,1.1,0.9)</f>
        <v>0.9</v>
      </c>
      <c r="AB1" s="43" t="s">
        <v>10</v>
      </c>
      <c r="AC1" s="42"/>
      <c r="AD1" s="4"/>
      <c r="AE1" t="s">
        <v>2</v>
      </c>
    </row>
    <row r="2" spans="2:31" ht="43.2" x14ac:dyDescent="0.3">
      <c r="T2" s="27" t="s">
        <v>122</v>
      </c>
      <c r="U2" s="27" t="s">
        <v>122</v>
      </c>
      <c r="X2" s="9" t="s">
        <v>123</v>
      </c>
      <c r="Y2" s="9" t="s">
        <v>123</v>
      </c>
      <c r="AB2" s="43"/>
      <c r="AC2" s="42"/>
      <c r="AD2" s="1"/>
      <c r="AE2" t="s">
        <v>9</v>
      </c>
    </row>
    <row r="3" spans="2:31" ht="57.6" x14ac:dyDescent="0.3">
      <c r="C3" s="32">
        <v>43493</v>
      </c>
      <c r="D3" s="33">
        <v>43500</v>
      </c>
      <c r="E3" s="32">
        <v>43507</v>
      </c>
      <c r="F3" s="33">
        <v>43514</v>
      </c>
      <c r="G3" s="36">
        <v>43556</v>
      </c>
      <c r="H3" s="33">
        <v>43647</v>
      </c>
      <c r="I3" s="32">
        <v>43654</v>
      </c>
      <c r="J3" s="33">
        <v>43661</v>
      </c>
      <c r="K3" s="36">
        <v>43675</v>
      </c>
      <c r="L3" s="33">
        <v>43682</v>
      </c>
      <c r="M3" s="32">
        <v>43689</v>
      </c>
      <c r="N3" s="36"/>
      <c r="O3" s="33">
        <v>43738</v>
      </c>
      <c r="P3" s="32">
        <v>43745</v>
      </c>
      <c r="Q3" s="34" t="s">
        <v>0</v>
      </c>
      <c r="S3" s="8" t="s">
        <v>8</v>
      </c>
      <c r="T3" s="27">
        <v>43654</v>
      </c>
      <c r="U3" s="27">
        <v>43661</v>
      </c>
      <c r="V3" s="8" t="s">
        <v>0</v>
      </c>
      <c r="W3" s="8" t="s">
        <v>1</v>
      </c>
      <c r="X3" s="27">
        <f>T3</f>
        <v>43654</v>
      </c>
      <c r="Y3" s="27">
        <f>U3</f>
        <v>43661</v>
      </c>
      <c r="Z3" s="9" t="s">
        <v>5</v>
      </c>
    </row>
    <row r="4" spans="2:31" x14ac:dyDescent="0.3">
      <c r="B4" s="11" t="s">
        <v>38</v>
      </c>
      <c r="C4" s="12">
        <v>0.15083712235042751</v>
      </c>
      <c r="D4" s="13">
        <v>6.0739395798627971E-3</v>
      </c>
      <c r="E4" s="12">
        <v>1.481883316092847E-2</v>
      </c>
      <c r="F4" s="13">
        <v>-9.1942191169881449E-3</v>
      </c>
      <c r="G4" s="37">
        <v>-4.8034745866743611E-2</v>
      </c>
      <c r="H4" s="13">
        <v>8.9449351190545201E-2</v>
      </c>
      <c r="I4" s="12">
        <v>-4.2105183748981527E-2</v>
      </c>
      <c r="J4" s="13">
        <v>-6.0440148568582366E-3</v>
      </c>
      <c r="K4" s="37">
        <v>0.13267006484633859</v>
      </c>
      <c r="L4" s="13">
        <v>-2.049781491423008E-2</v>
      </c>
      <c r="M4" s="12">
        <v>-5.8296046669829793E-2</v>
      </c>
      <c r="N4" s="40"/>
      <c r="O4" s="13">
        <v>1.6402180320694851E-2</v>
      </c>
      <c r="P4" s="12">
        <v>-2.8110270345707681E-2</v>
      </c>
      <c r="Q4" s="24">
        <v>0.47814987204266313</v>
      </c>
      <c r="S4" s="7" t="s">
        <v>38</v>
      </c>
      <c r="T4" s="17">
        <v>-4.2105183748981527E-2</v>
      </c>
      <c r="U4" s="17">
        <v>-6.0440148568582366E-3</v>
      </c>
      <c r="V4" s="24">
        <v>0.47814987204266313</v>
      </c>
      <c r="W4" s="31">
        <v>7.4635900764831592E-3</v>
      </c>
      <c r="X4" s="19">
        <f>T4*W4</f>
        <v>-3.1425583159739852E-4</v>
      </c>
      <c r="Y4" s="19">
        <f>W4*U4</f>
        <v>-4.511004930776392E-5</v>
      </c>
      <c r="Z4" s="6">
        <f>W4*V4</f>
        <v>3.5687146400493128E-3</v>
      </c>
      <c r="AB4" t="s">
        <v>124</v>
      </c>
      <c r="AC4" s="2">
        <f>T3</f>
        <v>43654</v>
      </c>
      <c r="AD4" s="20">
        <f>SUM(X4:X82)</f>
        <v>4.4778776808309051E-2</v>
      </c>
    </row>
    <row r="5" spans="2:31" x14ac:dyDescent="0.3">
      <c r="B5" s="11" t="s">
        <v>39</v>
      </c>
      <c r="C5" s="12">
        <v>0.115442352772696</v>
      </c>
      <c r="D5" s="13">
        <v>-5.3763644848821013E-3</v>
      </c>
      <c r="E5" s="12">
        <v>4.0540540540540571E-2</v>
      </c>
      <c r="F5" s="13">
        <v>-1.5584375951197219E-2</v>
      </c>
      <c r="G5" s="37">
        <v>-1.187337057578175E-2</v>
      </c>
      <c r="H5" s="13">
        <v>0.29372496063833481</v>
      </c>
      <c r="I5" s="12">
        <v>1.3209481518480891E-2</v>
      </c>
      <c r="J5" s="13">
        <v>1.242616843461963E-2</v>
      </c>
      <c r="K5" s="37">
        <v>7.8470777692418281E-2</v>
      </c>
      <c r="L5" s="13">
        <v>3.4888111936885569E-2</v>
      </c>
      <c r="M5" s="12">
        <v>-9.0138811789566842E-2</v>
      </c>
      <c r="N5" s="40"/>
      <c r="O5" s="13">
        <v>9.5105910566022356E-3</v>
      </c>
      <c r="P5" s="12">
        <v>-2.8459288345961561E-2</v>
      </c>
      <c r="Q5" s="25">
        <v>1.2591900234811839</v>
      </c>
      <c r="S5" s="7" t="s">
        <v>39</v>
      </c>
      <c r="T5" s="17">
        <v>1.3209481518480891E-2</v>
      </c>
      <c r="U5" s="17">
        <v>1.242616843461963E-2</v>
      </c>
      <c r="V5" s="24">
        <v>1.2591900234811839</v>
      </c>
      <c r="W5" s="31">
        <v>7.2822633754930756E-3</v>
      </c>
      <c r="X5" s="19">
        <f t="shared" ref="X5:X68" si="0">T5*W5</f>
        <v>9.6194923471286048E-5</v>
      </c>
      <c r="Y5" s="19">
        <f t="shared" ref="Y5:Y68" si="1">W5*U5</f>
        <v>9.0490631289138649E-5</v>
      </c>
      <c r="Z5" s="6">
        <f t="shared" ref="Z5:Z68" si="2">W5*V5</f>
        <v>9.1697533907832921E-3</v>
      </c>
      <c r="AB5" t="s">
        <v>6</v>
      </c>
      <c r="AD5" s="5">
        <f>SUM(Z4:Z82)</f>
        <v>0.87630537365432493</v>
      </c>
    </row>
    <row r="6" spans="2:31" x14ac:dyDescent="0.3">
      <c r="B6" s="11" t="s">
        <v>40</v>
      </c>
      <c r="C6" s="12">
        <v>0.17693211962234831</v>
      </c>
      <c r="D6" s="13">
        <v>-1.9098352079418901E-2</v>
      </c>
      <c r="E6" s="12">
        <v>3.1599019040676302E-2</v>
      </c>
      <c r="F6" s="13">
        <v>2.691841040009613E-2</v>
      </c>
      <c r="G6" s="37">
        <v>-2.9604592269001362E-3</v>
      </c>
      <c r="H6" s="13">
        <v>0.2342056568698507</v>
      </c>
      <c r="I6" s="12">
        <v>-1.4768254461899111E-2</v>
      </c>
      <c r="J6" s="13">
        <v>1.7128592554140679E-2</v>
      </c>
      <c r="K6" s="37">
        <v>6.7855360188205704E-2</v>
      </c>
      <c r="L6" s="13">
        <v>5.519461092865674E-2</v>
      </c>
      <c r="M6" s="12">
        <v>-2.1977987145050611E-2</v>
      </c>
      <c r="N6" s="40"/>
      <c r="O6" s="13">
        <v>8.3529490778093685E-3</v>
      </c>
      <c r="P6" s="12">
        <v>-1.4590341109723791E-2</v>
      </c>
      <c r="Q6" s="24">
        <v>1.1524181149822399</v>
      </c>
      <c r="S6" s="7" t="s">
        <v>40</v>
      </c>
      <c r="T6" s="17">
        <v>-1.4768254461899111E-2</v>
      </c>
      <c r="U6" s="17">
        <v>1.7128592554140679E-2</v>
      </c>
      <c r="V6" s="24">
        <v>1.1524181149822399</v>
      </c>
      <c r="W6" s="31">
        <v>7.1880499525331185E-3</v>
      </c>
      <c r="X6" s="19">
        <f t="shared" si="0"/>
        <v>-1.0615495078385092E-4</v>
      </c>
      <c r="Y6" s="19">
        <f t="shared" si="1"/>
        <v>1.2312117889575004E-4</v>
      </c>
      <c r="Z6" s="6">
        <f t="shared" si="2"/>
        <v>8.2836389766963951E-3</v>
      </c>
      <c r="AB6" t="s">
        <v>125</v>
      </c>
      <c r="AC6" s="2">
        <f>T3</f>
        <v>43654</v>
      </c>
      <c r="AD6" s="21">
        <f>I83</f>
        <v>-1.758110847447814E-3</v>
      </c>
    </row>
    <row r="7" spans="2:31" x14ac:dyDescent="0.3">
      <c r="B7" s="11" t="s">
        <v>41</v>
      </c>
      <c r="C7" s="12">
        <v>0.18509683982201161</v>
      </c>
      <c r="D7" s="13">
        <v>-7.2921761834290333E-3</v>
      </c>
      <c r="E7" s="12">
        <v>5.95398911615308E-2</v>
      </c>
      <c r="F7" s="13">
        <v>-3.1381183184147288E-2</v>
      </c>
      <c r="G7" s="37">
        <v>-5.0921046564806012E-2</v>
      </c>
      <c r="H7" s="13">
        <v>0.1331160740281436</v>
      </c>
      <c r="I7" s="12">
        <v>-5.454535357028345E-2</v>
      </c>
      <c r="J7" s="13">
        <v>0</v>
      </c>
      <c r="K7" s="37">
        <v>-6.2307933715500703E-2</v>
      </c>
      <c r="L7" s="13">
        <v>-2.2556688652045631E-3</v>
      </c>
      <c r="M7" s="12">
        <v>-6.0020529913533897E-2</v>
      </c>
      <c r="N7" s="40"/>
      <c r="O7" s="13">
        <v>1.155254552224649E-2</v>
      </c>
      <c r="P7" s="12">
        <v>-3.070185439837991E-2</v>
      </c>
      <c r="Q7" s="25">
        <v>1.5536280868135519</v>
      </c>
      <c r="S7" s="7" t="s">
        <v>41</v>
      </c>
      <c r="T7" s="17">
        <v>-5.454535357028345E-2</v>
      </c>
      <c r="U7" s="17">
        <v>0</v>
      </c>
      <c r="V7" s="24">
        <v>1.5536280868135519</v>
      </c>
      <c r="W7" s="31">
        <v>7.2350606441694372E-3</v>
      </c>
      <c r="X7" s="19">
        <f t="shared" si="0"/>
        <v>-3.9463894093866471E-4</v>
      </c>
      <c r="Y7" s="19">
        <f t="shared" si="1"/>
        <v>0</v>
      </c>
      <c r="Z7" s="6">
        <f t="shared" si="2"/>
        <v>1.1240593426580988E-2</v>
      </c>
      <c r="AB7" t="s">
        <v>125</v>
      </c>
      <c r="AC7" s="2">
        <f>U3</f>
        <v>43661</v>
      </c>
      <c r="AD7" s="21">
        <f>J83</f>
        <v>-4.3693338209535026E-3</v>
      </c>
    </row>
    <row r="8" spans="2:31" x14ac:dyDescent="0.3">
      <c r="B8" s="11" t="s">
        <v>42</v>
      </c>
      <c r="C8" s="12">
        <v>0.20005023567706701</v>
      </c>
      <c r="D8" s="13">
        <v>1.1814973001933239E-2</v>
      </c>
      <c r="E8" s="12">
        <v>1.3856042634228681E-2</v>
      </c>
      <c r="F8" s="13">
        <v>-1.6425618704168029E-2</v>
      </c>
      <c r="G8" s="37">
        <v>-5.5297448584030962E-2</v>
      </c>
      <c r="H8" s="13">
        <v>0.11394291853134671</v>
      </c>
      <c r="I8" s="12">
        <v>-2.5806291333917989E-2</v>
      </c>
      <c r="J8" s="13">
        <v>5.8819534424148223E-4</v>
      </c>
      <c r="K8" s="37">
        <v>-9.6385703317364069E-2</v>
      </c>
      <c r="L8" s="13">
        <v>2.8374272039382031E-3</v>
      </c>
      <c r="M8" s="12">
        <v>-3.9909212495207513E-2</v>
      </c>
      <c r="N8" s="40"/>
      <c r="O8" s="13">
        <v>1.2079918863476809E-2</v>
      </c>
      <c r="P8" s="12">
        <v>2.8638103607292461E-2</v>
      </c>
      <c r="Q8" s="24">
        <v>1.37504059311622</v>
      </c>
      <c r="S8" s="7" t="s">
        <v>42</v>
      </c>
      <c r="T8" s="17">
        <v>-2.5806291333917989E-2</v>
      </c>
      <c r="U8" s="17">
        <v>5.8819534424148223E-4</v>
      </c>
      <c r="V8" s="24">
        <v>1.37504059311622</v>
      </c>
      <c r="W8" s="31">
        <v>7.314868637228758E-3</v>
      </c>
      <c r="X8" s="19">
        <f t="shared" si="0"/>
        <v>-1.88769631121665E-4</v>
      </c>
      <c r="Y8" s="19">
        <f t="shared" si="1"/>
        <v>4.3025716761559916E-6</v>
      </c>
      <c r="Z8" s="6">
        <f t="shared" si="2"/>
        <v>1.0058241309502267E-2</v>
      </c>
      <c r="AB8" t="s">
        <v>126</v>
      </c>
      <c r="AC8" s="2">
        <f>U3</f>
        <v>43661</v>
      </c>
      <c r="AD8" s="18">
        <f>SUM(Y4:Y18)</f>
        <v>-8.3520739414655516E-4</v>
      </c>
    </row>
    <row r="9" spans="2:31" x14ac:dyDescent="0.3">
      <c r="B9" s="11" t="s">
        <v>43</v>
      </c>
      <c r="C9" s="12">
        <v>0.18760607780388791</v>
      </c>
      <c r="D9" s="13">
        <v>-6.7134941732494013E-4</v>
      </c>
      <c r="E9" s="12">
        <v>3.021095908354177E-2</v>
      </c>
      <c r="F9" s="13">
        <v>-3.0434623045330619E-2</v>
      </c>
      <c r="G9" s="37">
        <v>-2.019077943206871E-2</v>
      </c>
      <c r="H9" s="13">
        <v>8.4397473558922576E-2</v>
      </c>
      <c r="I9" s="12">
        <v>-3.0415556160361401E-2</v>
      </c>
      <c r="J9" s="13">
        <v>-1.0526138709660571E-2</v>
      </c>
      <c r="K9" s="37">
        <v>-8.8297911713381749E-2</v>
      </c>
      <c r="L9" s="13">
        <v>6.3924726705535404E-3</v>
      </c>
      <c r="M9" s="12">
        <v>-3.5092478172601298E-2</v>
      </c>
      <c r="N9" s="40"/>
      <c r="O9" s="13">
        <v>-2.0470259054282351E-2</v>
      </c>
      <c r="P9" s="12">
        <v>2.1457530366896901E-2</v>
      </c>
      <c r="Q9" s="25">
        <v>1.3237729536023519</v>
      </c>
      <c r="S9" s="7" t="s">
        <v>43</v>
      </c>
      <c r="T9" s="17">
        <v>-3.0415556160361401E-2</v>
      </c>
      <c r="U9" s="17">
        <v>-1.0526138709660571E-2</v>
      </c>
      <c r="V9" s="24">
        <v>1.3237729536023519</v>
      </c>
      <c r="W9" s="31">
        <v>7.2872961168912835E-3</v>
      </c>
      <c r="X9" s="19">
        <f t="shared" si="0"/>
        <v>-2.216471643004904E-4</v>
      </c>
      <c r="Y9" s="19">
        <f t="shared" si="1"/>
        <v>-7.6707089744768497E-5</v>
      </c>
      <c r="Z9" s="6">
        <f t="shared" si="2"/>
        <v>9.6467255044321246E-3</v>
      </c>
    </row>
    <row r="10" spans="2:31" x14ac:dyDescent="0.3">
      <c r="B10" s="11" t="s">
        <v>44</v>
      </c>
      <c r="C10" s="12">
        <v>0.21423304745438879</v>
      </c>
      <c r="D10" s="13">
        <v>-3.6942671710839543E-2</v>
      </c>
      <c r="E10" s="12">
        <v>-8.4655987384384623E-2</v>
      </c>
      <c r="F10" s="13">
        <v>1.4082483616290281E-2</v>
      </c>
      <c r="G10" s="37">
        <v>3.321182277217738E-2</v>
      </c>
      <c r="H10" s="13">
        <v>0.1956903467671105</v>
      </c>
      <c r="I10" s="12">
        <v>-1.2703024341589431E-2</v>
      </c>
      <c r="J10" s="13">
        <v>-2.1543844571742628E-2</v>
      </c>
      <c r="K10" s="37">
        <v>-9.1742905356358984E-3</v>
      </c>
      <c r="L10" s="13">
        <v>9.4135730907446868E-2</v>
      </c>
      <c r="M10" s="12">
        <v>-6.2341244335085477E-2</v>
      </c>
      <c r="N10" s="40"/>
      <c r="O10" s="13">
        <v>3.342197953581505E-2</v>
      </c>
      <c r="P10" s="12">
        <v>-2.0310629392149341E-2</v>
      </c>
      <c r="Q10" s="24">
        <v>0.67537941539426039</v>
      </c>
      <c r="S10" s="7" t="s">
        <v>44</v>
      </c>
      <c r="T10" s="17">
        <v>-1.2703024341589431E-2</v>
      </c>
      <c r="U10" s="17">
        <v>-2.1543844571742628E-2</v>
      </c>
      <c r="V10" s="24">
        <v>0.67537941539426039</v>
      </c>
      <c r="W10" s="31">
        <v>7.2526460616564384E-3</v>
      </c>
      <c r="X10" s="19">
        <f t="shared" si="0"/>
        <v>-9.2130539462154459E-5</v>
      </c>
      <c r="Y10" s="19">
        <f t="shared" si="1"/>
        <v>-1.5624987948618761E-4</v>
      </c>
      <c r="Z10" s="6">
        <f t="shared" si="2"/>
        <v>4.8982878571830106E-3</v>
      </c>
    </row>
    <row r="11" spans="2:31" x14ac:dyDescent="0.3">
      <c r="B11" s="11" t="s">
        <v>45</v>
      </c>
      <c r="C11" s="12">
        <v>0.1906616309429838</v>
      </c>
      <c r="D11" s="13">
        <v>-3.2679758827555923E-2</v>
      </c>
      <c r="E11" s="12">
        <v>5.0676003393639313E-3</v>
      </c>
      <c r="F11" s="13">
        <v>2.5209994465050789E-2</v>
      </c>
      <c r="G11" s="37">
        <v>0.22622959193822781</v>
      </c>
      <c r="H11" s="13">
        <v>0.13903744029515261</v>
      </c>
      <c r="I11" s="12">
        <v>-1.6431952674513362E-2</v>
      </c>
      <c r="J11" s="13">
        <v>1.3126318423969391E-2</v>
      </c>
      <c r="K11" s="37">
        <v>0</v>
      </c>
      <c r="L11" s="13">
        <v>6.5960077587635668E-2</v>
      </c>
      <c r="M11" s="12">
        <v>-9.0607682676979828E-2</v>
      </c>
      <c r="N11" s="40"/>
      <c r="O11" s="13">
        <v>0.29647618226472311</v>
      </c>
      <c r="P11" s="12">
        <v>-3.4676626084615643E-2</v>
      </c>
      <c r="Q11" s="25">
        <v>0.58518877837259264</v>
      </c>
      <c r="S11" s="7" t="s">
        <v>45</v>
      </c>
      <c r="T11" s="17">
        <v>-1.6431952674513362E-2</v>
      </c>
      <c r="U11" s="17">
        <v>1.3126318423969391E-2</v>
      </c>
      <c r="V11" s="24">
        <v>0.58518877837259264</v>
      </c>
      <c r="W11" s="31">
        <v>7.2528993284266558E-3</v>
      </c>
      <c r="X11" s="19">
        <f t="shared" si="0"/>
        <v>-1.1917929851771655E-4</v>
      </c>
      <c r="Y11" s="19">
        <f t="shared" si="1"/>
        <v>9.520386608192203E-5</v>
      </c>
      <c r="Z11" s="6">
        <f t="shared" si="2"/>
        <v>4.2443152976613923E-3</v>
      </c>
    </row>
    <row r="12" spans="2:31" x14ac:dyDescent="0.3">
      <c r="B12" s="11" t="s">
        <v>46</v>
      </c>
      <c r="C12" s="12">
        <v>0.38976537954270302</v>
      </c>
      <c r="D12" s="13">
        <v>7.8167131119390776E-2</v>
      </c>
      <c r="E12" s="12">
        <v>6.2500034650066594E-2</v>
      </c>
      <c r="F12" s="13">
        <v>-3.852955390963908E-2</v>
      </c>
      <c r="G12" s="37">
        <v>0.15784652865183341</v>
      </c>
      <c r="H12" s="13">
        <v>0.48243071465800741</v>
      </c>
      <c r="I12" s="12">
        <v>3.3505616051240812E-2</v>
      </c>
      <c r="J12" s="13">
        <v>-1.3278142800405179E-2</v>
      </c>
      <c r="K12" s="37">
        <v>8.1789591189842303E-2</v>
      </c>
      <c r="L12" s="13">
        <v>3.7964492347207557E-2</v>
      </c>
      <c r="M12" s="12">
        <v>-3.2898821750970031E-2</v>
      </c>
      <c r="N12" s="40"/>
      <c r="O12" s="13">
        <v>-0.1565501080135058</v>
      </c>
      <c r="P12" s="12">
        <v>6.7528700073651304E-3</v>
      </c>
      <c r="Q12" s="24">
        <v>0.68418827990872244</v>
      </c>
      <c r="S12" s="7" t="s">
        <v>46</v>
      </c>
      <c r="T12" s="17">
        <v>3.3505616051240812E-2</v>
      </c>
      <c r="U12" s="17">
        <v>-1.3278142800405179E-2</v>
      </c>
      <c r="V12" s="24">
        <v>0.68418827990872244</v>
      </c>
      <c r="W12" s="31">
        <v>7.2678968118899331E-3</v>
      </c>
      <c r="X12" s="19">
        <f t="shared" si="0"/>
        <v>2.4351536007922127E-4</v>
      </c>
      <c r="Y12" s="19">
        <f t="shared" si="1"/>
        <v>-9.6504171726884065E-5</v>
      </c>
      <c r="Z12" s="6">
        <f t="shared" si="2"/>
        <v>4.9726098182810612E-3</v>
      </c>
    </row>
    <row r="13" spans="2:31" x14ac:dyDescent="0.3">
      <c r="B13" s="11" t="s">
        <v>47</v>
      </c>
      <c r="C13" s="12">
        <v>-1.6210922221935101E-2</v>
      </c>
      <c r="D13" s="13">
        <v>-5.6695624867733718E-2</v>
      </c>
      <c r="E13" s="12">
        <v>3.5398137604984108E-2</v>
      </c>
      <c r="F13" s="13">
        <v>2.920227458452973E-2</v>
      </c>
      <c r="G13" s="37">
        <v>0.1179932543827291</v>
      </c>
      <c r="H13" s="13">
        <v>-5.2807054736688794E-3</v>
      </c>
      <c r="I13" s="12">
        <v>3.741292129678353E-2</v>
      </c>
      <c r="J13" s="13">
        <v>1.1919156871884381E-2</v>
      </c>
      <c r="K13" s="37">
        <v>-8.0338199364491936E-2</v>
      </c>
      <c r="L13" s="13">
        <v>-3.3169120437021582E-2</v>
      </c>
      <c r="M13" s="12">
        <v>-4.6195716636664441E-2</v>
      </c>
      <c r="N13" s="40"/>
      <c r="O13" s="13">
        <v>0.11680921114942849</v>
      </c>
      <c r="P13" s="12">
        <v>-2.295923817238121E-2</v>
      </c>
      <c r="Q13" s="25">
        <v>0.77028962072280904</v>
      </c>
      <c r="S13" s="7" t="s">
        <v>47</v>
      </c>
      <c r="T13" s="17">
        <v>3.741292129678353E-2</v>
      </c>
      <c r="U13" s="17">
        <v>1.1919156871884381E-2</v>
      </c>
      <c r="V13" s="24">
        <v>0.77028962072280904</v>
      </c>
      <c r="W13" s="31">
        <v>7.3256129730276719E-3</v>
      </c>
      <c r="X13" s="19">
        <f t="shared" si="0"/>
        <v>2.740725816105807E-4</v>
      </c>
      <c r="Y13" s="19">
        <f t="shared" si="1"/>
        <v>8.7315130208228151E-5</v>
      </c>
      <c r="Z13" s="6">
        <f t="shared" si="2"/>
        <v>5.6428436385555746E-3</v>
      </c>
      <c r="AB13" t="s">
        <v>3</v>
      </c>
    </row>
    <row r="14" spans="2:31" x14ac:dyDescent="0.3">
      <c r="B14" s="11" t="s">
        <v>48</v>
      </c>
      <c r="C14" s="12">
        <v>0.18409704536431831</v>
      </c>
      <c r="D14" s="13">
        <v>-5.5993918822128667E-2</v>
      </c>
      <c r="E14" s="12">
        <v>4.4187696113557877E-2</v>
      </c>
      <c r="F14" s="13">
        <v>-5.146777319656004E-2</v>
      </c>
      <c r="G14" s="37">
        <v>-1.487137836948327E-2</v>
      </c>
      <c r="H14" s="13">
        <v>0.1132103746408404</v>
      </c>
      <c r="I14" s="12">
        <v>6.6666733432213077E-2</v>
      </c>
      <c r="J14" s="13">
        <v>-5.6819302085181489E-3</v>
      </c>
      <c r="K14" s="37">
        <v>3.8095127932080919E-2</v>
      </c>
      <c r="L14" s="13">
        <v>3.3029242560498329E-3</v>
      </c>
      <c r="M14" s="12">
        <v>1.6093681791787159E-2</v>
      </c>
      <c r="N14" s="40"/>
      <c r="O14" s="13">
        <v>-2.915776647197765E-2</v>
      </c>
      <c r="P14" s="12">
        <v>-1.2606574084377931E-2</v>
      </c>
      <c r="Q14" s="24">
        <v>1.221109710971108</v>
      </c>
      <c r="S14" s="7" t="s">
        <v>48</v>
      </c>
      <c r="T14" s="17">
        <v>6.6666733432213077E-2</v>
      </c>
      <c r="U14" s="17">
        <v>-5.6819302085181489E-3</v>
      </c>
      <c r="V14" s="24">
        <v>1.221109710971108</v>
      </c>
      <c r="W14" s="31">
        <v>7.2010532058830127E-3</v>
      </c>
      <c r="X14" s="19">
        <f t="shared" si="0"/>
        <v>4.8007069450778622E-4</v>
      </c>
      <c r="Y14" s="19">
        <f t="shared" si="1"/>
        <v>-4.0915881743653152E-5</v>
      </c>
      <c r="Z14" s="6">
        <f t="shared" si="2"/>
        <v>8.793275998923376E-3</v>
      </c>
      <c r="AB14" t="s">
        <v>121</v>
      </c>
    </row>
    <row r="15" spans="2:31" x14ac:dyDescent="0.3">
      <c r="B15" s="11" t="s">
        <v>49</v>
      </c>
      <c r="C15" s="12">
        <v>3.8695625636888657E-2</v>
      </c>
      <c r="D15" s="13">
        <v>-1.6324796969958259E-2</v>
      </c>
      <c r="E15" s="12">
        <v>-3.5744687344165582E-2</v>
      </c>
      <c r="F15" s="13">
        <v>-1.6328284835669171E-2</v>
      </c>
      <c r="G15" s="37">
        <v>6.8640588445694872E-2</v>
      </c>
      <c r="H15" s="13">
        <v>0.4357683123887981</v>
      </c>
      <c r="I15" s="12">
        <v>-1.9005892145571909E-2</v>
      </c>
      <c r="J15" s="13">
        <v>-2.9805805184827121E-3</v>
      </c>
      <c r="K15" s="37">
        <v>1.943191917358034E-2</v>
      </c>
      <c r="L15" s="13">
        <v>0.11906162917784879</v>
      </c>
      <c r="M15" s="12">
        <v>1.0744230845166401E-2</v>
      </c>
      <c r="N15" s="40"/>
      <c r="O15" s="13">
        <v>-3.085295919431064E-2</v>
      </c>
      <c r="P15" s="12">
        <v>-2.0866842474744459E-2</v>
      </c>
      <c r="Q15" s="25">
        <v>0.75933195166334877</v>
      </c>
      <c r="S15" s="7" t="s">
        <v>49</v>
      </c>
      <c r="T15" s="17">
        <v>-1.9005892145571909E-2</v>
      </c>
      <c r="U15" s="17">
        <v>-2.9805805184827121E-3</v>
      </c>
      <c r="V15" s="24">
        <v>0.75933195166334877</v>
      </c>
      <c r="W15" s="31">
        <v>7.4493681425755491E-3</v>
      </c>
      <c r="X15" s="19">
        <f t="shared" si="0"/>
        <v>-1.4158188747045024E-4</v>
      </c>
      <c r="Y15" s="19">
        <f t="shared" si="1"/>
        <v>-2.2203441560766427E-5</v>
      </c>
      <c r="Z15" s="6">
        <f t="shared" si="2"/>
        <v>5.6565432503606671E-3</v>
      </c>
      <c r="AB15" t="s">
        <v>4</v>
      </c>
    </row>
    <row r="16" spans="2:31" x14ac:dyDescent="0.3">
      <c r="B16" s="11" t="s">
        <v>50</v>
      </c>
      <c r="C16" s="12">
        <v>8.9583330773555403E-2</v>
      </c>
      <c r="D16" s="13">
        <v>-4.2064607590042158E-3</v>
      </c>
      <c r="E16" s="12">
        <v>6.7204266502042698E-2</v>
      </c>
      <c r="F16" s="13">
        <v>6.6570382281347928E-3</v>
      </c>
      <c r="G16" s="37">
        <v>-0.12904377066096651</v>
      </c>
      <c r="H16" s="13">
        <v>-0.1776415916829083</v>
      </c>
      <c r="I16" s="12">
        <v>-1.608155889509055E-2</v>
      </c>
      <c r="J16" s="13">
        <v>-2.0702788574410321E-2</v>
      </c>
      <c r="K16" s="37">
        <v>-7.7885869407496422E-2</v>
      </c>
      <c r="L16" s="13">
        <v>-6.2745201043114873E-2</v>
      </c>
      <c r="M16" s="12">
        <v>-4.7312492528407191E-2</v>
      </c>
      <c r="N16" s="40"/>
      <c r="O16" s="13">
        <v>8.7838320407236381E-3</v>
      </c>
      <c r="P16" s="12">
        <v>-1.969324857229271E-2</v>
      </c>
      <c r="Q16" s="24">
        <v>0.2739166862224191</v>
      </c>
      <c r="S16" s="7" t="s">
        <v>50</v>
      </c>
      <c r="T16" s="17">
        <v>-1.608155889509055E-2</v>
      </c>
      <c r="U16" s="17">
        <v>-2.0702788574410321E-2</v>
      </c>
      <c r="V16" s="24">
        <v>0.2739166862224191</v>
      </c>
      <c r="W16" s="31">
        <v>7.3209836191725792E-3</v>
      </c>
      <c r="X16" s="19">
        <f t="shared" si="0"/>
        <v>-1.1773282924171699E-4</v>
      </c>
      <c r="Y16" s="19">
        <f t="shared" si="1"/>
        <v>-1.5156477602445119E-4</v>
      </c>
      <c r="Z16" s="6">
        <f t="shared" si="2"/>
        <v>2.0053395728523654E-3</v>
      </c>
      <c r="AB16" t="s">
        <v>37</v>
      </c>
      <c r="AD16">
        <f>V1</f>
        <v>0.9</v>
      </c>
    </row>
    <row r="17" spans="2:30" x14ac:dyDescent="0.3">
      <c r="B17" s="11" t="s">
        <v>51</v>
      </c>
      <c r="C17" s="12">
        <v>9.1790991565241731E-2</v>
      </c>
      <c r="D17" s="13">
        <v>-2.7272750734301691E-2</v>
      </c>
      <c r="E17" s="12">
        <v>-6.4701767398204213E-3</v>
      </c>
      <c r="F17" s="13">
        <v>-2.170760960602636E-2</v>
      </c>
      <c r="G17" s="37">
        <v>-6.834335258984825E-2</v>
      </c>
      <c r="H17" s="13">
        <v>0.19550259845797571</v>
      </c>
      <c r="I17" s="12">
        <v>5.4053800145330566E-3</v>
      </c>
      <c r="J17" s="13">
        <v>-2.8897892191265932E-2</v>
      </c>
      <c r="K17" s="37">
        <v>4.2214572825639562E-2</v>
      </c>
      <c r="L17" s="13">
        <v>3.984061879235945E-3</v>
      </c>
      <c r="M17" s="12">
        <v>3.3779220555081309E-3</v>
      </c>
      <c r="N17" s="40"/>
      <c r="O17" s="13">
        <v>-1.39275636522832E-2</v>
      </c>
      <c r="P17" s="12">
        <v>0</v>
      </c>
      <c r="Q17" s="25">
        <v>1.096086938497244</v>
      </c>
      <c r="S17" s="7" t="s">
        <v>51</v>
      </c>
      <c r="T17" s="17">
        <v>5.4053800145330566E-3</v>
      </c>
      <c r="U17" s="17">
        <v>-2.8897892191265932E-2</v>
      </c>
      <c r="V17" s="24">
        <v>1.096086938497244</v>
      </c>
      <c r="W17" s="31">
        <v>7.2892812223999239E-3</v>
      </c>
      <c r="X17" s="19">
        <f t="shared" si="0"/>
        <v>3.9401335039871637E-5</v>
      </c>
      <c r="Y17" s="19">
        <f t="shared" si="1"/>
        <v>-2.1064486291673214E-4</v>
      </c>
      <c r="Z17" s="6">
        <f t="shared" si="2"/>
        <v>7.9896859389057811E-3</v>
      </c>
    </row>
    <row r="18" spans="2:30" x14ac:dyDescent="0.3">
      <c r="B18" s="11" t="s">
        <v>52</v>
      </c>
      <c r="C18" s="12">
        <v>0.27872342522089499</v>
      </c>
      <c r="D18" s="13">
        <v>-6.4267895920749774E-2</v>
      </c>
      <c r="E18" s="12">
        <v>5.2456105932009667E-2</v>
      </c>
      <c r="F18" s="13">
        <v>-1.858509109152107E-2</v>
      </c>
      <c r="G18" s="37">
        <v>-0.11340645760334329</v>
      </c>
      <c r="H18" s="13">
        <v>-0.13155343816573711</v>
      </c>
      <c r="I18" s="12">
        <v>6.8753539997836288E-2</v>
      </c>
      <c r="J18" s="13">
        <v>-5.9100393389664878E-2</v>
      </c>
      <c r="K18" s="37">
        <v>6.5869927051943611E-2</v>
      </c>
      <c r="L18" s="13">
        <v>0.14863098012789711</v>
      </c>
      <c r="M18" s="12">
        <v>-3.6322379550384087E-2</v>
      </c>
      <c r="N18" s="40"/>
      <c r="O18" s="13">
        <v>0.16782993051874051</v>
      </c>
      <c r="P18" s="12">
        <v>1.000003425442442E-2</v>
      </c>
      <c r="Q18" s="24">
        <v>1.577703961582182</v>
      </c>
      <c r="S18" s="7" t="s">
        <v>52</v>
      </c>
      <c r="T18" s="17">
        <v>6.8753539997836288E-2</v>
      </c>
      <c r="U18" s="17">
        <v>-5.9100393389664878E-2</v>
      </c>
      <c r="V18" s="24">
        <v>1.577703961582182</v>
      </c>
      <c r="W18" s="31">
        <v>7.3728886525946998E-3</v>
      </c>
      <c r="X18" s="19">
        <f t="shared" si="0"/>
        <v>5.0691219487576298E-4</v>
      </c>
      <c r="Y18" s="19">
        <f t="shared" si="1"/>
        <v>-4.35740619786543E-4</v>
      </c>
      <c r="Z18" s="6">
        <f t="shared" si="2"/>
        <v>1.1632235635502974E-2</v>
      </c>
      <c r="AB18" s="44" t="s">
        <v>7</v>
      </c>
      <c r="AC18" s="44"/>
      <c r="AD18" s="44"/>
    </row>
    <row r="19" spans="2:30" x14ac:dyDescent="0.3">
      <c r="B19" s="11" t="s">
        <v>53</v>
      </c>
      <c r="C19" s="12">
        <v>0.22821579276088719</v>
      </c>
      <c r="D19" s="13">
        <v>-4.2567588030835053E-2</v>
      </c>
      <c r="E19" s="12">
        <v>-1.199718782921788E-2</v>
      </c>
      <c r="F19" s="13">
        <v>6.4286385456822082E-3</v>
      </c>
      <c r="G19" s="37">
        <v>-0.1256211519356</v>
      </c>
      <c r="H19" s="13">
        <v>0.17719994730518221</v>
      </c>
      <c r="I19" s="12">
        <v>6.360427863217466E-2</v>
      </c>
      <c r="J19" s="13">
        <v>-2.5249164226742171E-2</v>
      </c>
      <c r="K19" s="37">
        <v>3.8854728177392113E-2</v>
      </c>
      <c r="L19" s="13">
        <v>1.377956079418396E-2</v>
      </c>
      <c r="M19" s="12">
        <v>-4.5307331738546619E-3</v>
      </c>
      <c r="N19" s="40"/>
      <c r="O19" s="13">
        <v>0.1040311974963286</v>
      </c>
      <c r="P19" s="12">
        <v>-1.060080893675663E-2</v>
      </c>
      <c r="Q19" s="25">
        <v>1.030692293443727</v>
      </c>
      <c r="S19" s="7" t="s">
        <v>53</v>
      </c>
      <c r="T19" s="17">
        <v>6.360427863217466E-2</v>
      </c>
      <c r="U19" s="17">
        <v>-2.5249164226742171E-2</v>
      </c>
      <c r="V19" s="24">
        <v>1.030692293443727</v>
      </c>
      <c r="W19" s="31">
        <v>9.2737093743202895E-2</v>
      </c>
      <c r="X19" s="19">
        <f t="shared" si="0"/>
        <v>5.8984759499807783E-3</v>
      </c>
      <c r="Y19" s="19">
        <f t="shared" si="1"/>
        <v>-2.3415341098329137E-3</v>
      </c>
      <c r="Z19" s="6">
        <f t="shared" si="2"/>
        <v>9.5583407837487699E-2</v>
      </c>
      <c r="AB19" t="s">
        <v>124</v>
      </c>
      <c r="AC19" s="2">
        <f>T3</f>
        <v>43654</v>
      </c>
      <c r="AD19" s="21">
        <f>AD4+1</f>
        <v>1.044778776808309</v>
      </c>
    </row>
    <row r="20" spans="2:30" x14ac:dyDescent="0.3">
      <c r="B20" s="11" t="s">
        <v>54</v>
      </c>
      <c r="C20" s="12">
        <v>0.31977686105103881</v>
      </c>
      <c r="D20" s="13">
        <v>-0.118869532686014</v>
      </c>
      <c r="E20" s="12">
        <v>3.3962229770755803E-2</v>
      </c>
      <c r="F20" s="13">
        <v>3.5584025201245373E-2</v>
      </c>
      <c r="G20" s="37">
        <v>-0.156499740575612</v>
      </c>
      <c r="H20" s="13">
        <v>-0.2384649050971698</v>
      </c>
      <c r="I20" s="12">
        <v>5.2401825715278523E-2</v>
      </c>
      <c r="J20" s="13">
        <v>-7.6072005189997349E-2</v>
      </c>
      <c r="K20" s="37">
        <v>0.1961078672113967</v>
      </c>
      <c r="L20" s="13">
        <v>-3.5043739997580037E-2</v>
      </c>
      <c r="M20" s="12">
        <v>-4.9286659656380023E-2</v>
      </c>
      <c r="N20" s="40"/>
      <c r="O20" s="13">
        <v>5.584722679157883E-2</v>
      </c>
      <c r="P20" s="12">
        <v>-7.7820905903036586E-3</v>
      </c>
      <c r="Q20" s="24">
        <v>0.57069296607996389</v>
      </c>
      <c r="S20" s="7" t="s">
        <v>54</v>
      </c>
      <c r="T20" s="17">
        <v>5.2401825715278523E-2</v>
      </c>
      <c r="U20" s="17">
        <v>-7.6072005189997349E-2</v>
      </c>
      <c r="V20" s="24">
        <v>0.57069296607996389</v>
      </c>
      <c r="W20" s="31">
        <v>7.2897835511131119E-3</v>
      </c>
      <c r="X20" s="19">
        <f t="shared" si="0"/>
        <v>3.8199796714753347E-4</v>
      </c>
      <c r="Y20" s="19">
        <f t="shared" si="1"/>
        <v>-5.54548452134234E-4</v>
      </c>
      <c r="Z20" s="6">
        <f t="shared" si="2"/>
        <v>4.1602281968656741E-3</v>
      </c>
      <c r="AB20" t="s">
        <v>6</v>
      </c>
      <c r="AD20" s="5">
        <f>AD5</f>
        <v>0.87630537365432493</v>
      </c>
    </row>
    <row r="21" spans="2:30" x14ac:dyDescent="0.3">
      <c r="B21" s="11" t="s">
        <v>55</v>
      </c>
      <c r="C21" s="12">
        <v>7.6858674360158918E-2</v>
      </c>
      <c r="D21" s="13">
        <v>-2.2611187966767868E-2</v>
      </c>
      <c r="E21" s="12">
        <v>2.9850675299835979E-2</v>
      </c>
      <c r="F21" s="13">
        <v>1.8115940010019042E-2</v>
      </c>
      <c r="G21" s="37">
        <v>0</v>
      </c>
      <c r="H21" s="13">
        <v>0.1048841699868113</v>
      </c>
      <c r="I21" s="12">
        <v>5.3192155618368986E-3</v>
      </c>
      <c r="J21" s="13">
        <v>-4.1005344357817892E-2</v>
      </c>
      <c r="K21" s="37">
        <v>-9.655183145624413E-3</v>
      </c>
      <c r="L21" s="13">
        <v>1.6713078915349788E-2</v>
      </c>
      <c r="M21" s="12">
        <v>-4.1096041201890143E-3</v>
      </c>
      <c r="N21" s="40"/>
      <c r="O21" s="13">
        <v>-3.98899105052547E-2</v>
      </c>
      <c r="P21" s="12">
        <v>-1.146130887644181E-2</v>
      </c>
      <c r="Q21" s="25">
        <v>1.315216475954152</v>
      </c>
      <c r="S21" s="7" t="s">
        <v>55</v>
      </c>
      <c r="T21" s="17">
        <v>5.3192155618368986E-3</v>
      </c>
      <c r="U21" s="17">
        <v>-4.1005344357817892E-2</v>
      </c>
      <c r="V21" s="24">
        <v>1.315216475954152</v>
      </c>
      <c r="W21" s="31">
        <v>7.3280694674445618E-3</v>
      </c>
      <c r="X21" s="19">
        <f t="shared" si="0"/>
        <v>3.897958114945295E-5</v>
      </c>
      <c r="Y21" s="19">
        <f t="shared" si="1"/>
        <v>-3.0049001199057541E-4</v>
      </c>
      <c r="Z21" s="6">
        <f t="shared" si="2"/>
        <v>9.6379977005196567E-3</v>
      </c>
      <c r="AB21" t="s">
        <v>125</v>
      </c>
      <c r="AC21" s="2">
        <f>T3</f>
        <v>43654</v>
      </c>
      <c r="AD21" s="21">
        <f>AD6+1</f>
        <v>0.99824188915255219</v>
      </c>
    </row>
    <row r="22" spans="2:30" x14ac:dyDescent="0.3">
      <c r="B22" s="11" t="s">
        <v>56</v>
      </c>
      <c r="C22" s="12">
        <v>0.24038469468969989</v>
      </c>
      <c r="D22" s="13">
        <v>-3.8759783348162768E-2</v>
      </c>
      <c r="E22" s="12">
        <v>-2.5089505320167741E-2</v>
      </c>
      <c r="F22" s="13">
        <v>4.6874994456662433E-2</v>
      </c>
      <c r="G22" s="37">
        <v>-6.4969361963287953E-2</v>
      </c>
      <c r="H22" s="13">
        <v>0.1077432605360655</v>
      </c>
      <c r="I22" s="12">
        <v>-2.1367460544930768E-2</v>
      </c>
      <c r="J22" s="13">
        <v>0.1004366899823752</v>
      </c>
      <c r="K22" s="37">
        <v>8.4126969659683581E-2</v>
      </c>
      <c r="L22" s="13">
        <v>-2.489022736670243E-2</v>
      </c>
      <c r="M22" s="12">
        <v>-0.19519509573029681</v>
      </c>
      <c r="N22" s="40"/>
      <c r="O22" s="13">
        <v>3.85916820492338E-2</v>
      </c>
      <c r="P22" s="12">
        <v>-4.9549593302079087E-2</v>
      </c>
      <c r="Q22" s="24">
        <v>1.2160257736571509</v>
      </c>
      <c r="S22" s="7" t="s">
        <v>56</v>
      </c>
      <c r="T22" s="17">
        <v>-2.1367460544930768E-2</v>
      </c>
      <c r="U22" s="17">
        <v>0.1004366899823752</v>
      </c>
      <c r="V22" s="24">
        <v>1.2160257736571509</v>
      </c>
      <c r="W22" s="31">
        <v>7.3767386782602525E-3</v>
      </c>
      <c r="X22" s="19">
        <f t="shared" si="0"/>
        <v>-1.5762217265799069E-4</v>
      </c>
      <c r="Y22" s="19">
        <f t="shared" si="1"/>
        <v>7.4089521570942123E-4</v>
      </c>
      <c r="Z22" s="6">
        <f t="shared" si="2"/>
        <v>8.9703043582980528E-3</v>
      </c>
      <c r="AB22" t="s">
        <v>125</v>
      </c>
      <c r="AC22" s="2">
        <f>U3</f>
        <v>43661</v>
      </c>
      <c r="AD22" s="21">
        <f>AD7+1</f>
        <v>0.9956306661790465</v>
      </c>
    </row>
    <row r="23" spans="2:30" x14ac:dyDescent="0.3">
      <c r="B23" s="11" t="s">
        <v>57</v>
      </c>
      <c r="C23" s="12">
        <v>0.14338228852880941</v>
      </c>
      <c r="D23" s="13">
        <v>-2.6366560660788348E-2</v>
      </c>
      <c r="E23" s="12">
        <v>4.5244398369305827E-2</v>
      </c>
      <c r="F23" s="13">
        <v>6.9510725742367718E-3</v>
      </c>
      <c r="G23" s="37">
        <v>-7.6247300421163788E-2</v>
      </c>
      <c r="H23" s="13">
        <v>8.5067562986973044E-2</v>
      </c>
      <c r="I23" s="12">
        <v>2.22717133979633E-3</v>
      </c>
      <c r="J23" s="13">
        <v>-1.8730137942868041E-2</v>
      </c>
      <c r="K23" s="37">
        <v>7.3115430419545602E-2</v>
      </c>
      <c r="L23" s="13">
        <v>2.080202150737032E-2</v>
      </c>
      <c r="M23" s="12">
        <v>-2.569401307898311E-2</v>
      </c>
      <c r="N23" s="40"/>
      <c r="O23" s="13">
        <v>9.0934772034256817E-4</v>
      </c>
      <c r="P23" s="12">
        <v>-9.6911137433426386E-3</v>
      </c>
      <c r="Q23" s="25">
        <v>0.29554236923209121</v>
      </c>
      <c r="S23" s="7" t="s">
        <v>57</v>
      </c>
      <c r="T23" s="17">
        <v>2.22717133979633E-3</v>
      </c>
      <c r="U23" s="17">
        <v>-1.8730137942868041E-2</v>
      </c>
      <c r="V23" s="24">
        <v>0.29554236923209121</v>
      </c>
      <c r="W23" s="31">
        <v>7.3829248578338698E-3</v>
      </c>
      <c r="X23" s="19">
        <f t="shared" si="0"/>
        <v>1.6443038647237488E-5</v>
      </c>
      <c r="Y23" s="19">
        <f t="shared" si="1"/>
        <v>-1.3828320100905782E-4</v>
      </c>
      <c r="Z23" s="6">
        <f t="shared" si="2"/>
        <v>2.1819671043467222E-3</v>
      </c>
      <c r="AB23" t="s">
        <v>126</v>
      </c>
      <c r="AC23" s="2">
        <f>U3</f>
        <v>43661</v>
      </c>
      <c r="AD23" s="22">
        <f>AD8+1</f>
        <v>0.99916479260585345</v>
      </c>
    </row>
    <row r="24" spans="2:30" x14ac:dyDescent="0.3">
      <c r="B24" s="11" t="s">
        <v>58</v>
      </c>
      <c r="C24" s="12">
        <v>0.14855660943480301</v>
      </c>
      <c r="D24" s="13">
        <v>-5.6388925689502822E-2</v>
      </c>
      <c r="E24" s="12">
        <v>3.0909563027189831E-2</v>
      </c>
      <c r="F24" s="13">
        <v>-1.798968452853977E-2</v>
      </c>
      <c r="G24" s="37">
        <v>8.607158068439591E-2</v>
      </c>
      <c r="H24" s="13">
        <v>0.2837015261179856</v>
      </c>
      <c r="I24" s="12">
        <v>4.0631613905012243E-2</v>
      </c>
      <c r="J24" s="13">
        <v>1.0115262443808339E-3</v>
      </c>
      <c r="K24" s="37">
        <v>-7.477746953343023E-3</v>
      </c>
      <c r="L24" s="13">
        <v>6.0680111098788458E-2</v>
      </c>
      <c r="M24" s="12">
        <v>-1.4206218882514721E-2</v>
      </c>
      <c r="N24" s="40"/>
      <c r="O24" s="13">
        <v>-1.9474257201798632E-2</v>
      </c>
      <c r="P24" s="12">
        <v>-3.9720925837321008E-3</v>
      </c>
      <c r="Q24" s="24">
        <v>1.0230170365632469</v>
      </c>
      <c r="S24" s="7" t="s">
        <v>58</v>
      </c>
      <c r="T24" s="17">
        <v>4.0631613905012243E-2</v>
      </c>
      <c r="U24" s="17">
        <v>1.0115262443808339E-3</v>
      </c>
      <c r="V24" s="24">
        <v>1.0230170365632469</v>
      </c>
      <c r="W24" s="31">
        <v>7.2674106386790924E-3</v>
      </c>
      <c r="X24" s="19">
        <f t="shared" si="0"/>
        <v>2.9528662315998733E-4</v>
      </c>
      <c r="Y24" s="19">
        <f t="shared" si="1"/>
        <v>7.3511765897163804E-6</v>
      </c>
      <c r="Z24" s="6">
        <f t="shared" si="2"/>
        <v>7.4346848950696985E-3</v>
      </c>
    </row>
    <row r="25" spans="2:30" x14ac:dyDescent="0.3">
      <c r="B25" s="11" t="s">
        <v>59</v>
      </c>
      <c r="C25" s="12">
        <v>0.1072221530172324</v>
      </c>
      <c r="D25" s="13">
        <v>-3.3617556254893932E-2</v>
      </c>
      <c r="E25" s="12">
        <v>2.5441442107710929E-2</v>
      </c>
      <c r="F25" s="13">
        <v>2.632893675648074E-2</v>
      </c>
      <c r="G25" s="37">
        <v>-1.332019422178321E-2</v>
      </c>
      <c r="H25" s="13">
        <v>0.1345171887101759</v>
      </c>
      <c r="I25" s="12">
        <v>2.12014621793204E-2</v>
      </c>
      <c r="J25" s="13">
        <v>-8.6508199744517178E-4</v>
      </c>
      <c r="K25" s="37">
        <v>1.29870426212817E-2</v>
      </c>
      <c r="L25" s="13">
        <v>-3.4187555005813501E-3</v>
      </c>
      <c r="M25" s="12">
        <v>-3.3018968619757387E-2</v>
      </c>
      <c r="N25" s="40"/>
      <c r="O25" s="13">
        <v>-8.2820332902339922E-2</v>
      </c>
      <c r="P25" s="12">
        <v>-6.1553543824158008E-2</v>
      </c>
      <c r="Q25" s="25">
        <v>0.57771485398672995</v>
      </c>
      <c r="S25" s="7" t="s">
        <v>59</v>
      </c>
      <c r="T25" s="17">
        <v>2.12014621793204E-2</v>
      </c>
      <c r="U25" s="17">
        <v>-8.6508199744517178E-4</v>
      </c>
      <c r="V25" s="24">
        <v>0.57771485398672995</v>
      </c>
      <c r="W25" s="31">
        <v>7.3423819362904274E-3</v>
      </c>
      <c r="X25" s="19">
        <f t="shared" si="0"/>
        <v>1.5566923292838677E-4</v>
      </c>
      <c r="Y25" s="19">
        <f t="shared" si="1"/>
        <v>-6.3517624314514708E-6</v>
      </c>
      <c r="Z25" s="6">
        <f t="shared" si="2"/>
        <v>4.2418031082388273E-3</v>
      </c>
    </row>
    <row r="26" spans="2:30" x14ac:dyDescent="0.3">
      <c r="B26" s="11" t="s">
        <v>60</v>
      </c>
      <c r="C26" s="12">
        <v>0.33063293026162488</v>
      </c>
      <c r="D26" s="13">
        <v>-2.7733867616023811E-2</v>
      </c>
      <c r="E26" s="12">
        <v>-5.1021077054179687E-3</v>
      </c>
      <c r="F26" s="13">
        <v>5.0815853974053971E-2</v>
      </c>
      <c r="G26" s="37">
        <v>2.0408199310869121E-2</v>
      </c>
      <c r="H26" s="13">
        <v>8.3835484130603932E-2</v>
      </c>
      <c r="I26" s="12">
        <v>1.8036354263303082E-2</v>
      </c>
      <c r="J26" s="13">
        <v>-3.4224911333603498E-3</v>
      </c>
      <c r="K26" s="37">
        <v>3.2525211995788617E-2</v>
      </c>
      <c r="L26" s="13">
        <v>4.3435799436076998E-2</v>
      </c>
      <c r="M26" s="12">
        <v>-7.0129412455704143E-2</v>
      </c>
      <c r="N26" s="40"/>
      <c r="O26" s="13">
        <v>8.1064699662022566E-2</v>
      </c>
      <c r="P26" s="12">
        <v>3.9171527498444991E-3</v>
      </c>
      <c r="Q26" s="24">
        <v>0.81192093266709653</v>
      </c>
      <c r="S26" s="7" t="s">
        <v>60</v>
      </c>
      <c r="T26" s="17">
        <v>1.8036354263303082E-2</v>
      </c>
      <c r="U26" s="17">
        <v>-3.4224911333603498E-3</v>
      </c>
      <c r="V26" s="24">
        <v>0.81192093266709653</v>
      </c>
      <c r="W26" s="31">
        <v>7.2714026810546334E-3</v>
      </c>
      <c r="X26" s="19">
        <f t="shared" si="0"/>
        <v>1.3114959474663321E-4</v>
      </c>
      <c r="Y26" s="19">
        <f t="shared" si="1"/>
        <v>-2.4886311203002158E-5</v>
      </c>
      <c r="Z26" s="6">
        <f t="shared" si="2"/>
        <v>5.903804046599904E-3</v>
      </c>
    </row>
    <row r="27" spans="2:30" x14ac:dyDescent="0.3">
      <c r="B27" s="11" t="s">
        <v>61</v>
      </c>
      <c r="C27" s="12">
        <v>0.1123347163016313</v>
      </c>
      <c r="D27" s="13">
        <v>-2.4752497816242999E-2</v>
      </c>
      <c r="E27" s="12">
        <v>2.944153883115708E-2</v>
      </c>
      <c r="F27" s="13">
        <v>0.22287972545098239</v>
      </c>
      <c r="G27" s="37">
        <v>0.35564532487810291</v>
      </c>
      <c r="H27" s="13">
        <v>9.0148436386235042E-2</v>
      </c>
      <c r="I27" s="12">
        <v>2.2155670987900281E-2</v>
      </c>
      <c r="J27" s="13">
        <v>2.9291257955560649E-2</v>
      </c>
      <c r="K27" s="37">
        <v>-9.732509229842834E-2</v>
      </c>
      <c r="L27" s="13">
        <v>-7.6292578287615931E-2</v>
      </c>
      <c r="M27" s="12">
        <v>-3.6860075124946268E-2</v>
      </c>
      <c r="N27" s="40"/>
      <c r="O27" s="13">
        <v>-3.7517667473680461E-2</v>
      </c>
      <c r="P27" s="12">
        <v>-6.5413546530698641E-2</v>
      </c>
      <c r="Q27" s="25">
        <v>1.41136344146671</v>
      </c>
      <c r="S27" s="7" t="s">
        <v>61</v>
      </c>
      <c r="T27" s="17">
        <v>2.2155670987900281E-2</v>
      </c>
      <c r="U27" s="17">
        <v>2.9291257955560649E-2</v>
      </c>
      <c r="V27" s="24">
        <v>1.41136344146671</v>
      </c>
      <c r="W27" s="31">
        <v>7.3411443137430983E-3</v>
      </c>
      <c r="X27" s="19">
        <f t="shared" si="0"/>
        <v>1.6264797808998707E-4</v>
      </c>
      <c r="Y27" s="19">
        <f t="shared" si="1"/>
        <v>2.1503135178284634E-4</v>
      </c>
      <c r="Z27" s="6">
        <f t="shared" si="2"/>
        <v>1.0361022702948228E-2</v>
      </c>
    </row>
    <row r="28" spans="2:30" x14ac:dyDescent="0.3">
      <c r="B28" s="11" t="s">
        <v>62</v>
      </c>
      <c r="C28" s="12">
        <v>7.5753007426502261E-2</v>
      </c>
      <c r="D28" s="13">
        <v>-5.864204024282671E-2</v>
      </c>
      <c r="E28" s="12">
        <v>2.655732521755505E-2</v>
      </c>
      <c r="F28" s="13">
        <v>-2.9064174133877629E-2</v>
      </c>
      <c r="G28" s="37">
        <v>-0.12631581147643309</v>
      </c>
      <c r="H28" s="13">
        <v>-8.3376192336998667E-2</v>
      </c>
      <c r="I28" s="12">
        <v>8.8350170501938718E-2</v>
      </c>
      <c r="J28" s="13">
        <v>-8.5520132857645703E-2</v>
      </c>
      <c r="K28" s="37">
        <v>9.0214733409040848E-2</v>
      </c>
      <c r="L28" s="13">
        <v>7.1766639006181965E-2</v>
      </c>
      <c r="M28" s="12">
        <v>-6.0953971139082963E-2</v>
      </c>
      <c r="N28" s="40"/>
      <c r="O28" s="13">
        <v>4.7601109925565543E-2</v>
      </c>
      <c r="P28" s="12">
        <v>-3.3764411274309292E-2</v>
      </c>
      <c r="Q28" s="24">
        <v>1.353332959647122</v>
      </c>
      <c r="S28" s="7" t="s">
        <v>62</v>
      </c>
      <c r="T28" s="17">
        <v>8.8350170501938718E-2</v>
      </c>
      <c r="U28" s="17">
        <v>-8.5520132857645703E-2</v>
      </c>
      <c r="V28" s="24">
        <v>1.353332959647122</v>
      </c>
      <c r="W28" s="31">
        <v>9.2750878164794659E-2</v>
      </c>
      <c r="X28" s="19">
        <f t="shared" si="0"/>
        <v>8.1945559000641526E-3</v>
      </c>
      <c r="Y28" s="19">
        <f t="shared" si="1"/>
        <v>-7.9320674233165495E-3</v>
      </c>
      <c r="Z28" s="6">
        <f t="shared" si="2"/>
        <v>0.12552282045663118</v>
      </c>
    </row>
    <row r="29" spans="2:30" x14ac:dyDescent="0.3">
      <c r="B29" s="11" t="s">
        <v>63</v>
      </c>
      <c r="C29" s="12">
        <v>0.12562668551949721</v>
      </c>
      <c r="D29" s="13">
        <v>-5.9773537508552854E-3</v>
      </c>
      <c r="E29" s="12">
        <v>-7.8171135800110259E-3</v>
      </c>
      <c r="F29" s="13">
        <v>2.7272900399668339E-2</v>
      </c>
      <c r="G29" s="37">
        <v>-3.3628469816304962E-2</v>
      </c>
      <c r="H29" s="13">
        <v>0.39560448393569342</v>
      </c>
      <c r="I29" s="12">
        <v>-2.8871365669213889E-2</v>
      </c>
      <c r="J29" s="13">
        <v>2.1704914830013911E-2</v>
      </c>
      <c r="K29" s="37">
        <v>0.15542378371206361</v>
      </c>
      <c r="L29" s="13">
        <v>5.917180747673445E-3</v>
      </c>
      <c r="M29" s="12">
        <v>-5.882356891311824E-2</v>
      </c>
      <c r="N29" s="40"/>
      <c r="O29" s="13">
        <v>4.5833377926659979E-2</v>
      </c>
      <c r="P29" s="12">
        <v>-3.3466185198046339E-2</v>
      </c>
      <c r="Q29" s="25">
        <v>1.2231049968979619</v>
      </c>
      <c r="S29" s="7" t="s">
        <v>63</v>
      </c>
      <c r="T29" s="17">
        <v>-2.8871365669213889E-2</v>
      </c>
      <c r="U29" s="17">
        <v>2.1704914830013911E-2</v>
      </c>
      <c r="V29" s="24">
        <v>1.2231049968979619</v>
      </c>
      <c r="W29" s="31">
        <v>7.2011761736308208E-3</v>
      </c>
      <c r="X29" s="19">
        <f t="shared" si="0"/>
        <v>-2.0790779055732592E-4</v>
      </c>
      <c r="Y29" s="19">
        <f t="shared" si="1"/>
        <v>1.5630091552458242E-4</v>
      </c>
      <c r="Z29" s="6">
        <f t="shared" si="2"/>
        <v>8.8077945615104031E-3</v>
      </c>
    </row>
    <row r="30" spans="2:30" x14ac:dyDescent="0.3">
      <c r="B30" s="11" t="s">
        <v>64</v>
      </c>
      <c r="C30" s="12">
        <v>0.1835051307187647</v>
      </c>
      <c r="D30" s="13">
        <v>-3.0487756250139109E-2</v>
      </c>
      <c r="E30" s="12">
        <v>-5.3908732254952518E-3</v>
      </c>
      <c r="F30" s="13">
        <v>-1.0840098361988961E-2</v>
      </c>
      <c r="G30" s="37">
        <v>-0.15342460098309449</v>
      </c>
      <c r="H30" s="13">
        <v>0.19741098525765671</v>
      </c>
      <c r="I30" s="12">
        <v>3.873867898412886E-2</v>
      </c>
      <c r="J30" s="13">
        <v>-1.0407622579203579E-2</v>
      </c>
      <c r="K30" s="37">
        <v>3.8562711651342729E-2</v>
      </c>
      <c r="L30" s="13">
        <v>3.375524098343297E-3</v>
      </c>
      <c r="M30" s="12">
        <v>3.3641682672860269E-3</v>
      </c>
      <c r="N30" s="40"/>
      <c r="O30" s="13">
        <v>0.15926232773908369</v>
      </c>
      <c r="P30" s="12">
        <v>-2.3861165981671539E-2</v>
      </c>
      <c r="Q30" s="24">
        <v>1.145701881796628</v>
      </c>
      <c r="S30" s="7" t="s">
        <v>64</v>
      </c>
      <c r="T30" s="17">
        <v>3.873867898412886E-2</v>
      </c>
      <c r="U30" s="17">
        <v>-1.0407622579203579E-2</v>
      </c>
      <c r="V30" s="24">
        <v>1.145701881796628</v>
      </c>
      <c r="W30" s="31">
        <v>7.2680115470651193E-3</v>
      </c>
      <c r="X30" s="19">
        <f t="shared" si="0"/>
        <v>2.8155316617469741E-4</v>
      </c>
      <c r="Y30" s="19">
        <f t="shared" si="1"/>
        <v>-7.5642721083147272E-5</v>
      </c>
      <c r="Z30" s="6">
        <f t="shared" si="2"/>
        <v>8.3269745063921288E-3</v>
      </c>
    </row>
    <row r="31" spans="2:30" x14ac:dyDescent="0.3">
      <c r="B31" s="11" t="s">
        <v>65</v>
      </c>
      <c r="C31" s="12">
        <v>0.27738885680838637</v>
      </c>
      <c r="D31" s="13">
        <v>1.75807966807402E-2</v>
      </c>
      <c r="E31" s="12">
        <v>-5.2982624463705497E-3</v>
      </c>
      <c r="F31" s="13">
        <v>-3.0801398047232139E-2</v>
      </c>
      <c r="G31" s="37">
        <v>5.1613034260350243E-2</v>
      </c>
      <c r="H31" s="13">
        <v>1.4505413141151721E-2</v>
      </c>
      <c r="I31" s="12">
        <v>4.3771082484253647E-2</v>
      </c>
      <c r="J31" s="13">
        <v>8.6022342278828656E-3</v>
      </c>
      <c r="K31" s="37">
        <v>3.0490356805838111E-2</v>
      </c>
      <c r="L31" s="13">
        <v>-9.7248659478705868E-3</v>
      </c>
      <c r="M31" s="12">
        <v>-5.6623421010707498E-2</v>
      </c>
      <c r="N31" s="40"/>
      <c r="O31" s="13">
        <v>-2.5249195386479521E-2</v>
      </c>
      <c r="P31" s="12">
        <v>-3.476482266418246E-2</v>
      </c>
      <c r="Q31" s="25">
        <v>0.49882252915373593</v>
      </c>
      <c r="S31" s="7" t="s">
        <v>65</v>
      </c>
      <c r="T31" s="17">
        <v>4.3771082484253647E-2</v>
      </c>
      <c r="U31" s="17">
        <v>8.6022342278828656E-3</v>
      </c>
      <c r="V31" s="24">
        <v>0.49882252915373593</v>
      </c>
      <c r="W31" s="31">
        <v>7.1907815190531427E-3</v>
      </c>
      <c r="X31" s="19">
        <f t="shared" si="0"/>
        <v>3.1474829099672184E-4</v>
      </c>
      <c r="Y31" s="19">
        <f t="shared" si="1"/>
        <v>6.1856786908426494E-5</v>
      </c>
      <c r="Z31" s="6">
        <f t="shared" si="2"/>
        <v>3.5869238239260317E-3</v>
      </c>
    </row>
    <row r="32" spans="2:30" x14ac:dyDescent="0.3">
      <c r="B32" s="11" t="s">
        <v>66</v>
      </c>
      <c r="C32" s="12">
        <v>0.54035250128847778</v>
      </c>
      <c r="D32" s="13">
        <v>-4.8138341629250458E-2</v>
      </c>
      <c r="E32" s="12">
        <v>1.452927947882476E-2</v>
      </c>
      <c r="F32" s="13">
        <v>4.3514130212997992E-2</v>
      </c>
      <c r="G32" s="37">
        <v>-5.6479297027288378E-2</v>
      </c>
      <c r="H32" s="13">
        <v>3.8166253321988641E-2</v>
      </c>
      <c r="I32" s="12">
        <v>8.9903087165785767E-2</v>
      </c>
      <c r="J32" s="13">
        <v>2.5390160050831062E-4</v>
      </c>
      <c r="K32" s="37">
        <v>8.9824966666191441E-2</v>
      </c>
      <c r="L32" s="13">
        <v>3.096623804880139E-2</v>
      </c>
      <c r="M32" s="12">
        <v>-6.5040683161654234E-2</v>
      </c>
      <c r="N32" s="40"/>
      <c r="O32" s="13">
        <v>-6.1594182211490052E-2</v>
      </c>
      <c r="P32" s="12">
        <v>-8.5199452680249199E-2</v>
      </c>
      <c r="Q32" s="24">
        <v>2.0283697053293048</v>
      </c>
      <c r="S32" s="7" t="s">
        <v>66</v>
      </c>
      <c r="T32" s="17">
        <v>8.9903087165785767E-2</v>
      </c>
      <c r="U32" s="17">
        <v>2.5390160050831062E-4</v>
      </c>
      <c r="V32" s="24">
        <v>2.0283697053293048</v>
      </c>
      <c r="W32" s="31">
        <v>2.4191173643695836E-2</v>
      </c>
      <c r="X32" s="19">
        <f t="shared" si="0"/>
        <v>2.1748611927318458E-3</v>
      </c>
      <c r="Y32" s="19">
        <f t="shared" si="1"/>
        <v>6.1421777063088329E-6</v>
      </c>
      <c r="Z32" s="6">
        <f t="shared" si="2"/>
        <v>4.9068643755233371E-2</v>
      </c>
    </row>
    <row r="33" spans="2:26" x14ac:dyDescent="0.3">
      <c r="B33" s="11" t="s">
        <v>67</v>
      </c>
      <c r="C33" s="12">
        <v>0.4371930153056669</v>
      </c>
      <c r="D33" s="13">
        <v>-8.6914075178496142E-2</v>
      </c>
      <c r="E33" s="12">
        <v>5.4812915678927883E-2</v>
      </c>
      <c r="F33" s="13">
        <v>9.3788052103580544E-3</v>
      </c>
      <c r="G33" s="37">
        <v>-5.8010908956299463E-2</v>
      </c>
      <c r="H33" s="13">
        <v>3.758930421817408E-2</v>
      </c>
      <c r="I33" s="12">
        <v>7.1811460114778791E-2</v>
      </c>
      <c r="J33" s="13">
        <v>-4.0000268375622872E-3</v>
      </c>
      <c r="K33" s="37">
        <v>7.1536184397769764E-2</v>
      </c>
      <c r="L33" s="13">
        <v>4.2164330874638889E-3</v>
      </c>
      <c r="M33" s="12">
        <v>-5.0384961783444759E-2</v>
      </c>
      <c r="N33" s="40"/>
      <c r="O33" s="13">
        <v>6.8781559628814382E-3</v>
      </c>
      <c r="P33" s="12">
        <v>-7.6116242833524139E-2</v>
      </c>
      <c r="Q33" s="25">
        <v>1.8965003765555211</v>
      </c>
      <c r="S33" s="7" t="s">
        <v>67</v>
      </c>
      <c r="T33" s="17">
        <v>7.1811460114778791E-2</v>
      </c>
      <c r="U33" s="17">
        <v>-4.0000268375622872E-3</v>
      </c>
      <c r="V33" s="24">
        <v>1.8965003765555211</v>
      </c>
      <c r="W33" s="31">
        <v>7.3825456337594485E-3</v>
      </c>
      <c r="X33" s="19">
        <f t="shared" si="0"/>
        <v>5.301513813242509E-4</v>
      </c>
      <c r="Y33" s="19">
        <f t="shared" si="1"/>
        <v>-2.9530380664566078E-5</v>
      </c>
      <c r="Z33" s="6">
        <f t="shared" si="2"/>
        <v>1.4001000574363112E-2</v>
      </c>
    </row>
    <row r="34" spans="2:26" x14ac:dyDescent="0.3">
      <c r="B34" s="11" t="s">
        <v>68</v>
      </c>
      <c r="C34" s="12">
        <v>-6.9996137499139355E-2</v>
      </c>
      <c r="D34" s="13">
        <v>-1.712506050165152E-2</v>
      </c>
      <c r="E34" s="12">
        <v>2.0591308270934139E-2</v>
      </c>
      <c r="F34" s="13">
        <v>9.3119661606946291E-3</v>
      </c>
      <c r="G34" s="37">
        <v>-6.6633042844759238E-3</v>
      </c>
      <c r="H34" s="13">
        <v>5.1599786274589832E-3</v>
      </c>
      <c r="I34" s="12">
        <v>-9.7535231608723016E-3</v>
      </c>
      <c r="J34" s="13">
        <v>2.0735617563665269E-3</v>
      </c>
      <c r="K34" s="37">
        <v>4.138640663311266E-3</v>
      </c>
      <c r="L34" s="13">
        <v>7.2127455306034696E-3</v>
      </c>
      <c r="M34" s="12">
        <v>-7.9283851537049865E-2</v>
      </c>
      <c r="N34" s="40"/>
      <c r="O34" s="13">
        <v>-1.555559370252824E-2</v>
      </c>
      <c r="P34" s="12">
        <v>-3.4988654396702512E-2</v>
      </c>
      <c r="Q34" s="24">
        <v>0.46858149726277348</v>
      </c>
      <c r="S34" s="7" t="s">
        <v>68</v>
      </c>
      <c r="T34" s="17">
        <v>-9.7535231608723016E-3</v>
      </c>
      <c r="U34" s="17">
        <v>2.0735617563665269E-3</v>
      </c>
      <c r="V34" s="24">
        <v>0.46858149726277348</v>
      </c>
      <c r="W34" s="31">
        <v>7.3112009973022645E-3</v>
      </c>
      <c r="X34" s="19">
        <f t="shared" si="0"/>
        <v>-7.130996826098031E-5</v>
      </c>
      <c r="Y34" s="19">
        <f t="shared" si="1"/>
        <v>1.5160226781114787E-5</v>
      </c>
      <c r="Z34" s="6">
        <f t="shared" si="2"/>
        <v>3.425893510104978E-3</v>
      </c>
    </row>
    <row r="35" spans="2:26" x14ac:dyDescent="0.3">
      <c r="B35" s="11" t="s">
        <v>69</v>
      </c>
      <c r="C35" s="12">
        <v>0.29836160179278132</v>
      </c>
      <c r="D35" s="13">
        <v>2.6651203393793569E-2</v>
      </c>
      <c r="E35" s="12">
        <v>7.1106099521339505E-2</v>
      </c>
      <c r="F35" s="13">
        <v>-2.634342411723201E-2</v>
      </c>
      <c r="G35" s="37">
        <v>-4.2748951421518237E-2</v>
      </c>
      <c r="H35" s="13">
        <v>0.1051698231082068</v>
      </c>
      <c r="I35" s="12">
        <v>8.2136008834226004E-3</v>
      </c>
      <c r="J35" s="13">
        <v>-2.2912348613643659E-2</v>
      </c>
      <c r="K35" s="37">
        <v>3.4392943115980401E-2</v>
      </c>
      <c r="L35" s="13">
        <v>3.8287198258298398E-2</v>
      </c>
      <c r="M35" s="12">
        <v>-3.6875344627694817E-2</v>
      </c>
      <c r="N35" s="40"/>
      <c r="O35" s="13">
        <v>-2.97229486172127E-2</v>
      </c>
      <c r="P35" s="12">
        <v>-2.0768500314633509E-2</v>
      </c>
      <c r="Q35" s="25">
        <v>0.52316767734858238</v>
      </c>
      <c r="S35" s="7" t="s">
        <v>69</v>
      </c>
      <c r="T35" s="17">
        <v>8.2136008834226004E-3</v>
      </c>
      <c r="U35" s="17">
        <v>-2.2912348613643659E-2</v>
      </c>
      <c r="V35" s="24">
        <v>0.52316767734858238</v>
      </c>
      <c r="W35" s="31">
        <v>7.2861657652943867E-3</v>
      </c>
      <c r="X35" s="19">
        <f t="shared" si="0"/>
        <v>5.9845657566585479E-5</v>
      </c>
      <c r="Y35" s="19">
        <f t="shared" si="1"/>
        <v>-1.6694317007122074E-4</v>
      </c>
      <c r="Z35" s="6">
        <f t="shared" si="2"/>
        <v>3.8118864202058207E-3</v>
      </c>
    </row>
    <row r="36" spans="2:26" x14ac:dyDescent="0.3">
      <c r="B36" s="11" t="s">
        <v>70</v>
      </c>
      <c r="C36" s="12">
        <v>0.18346896070820071</v>
      </c>
      <c r="D36" s="13">
        <v>-3.7036977233825708E-2</v>
      </c>
      <c r="E36" s="12">
        <v>3.7362547764933307E-2</v>
      </c>
      <c r="F36" s="13">
        <v>-1.271185284885468E-2</v>
      </c>
      <c r="G36" s="37">
        <v>4.0236052819642598E-2</v>
      </c>
      <c r="H36" s="13">
        <v>0.32645694290663019</v>
      </c>
      <c r="I36" s="12">
        <v>-4.6655884560019567E-3</v>
      </c>
      <c r="J36" s="13">
        <v>5.4687260766517198E-3</v>
      </c>
      <c r="K36" s="37">
        <v>1.010101908289718E-2</v>
      </c>
      <c r="L36" s="13">
        <v>3.8461538461538547E-2</v>
      </c>
      <c r="M36" s="12">
        <v>-3.0740737915039059E-2</v>
      </c>
      <c r="N36" s="40"/>
      <c r="O36" s="13">
        <v>0.15399314768424779</v>
      </c>
      <c r="P36" s="12">
        <v>-2.3178832624351279E-2</v>
      </c>
      <c r="Q36" s="24">
        <v>0.38842689311924672</v>
      </c>
      <c r="S36" s="7" t="s">
        <v>70</v>
      </c>
      <c r="T36" s="17">
        <v>-4.6655884560019567E-3</v>
      </c>
      <c r="U36" s="17">
        <v>5.4687260766517198E-3</v>
      </c>
      <c r="V36" s="24">
        <v>0.38842689311924672</v>
      </c>
      <c r="W36" s="31">
        <v>7.1887836987740454E-3</v>
      </c>
      <c r="X36" s="19">
        <f t="shared" si="0"/>
        <v>-3.3539906237695236E-5</v>
      </c>
      <c r="Y36" s="19">
        <f t="shared" si="1"/>
        <v>3.9313488872894424E-5</v>
      </c>
      <c r="Z36" s="6">
        <f t="shared" si="2"/>
        <v>2.7923169174210892E-3</v>
      </c>
    </row>
    <row r="37" spans="2:26" x14ac:dyDescent="0.3">
      <c r="B37" s="11" t="s">
        <v>71</v>
      </c>
      <c r="C37" s="12">
        <v>0.1199575391626939</v>
      </c>
      <c r="D37" s="13">
        <v>-3.3175381683131167E-2</v>
      </c>
      <c r="E37" s="12">
        <v>3.0392273209757899E-2</v>
      </c>
      <c r="F37" s="13">
        <v>-1.332067522787039E-2</v>
      </c>
      <c r="G37" s="37">
        <v>1.0840571914136901E-3</v>
      </c>
      <c r="H37" s="13">
        <v>0.13948915329071901</v>
      </c>
      <c r="I37" s="12">
        <v>3.4051751547057751E-2</v>
      </c>
      <c r="J37" s="13">
        <v>1.500635544345807E-2</v>
      </c>
      <c r="K37" s="37">
        <v>3.1827410309629427E-2</v>
      </c>
      <c r="L37" s="13">
        <v>1.492536275619605E-2</v>
      </c>
      <c r="M37" s="12">
        <v>-2.9607761954035361E-2</v>
      </c>
      <c r="N37" s="40"/>
      <c r="O37" s="13">
        <v>1.0665186445432569E-2</v>
      </c>
      <c r="P37" s="12">
        <v>-9.8512838026638683E-3</v>
      </c>
      <c r="Q37" s="25">
        <v>0.56263841194745556</v>
      </c>
      <c r="S37" s="7" t="s">
        <v>71</v>
      </c>
      <c r="T37" s="17">
        <v>3.4051751547057751E-2</v>
      </c>
      <c r="U37" s="17">
        <v>1.500635544345807E-2</v>
      </c>
      <c r="V37" s="24">
        <v>0.56263841194745556</v>
      </c>
      <c r="W37" s="31">
        <v>7.1600268257358338E-3</v>
      </c>
      <c r="X37" s="19">
        <f t="shared" si="0"/>
        <v>2.4381145454022518E-4</v>
      </c>
      <c r="Y37" s="19">
        <f t="shared" si="1"/>
        <v>1.0744590753168673E-4</v>
      </c>
      <c r="Z37" s="6">
        <f t="shared" si="2"/>
        <v>4.0285061227331911E-3</v>
      </c>
    </row>
    <row r="38" spans="2:26" x14ac:dyDescent="0.3">
      <c r="B38" s="11" t="s">
        <v>72</v>
      </c>
      <c r="C38" s="12">
        <v>0.22650162273113869</v>
      </c>
      <c r="D38" s="13">
        <v>-3.7524095254016683E-2</v>
      </c>
      <c r="E38" s="12">
        <v>-1.060073144533713E-2</v>
      </c>
      <c r="F38" s="13">
        <v>4.1667157918068298E-3</v>
      </c>
      <c r="G38" s="37">
        <v>-1.8375720508000289E-2</v>
      </c>
      <c r="H38" s="13">
        <v>0.15222155513613991</v>
      </c>
      <c r="I38" s="12">
        <v>2.1739119151379379E-2</v>
      </c>
      <c r="J38" s="13">
        <v>-2.1691920195077489E-2</v>
      </c>
      <c r="K38" s="37">
        <v>5.8349936572770211E-3</v>
      </c>
      <c r="L38" s="13">
        <v>2.816155689464828E-2</v>
      </c>
      <c r="M38" s="12">
        <v>-4.9240391099292244E-3</v>
      </c>
      <c r="N38" s="40"/>
      <c r="O38" s="13">
        <v>3.4639240427766449E-2</v>
      </c>
      <c r="P38" s="12">
        <v>-2.760065479985796E-2</v>
      </c>
      <c r="Q38" s="24">
        <v>0.60591628873038272</v>
      </c>
      <c r="S38" s="7" t="s">
        <v>72</v>
      </c>
      <c r="T38" s="17">
        <v>2.1739119151379379E-2</v>
      </c>
      <c r="U38" s="17">
        <v>-2.1691920195077489E-2</v>
      </c>
      <c r="V38" s="24">
        <v>0.60591628873038272</v>
      </c>
      <c r="W38" s="31">
        <v>7.3214223572774821E-3</v>
      </c>
      <c r="X38" s="19">
        <f t="shared" si="0"/>
        <v>1.5916127298242806E-4</v>
      </c>
      <c r="Y38" s="19">
        <f t="shared" si="1"/>
        <v>-1.5881570948851923E-4</v>
      </c>
      <c r="Z38" s="6">
        <f t="shared" si="2"/>
        <v>4.4361690629492224E-3</v>
      </c>
    </row>
    <row r="39" spans="2:26" x14ac:dyDescent="0.3">
      <c r="B39" s="11" t="s">
        <v>73</v>
      </c>
      <c r="C39" s="12">
        <v>0.1394683841790465</v>
      </c>
      <c r="D39" s="13">
        <v>-3.0150741066479862E-2</v>
      </c>
      <c r="E39" s="12">
        <v>-2.5906811376074979E-2</v>
      </c>
      <c r="F39" s="13">
        <v>-5.3190578494588534E-3</v>
      </c>
      <c r="G39" s="37">
        <v>4.0106889057500927E-2</v>
      </c>
      <c r="H39" s="13">
        <v>0.29248279494715002</v>
      </c>
      <c r="I39" s="12">
        <v>7.9723040722483596E-3</v>
      </c>
      <c r="J39" s="13">
        <v>4.1953198420281002E-2</v>
      </c>
      <c r="K39" s="37">
        <v>0.11683175459907311</v>
      </c>
      <c r="L39" s="13">
        <v>5.3487005231298353E-2</v>
      </c>
      <c r="M39" s="12">
        <v>8.4150648985565901E-3</v>
      </c>
      <c r="N39" s="40"/>
      <c r="O39" s="13">
        <v>4.7009779042059163E-2</v>
      </c>
      <c r="P39" s="12">
        <v>4.2507215071396756E-3</v>
      </c>
      <c r="Q39" s="25">
        <v>1.1021009610158949</v>
      </c>
      <c r="S39" s="7" t="s">
        <v>73</v>
      </c>
      <c r="T39" s="17">
        <v>7.9723040722483596E-3</v>
      </c>
      <c r="U39" s="17">
        <v>4.1953198420281002E-2</v>
      </c>
      <c r="V39" s="24">
        <v>1.1021009610158949</v>
      </c>
      <c r="W39" s="31">
        <v>7.21788549893822E-3</v>
      </c>
      <c r="X39" s="19">
        <f t="shared" si="0"/>
        <v>5.7543177956207551E-5</v>
      </c>
      <c r="Y39" s="19">
        <f t="shared" si="1"/>
        <v>3.0281338251182406E-4</v>
      </c>
      <c r="Z39" s="6">
        <f t="shared" si="2"/>
        <v>7.9548385448825042E-3</v>
      </c>
    </row>
    <row r="40" spans="2:26" x14ac:dyDescent="0.3">
      <c r="B40" s="11" t="s">
        <v>74</v>
      </c>
      <c r="C40" s="12">
        <v>0.1387405899757059</v>
      </c>
      <c r="D40" s="13">
        <v>-3.1095157993295319E-2</v>
      </c>
      <c r="E40" s="12">
        <v>-1.2093034746361029E-2</v>
      </c>
      <c r="F40" s="13">
        <v>-4.1431122677696892E-2</v>
      </c>
      <c r="G40" s="37">
        <v>0.1515652713696887</v>
      </c>
      <c r="H40" s="13">
        <v>3.5335487367971212E-3</v>
      </c>
      <c r="I40" s="12">
        <v>4.533453357673034E-2</v>
      </c>
      <c r="J40" s="13">
        <v>-1.0105372836093579E-2</v>
      </c>
      <c r="K40" s="37">
        <v>-1.7013095686655431E-3</v>
      </c>
      <c r="L40" s="13">
        <v>8.5512834760170797E-3</v>
      </c>
      <c r="M40" s="12">
        <v>2.9825260239315639E-3</v>
      </c>
      <c r="N40" s="40"/>
      <c r="O40" s="13">
        <v>6.2022096817978538E-2</v>
      </c>
      <c r="P40" s="12">
        <v>-3.1600061025440329E-2</v>
      </c>
      <c r="Q40" s="24">
        <v>0.87294944350971238</v>
      </c>
      <c r="S40" s="7" t="s">
        <v>74</v>
      </c>
      <c r="T40" s="17">
        <v>4.533453357673034E-2</v>
      </c>
      <c r="U40" s="17">
        <v>-1.0105372836093579E-2</v>
      </c>
      <c r="V40" s="24">
        <v>0.87294944350971238</v>
      </c>
      <c r="W40" s="31">
        <v>7.2494697272953009E-3</v>
      </c>
      <c r="X40" s="19">
        <f t="shared" si="0"/>
        <v>3.2865132876555895E-4</v>
      </c>
      <c r="Y40" s="19">
        <f t="shared" si="1"/>
        <v>-7.3258594458292659E-5</v>
      </c>
      <c r="Z40" s="6">
        <f t="shared" si="2"/>
        <v>6.3284205641829395E-3</v>
      </c>
    </row>
    <row r="41" spans="2:26" x14ac:dyDescent="0.3">
      <c r="B41" s="11" t="s">
        <v>75</v>
      </c>
      <c r="C41" s="12">
        <v>4.4282843502397418E-2</v>
      </c>
      <c r="D41" s="13">
        <v>-2.8480995662349962E-2</v>
      </c>
      <c r="E41" s="12">
        <v>8.4689887487474635E-3</v>
      </c>
      <c r="F41" s="13">
        <v>-1.93797281028717E-2</v>
      </c>
      <c r="G41" s="37">
        <v>4.5825114004592223E-2</v>
      </c>
      <c r="H41" s="13">
        <v>-2.0373830997342801E-2</v>
      </c>
      <c r="I41" s="12">
        <v>-4.2290218307603267E-2</v>
      </c>
      <c r="J41" s="13">
        <v>-2.5815206860241639E-2</v>
      </c>
      <c r="K41" s="37">
        <v>-5.3695945411118003E-2</v>
      </c>
      <c r="L41" s="13">
        <v>-2.06337534100649E-2</v>
      </c>
      <c r="M41" s="12">
        <v>-4.5899096726779283E-2</v>
      </c>
      <c r="N41" s="40"/>
      <c r="O41" s="13">
        <v>3.3306793534748191E-2</v>
      </c>
      <c r="P41" s="12">
        <v>-3.9140367387964108E-2</v>
      </c>
      <c r="Q41" s="25">
        <v>1.0403110657857171</v>
      </c>
      <c r="S41" s="7" t="s">
        <v>75</v>
      </c>
      <c r="T41" s="17">
        <v>-4.2290218307603267E-2</v>
      </c>
      <c r="U41" s="17">
        <v>-2.5815206860241639E-2</v>
      </c>
      <c r="V41" s="24">
        <v>1.0403110657857171</v>
      </c>
      <c r="W41" s="31">
        <v>7.2790922822612751E-3</v>
      </c>
      <c r="X41" s="19">
        <f t="shared" si="0"/>
        <v>-3.0783440169801941E-4</v>
      </c>
      <c r="Y41" s="19">
        <f t="shared" si="1"/>
        <v>-1.8791127302136325E-4</v>
      </c>
      <c r="Z41" s="6">
        <f t="shared" si="2"/>
        <v>7.5725202501118151E-3</v>
      </c>
    </row>
    <row r="42" spans="2:26" x14ac:dyDescent="0.3">
      <c r="B42" s="11" t="s">
        <v>76</v>
      </c>
      <c r="C42" s="12">
        <v>0.1724138754128135</v>
      </c>
      <c r="D42" s="13">
        <v>-1.441178459960513E-2</v>
      </c>
      <c r="E42" s="12">
        <v>-2.4171871316855501E-2</v>
      </c>
      <c r="F42" s="13">
        <v>-1.83486972213287E-3</v>
      </c>
      <c r="G42" s="37">
        <v>4.6515951662300603E-2</v>
      </c>
      <c r="H42" s="13">
        <v>0.19147061287132461</v>
      </c>
      <c r="I42" s="12">
        <v>5.1098526714723258E-2</v>
      </c>
      <c r="J42" s="13">
        <v>-7.5153815450227368E-3</v>
      </c>
      <c r="K42" s="37">
        <v>2.2716598848871339E-2</v>
      </c>
      <c r="L42" s="13">
        <v>9.0930185906102468E-2</v>
      </c>
      <c r="M42" s="12">
        <v>5.3021692537507104E-3</v>
      </c>
      <c r="N42" s="40"/>
      <c r="O42" s="13">
        <v>0.19198314451126591</v>
      </c>
      <c r="P42" s="12">
        <v>-7.0798402733829313E-4</v>
      </c>
      <c r="Q42" s="24">
        <v>0.25053388511917829</v>
      </c>
      <c r="S42" s="7" t="s">
        <v>76</v>
      </c>
      <c r="T42" s="17">
        <v>5.1098526714723258E-2</v>
      </c>
      <c r="U42" s="17">
        <v>-7.5153815450227368E-3</v>
      </c>
      <c r="V42" s="24">
        <v>0.25053388511917829</v>
      </c>
      <c r="W42" s="31">
        <v>9.2682124759271248E-2</v>
      </c>
      <c r="X42" s="19">
        <f t="shared" si="0"/>
        <v>4.7359200279889361E-3</v>
      </c>
      <c r="Y42" s="19">
        <f t="shared" si="1"/>
        <v>-6.9654152996932197E-4</v>
      </c>
      <c r="Z42" s="6">
        <f t="shared" si="2"/>
        <v>2.3220012797040612E-2</v>
      </c>
    </row>
    <row r="43" spans="2:26" x14ac:dyDescent="0.3">
      <c r="B43" s="11" t="s">
        <v>12</v>
      </c>
      <c r="C43" s="12">
        <v>6.6761357427257861E-2</v>
      </c>
      <c r="D43" s="13">
        <v>-4.5273041361507671E-2</v>
      </c>
      <c r="E43" s="12">
        <v>2.092058579938505E-2</v>
      </c>
      <c r="F43" s="13">
        <v>-6.830763476601609E-3</v>
      </c>
      <c r="G43" s="37">
        <v>4.0338838404871957E-2</v>
      </c>
      <c r="H43" s="13">
        <v>-3.1238394516006629E-2</v>
      </c>
      <c r="I43" s="12">
        <v>-3.7344419140630469E-2</v>
      </c>
      <c r="J43" s="13">
        <v>-8.6207102807737135E-3</v>
      </c>
      <c r="K43" s="37">
        <v>-4.9275291954461557E-2</v>
      </c>
      <c r="L43" s="13">
        <v>-1.219512559319658E-2</v>
      </c>
      <c r="M43" s="12">
        <v>-3.0864169070875521E-2</v>
      </c>
      <c r="N43" s="40"/>
      <c r="O43" s="13">
        <v>-1.602571776515305E-2</v>
      </c>
      <c r="P43" s="12">
        <v>-5.048848045923604E-2</v>
      </c>
      <c r="Q43" s="25">
        <v>1.1752750509801451</v>
      </c>
      <c r="S43" s="7" t="s">
        <v>12</v>
      </c>
      <c r="T43" s="17">
        <v>-3.7344419140630469E-2</v>
      </c>
      <c r="U43" s="17">
        <v>-8.6207102807737135E-3</v>
      </c>
      <c r="V43" s="24">
        <v>1.1752750509801451</v>
      </c>
      <c r="W43" s="31">
        <v>7.3527767016432193E-3</v>
      </c>
      <c r="X43" s="19">
        <f t="shared" si="0"/>
        <v>-2.7458517499362684E-4</v>
      </c>
      <c r="Y43" s="19">
        <f t="shared" si="1"/>
        <v>-6.3386157704089133E-5</v>
      </c>
      <c r="Z43" s="6">
        <f t="shared" si="2"/>
        <v>8.6415350128693572E-3</v>
      </c>
    </row>
    <row r="44" spans="2:26" x14ac:dyDescent="0.3">
      <c r="B44" s="11" t="s">
        <v>77</v>
      </c>
      <c r="C44" s="12">
        <v>5.3699808805434353E-2</v>
      </c>
      <c r="D44" s="13">
        <v>8.4670971263711037E-2</v>
      </c>
      <c r="E44" s="12">
        <v>6.9552316426519267E-2</v>
      </c>
      <c r="F44" s="13">
        <v>-4.5313022236478817E-2</v>
      </c>
      <c r="G44" s="37">
        <v>-8.0434825725350545E-2</v>
      </c>
      <c r="H44" s="13">
        <v>0.59180468328504965</v>
      </c>
      <c r="I44" s="12">
        <v>-3.1930714524874733E-2</v>
      </c>
      <c r="J44" s="13">
        <v>-1.5597049369263091E-2</v>
      </c>
      <c r="K44" s="37">
        <v>0.1025974224140118</v>
      </c>
      <c r="L44" s="13">
        <v>-4.4522953019555223E-2</v>
      </c>
      <c r="M44" s="12">
        <v>-0.13757400498337141</v>
      </c>
      <c r="N44" s="40"/>
      <c r="O44" s="13">
        <v>-5.4888456091230831E-2</v>
      </c>
      <c r="P44" s="12">
        <v>1.209833610666289E-3</v>
      </c>
      <c r="Q44" s="24">
        <v>2.0488472456547262</v>
      </c>
      <c r="S44" s="7" t="s">
        <v>77</v>
      </c>
      <c r="T44" s="17">
        <v>-3.1930714524874733E-2</v>
      </c>
      <c r="U44" s="17">
        <v>-1.5597049369263091E-2</v>
      </c>
      <c r="V44" s="24">
        <v>2.0488472456547262</v>
      </c>
      <c r="W44" s="31">
        <v>7.3045716423327045E-3</v>
      </c>
      <c r="X44" s="19">
        <f t="shared" si="0"/>
        <v>-2.3324019183782097E-4</v>
      </c>
      <c r="Y44" s="19">
        <f t="shared" si="1"/>
        <v>-1.1392976452678236E-4</v>
      </c>
      <c r="Z44" s="6">
        <f t="shared" si="2"/>
        <v>1.4965951490080981E-2</v>
      </c>
    </row>
    <row r="45" spans="2:26" x14ac:dyDescent="0.3">
      <c r="B45" s="11" t="s">
        <v>78</v>
      </c>
      <c r="C45" s="12">
        <v>0.15978886609650389</v>
      </c>
      <c r="D45" s="13">
        <v>-3.029415322073992E-2</v>
      </c>
      <c r="E45" s="12">
        <v>2.3051240305507651E-2</v>
      </c>
      <c r="F45" s="13">
        <v>-6.5816723255888054E-2</v>
      </c>
      <c r="G45" s="37">
        <v>-8.7591292459568204E-2</v>
      </c>
      <c r="H45" s="13">
        <v>0.38115886854676462</v>
      </c>
      <c r="I45" s="12">
        <v>6.641511614553508E-2</v>
      </c>
      <c r="J45" s="13">
        <v>1.7623184469273578E-2</v>
      </c>
      <c r="K45" s="37">
        <v>-2.2934685289389471E-2</v>
      </c>
      <c r="L45" s="13">
        <v>5.9880220932121642E-2</v>
      </c>
      <c r="M45" s="12">
        <v>0.1073448074389243</v>
      </c>
      <c r="N45" s="40"/>
      <c r="O45" s="13">
        <v>0.1020407703435617</v>
      </c>
      <c r="P45" s="12">
        <v>1.111109234480989E-2</v>
      </c>
      <c r="Q45" s="25">
        <v>0.53680732522495056</v>
      </c>
      <c r="S45" s="7" t="s">
        <v>78</v>
      </c>
      <c r="T45" s="17">
        <v>6.641511614553508E-2</v>
      </c>
      <c r="U45" s="17">
        <v>1.7623184469273578E-2</v>
      </c>
      <c r="V45" s="24">
        <v>0.53680732522495056</v>
      </c>
      <c r="W45" s="31">
        <v>9.2796673835350035E-2</v>
      </c>
      <c r="X45" s="19">
        <f t="shared" si="0"/>
        <v>6.1631018706941086E-3</v>
      </c>
      <c r="Y45" s="19">
        <f t="shared" si="1"/>
        <v>1.6353729011353865E-3</v>
      </c>
      <c r="Z45" s="6">
        <f t="shared" si="2"/>
        <v>4.981393427132641E-2</v>
      </c>
    </row>
    <row r="46" spans="2:26" x14ac:dyDescent="0.3">
      <c r="B46" s="11" t="s">
        <v>79</v>
      </c>
      <c r="C46" s="12">
        <v>0.21888654023511811</v>
      </c>
      <c r="D46" s="13">
        <v>-1.6480046285193058E-2</v>
      </c>
      <c r="E46" s="12">
        <v>-2.971859346186367E-2</v>
      </c>
      <c r="F46" s="13">
        <v>1.335929694880855E-2</v>
      </c>
      <c r="G46" s="37">
        <v>-5.3376133123143932E-2</v>
      </c>
      <c r="H46" s="13">
        <v>2.0490424014930619E-2</v>
      </c>
      <c r="I46" s="12">
        <v>4.6691292332813328E-2</v>
      </c>
      <c r="J46" s="13">
        <v>6.4184235934794387E-3</v>
      </c>
      <c r="K46" s="37">
        <v>0.12500012690007489</v>
      </c>
      <c r="L46" s="13">
        <v>-1.048769780053427E-2</v>
      </c>
      <c r="M46" s="12">
        <v>-4.6162121357897427E-2</v>
      </c>
      <c r="N46" s="40"/>
      <c r="O46" s="13">
        <v>5.5358754889482942E-2</v>
      </c>
      <c r="P46" s="12">
        <v>-2.564841550775121E-2</v>
      </c>
      <c r="Q46" s="24">
        <v>0.95541274523722497</v>
      </c>
      <c r="S46" s="7" t="s">
        <v>79</v>
      </c>
      <c r="T46" s="17">
        <v>4.6691292332813328E-2</v>
      </c>
      <c r="U46" s="17">
        <v>6.4184235934794387E-3</v>
      </c>
      <c r="V46" s="24">
        <v>0.95541274523722497</v>
      </c>
      <c r="W46" s="31">
        <v>7.3856419070108936E-3</v>
      </c>
      <c r="X46" s="19">
        <f t="shared" si="0"/>
        <v>3.4484516534572256E-4</v>
      </c>
      <c r="Y46" s="19">
        <f t="shared" si="1"/>
        <v>4.7404178268949192E-5</v>
      </c>
      <c r="Z46" s="6">
        <f t="shared" si="2"/>
        <v>7.0563364097163709E-3</v>
      </c>
    </row>
    <row r="47" spans="2:26" x14ac:dyDescent="0.3">
      <c r="B47" s="11" t="s">
        <v>80</v>
      </c>
      <c r="C47" s="12">
        <v>2.3434842764779029E-2</v>
      </c>
      <c r="D47" s="13">
        <v>8.6179650202509173E-3</v>
      </c>
      <c r="E47" s="12">
        <v>-5.2848065797481913E-2</v>
      </c>
      <c r="F47" s="13">
        <v>-7.1834281953185752E-2</v>
      </c>
      <c r="G47" s="37">
        <v>-4.6076285758949509E-2</v>
      </c>
      <c r="H47" s="13">
        <v>0.1245563614410707</v>
      </c>
      <c r="I47" s="12">
        <v>-4.8775350943801588E-3</v>
      </c>
      <c r="J47" s="13">
        <v>-8.2474693945666644E-3</v>
      </c>
      <c r="K47" s="37">
        <v>8.8011033469826305E-2</v>
      </c>
      <c r="L47" s="13">
        <v>1.751596046707693E-2</v>
      </c>
      <c r="M47" s="12">
        <v>-2.5039266981121688E-3</v>
      </c>
      <c r="N47" s="40"/>
      <c r="O47" s="13">
        <v>4.1104470612038917E-2</v>
      </c>
      <c r="P47" s="12">
        <v>1.305928319305405E-2</v>
      </c>
      <c r="Q47" s="25">
        <v>0.61283090108944016</v>
      </c>
      <c r="S47" s="7" t="s">
        <v>80</v>
      </c>
      <c r="T47" s="17">
        <v>-4.8775350943801588E-3</v>
      </c>
      <c r="U47" s="17">
        <v>-8.2474693945666644E-3</v>
      </c>
      <c r="V47" s="24">
        <v>0.61283090108944016</v>
      </c>
      <c r="W47" s="31">
        <v>7.2711265723973293E-3</v>
      </c>
      <c r="X47" s="19">
        <f t="shared" si="0"/>
        <v>-3.5465175032548087E-5</v>
      </c>
      <c r="Y47" s="19">
        <f t="shared" si="1"/>
        <v>-5.9968393869867384E-5</v>
      </c>
      <c r="Z47" s="6">
        <f t="shared" si="2"/>
        <v>4.455971049297628E-3</v>
      </c>
    </row>
    <row r="48" spans="2:26" x14ac:dyDescent="0.3">
      <c r="B48" s="11" t="s">
        <v>81</v>
      </c>
      <c r="C48" s="12">
        <v>0.1323005496380758</v>
      </c>
      <c r="D48" s="13">
        <v>-9.8676216230589864E-3</v>
      </c>
      <c r="E48" s="12">
        <v>-1.4722543172095089E-2</v>
      </c>
      <c r="F48" s="13">
        <v>-4.1379913627036524E-3</v>
      </c>
      <c r="G48" s="37">
        <v>-9.5076874477771578E-2</v>
      </c>
      <c r="H48" s="13">
        <v>0.2396172532469163</v>
      </c>
      <c r="I48" s="12">
        <v>2.8619541856792271E-2</v>
      </c>
      <c r="J48" s="13">
        <v>-1.7798761834857402E-2</v>
      </c>
      <c r="K48" s="37">
        <v>6.8736347205928796E-3</v>
      </c>
      <c r="L48" s="13">
        <v>2.068572142559066E-3</v>
      </c>
      <c r="M48" s="12">
        <v>-5.1610173838258611E-2</v>
      </c>
      <c r="N48" s="40"/>
      <c r="O48" s="13">
        <v>2.786246769399137E-2</v>
      </c>
      <c r="P48" s="12">
        <v>-1.524781212678894E-2</v>
      </c>
      <c r="Q48" s="24">
        <v>0.9717914184011639</v>
      </c>
      <c r="S48" s="7" t="s">
        <v>81</v>
      </c>
      <c r="T48" s="17">
        <v>2.8619541856792271E-2</v>
      </c>
      <c r="U48" s="17">
        <v>-1.7798761834857402E-2</v>
      </c>
      <c r="V48" s="24">
        <v>0.9717914184011639</v>
      </c>
      <c r="W48" s="31">
        <v>7.3992056066688738E-3</v>
      </c>
      <c r="X48" s="19">
        <f t="shared" si="0"/>
        <v>2.1176187456707187E-4</v>
      </c>
      <c r="Y48" s="19">
        <f t="shared" si="1"/>
        <v>-1.3169669836024086E-4</v>
      </c>
      <c r="Z48" s="6">
        <f t="shared" si="2"/>
        <v>7.1904845115465894E-3</v>
      </c>
    </row>
    <row r="49" spans="2:26" x14ac:dyDescent="0.3">
      <c r="B49" s="11" t="s">
        <v>82</v>
      </c>
      <c r="C49" s="12">
        <v>0.13048570659477579</v>
      </c>
      <c r="D49" s="13">
        <v>2.7646569609958149E-2</v>
      </c>
      <c r="E49" s="12">
        <v>2.174652051863624E-2</v>
      </c>
      <c r="F49" s="13">
        <v>2.4684656105665059E-2</v>
      </c>
      <c r="G49" s="37">
        <v>2.0524248047763649E-2</v>
      </c>
      <c r="H49" s="13">
        <v>1.735382895342075E-2</v>
      </c>
      <c r="I49" s="12">
        <v>-2.7912701403224442E-2</v>
      </c>
      <c r="J49" s="13">
        <v>-5.7747605527755597E-2</v>
      </c>
      <c r="K49" s="37">
        <v>3.2731409351801848E-2</v>
      </c>
      <c r="L49" s="13">
        <v>8.961748867394137E-2</v>
      </c>
      <c r="M49" s="12">
        <v>2.1865601458299411E-2</v>
      </c>
      <c r="N49" s="40"/>
      <c r="O49" s="13">
        <v>7.0376851256499284E-2</v>
      </c>
      <c r="P49" s="12">
        <v>-1.100410262711082E-2</v>
      </c>
      <c r="Q49" s="25">
        <v>0.18366168130470539</v>
      </c>
      <c r="S49" s="7" t="s">
        <v>82</v>
      </c>
      <c r="T49" s="17">
        <v>-2.7912701403224442E-2</v>
      </c>
      <c r="U49" s="17">
        <v>-5.7747605527755597E-2</v>
      </c>
      <c r="V49" s="24">
        <v>0.18366168130470539</v>
      </c>
      <c r="W49" s="31">
        <v>7.260878349927077E-3</v>
      </c>
      <c r="X49" s="19">
        <f t="shared" si="0"/>
        <v>-2.0267072930665148E-4</v>
      </c>
      <c r="Y49" s="19">
        <f t="shared" si="1"/>
        <v>-4.192983387366098E-4</v>
      </c>
      <c r="Z49" s="6">
        <f t="shared" si="2"/>
        <v>1.333545125496542E-3</v>
      </c>
    </row>
    <row r="50" spans="2:26" x14ac:dyDescent="0.3">
      <c r="B50" s="11" t="s">
        <v>83</v>
      </c>
      <c r="C50" s="12">
        <v>0.1124190169786599</v>
      </c>
      <c r="D50" s="13">
        <v>-2.289533988164338E-2</v>
      </c>
      <c r="E50" s="12">
        <v>0</v>
      </c>
      <c r="F50" s="13">
        <v>-2.4943313934815858E-2</v>
      </c>
      <c r="G50" s="37">
        <v>-3.0420700035293399E-2</v>
      </c>
      <c r="H50" s="13">
        <v>0.1011977093502929</v>
      </c>
      <c r="I50" s="12">
        <v>-2.034671224629658E-2</v>
      </c>
      <c r="J50" s="13">
        <v>3.8461810976200268E-3</v>
      </c>
      <c r="K50" s="37">
        <v>-4.5210733377957002E-2</v>
      </c>
      <c r="L50" s="13">
        <v>4.8154104700121048E-2</v>
      </c>
      <c r="M50" s="12">
        <v>-4.2113306683041807E-2</v>
      </c>
      <c r="N50" s="40"/>
      <c r="O50" s="13">
        <v>2.9002894849115671E-2</v>
      </c>
      <c r="P50" s="12">
        <v>-1.4388195214641519E-2</v>
      </c>
      <c r="Q50" s="24">
        <v>1.246111695874222</v>
      </c>
      <c r="S50" s="7" t="s">
        <v>83</v>
      </c>
      <c r="T50" s="17">
        <v>-2.034671224629658E-2</v>
      </c>
      <c r="U50" s="17">
        <v>3.8461810976200268E-3</v>
      </c>
      <c r="V50" s="24">
        <v>1.246111695874222</v>
      </c>
      <c r="W50" s="31">
        <v>7.3971076948772078E-3</v>
      </c>
      <c r="X50" s="19">
        <f t="shared" si="0"/>
        <v>-1.5050682172253275E-4</v>
      </c>
      <c r="Y50" s="19">
        <f t="shared" si="1"/>
        <v>2.8450615793096365E-5</v>
      </c>
      <c r="Z50" s="6">
        <f t="shared" si="2"/>
        <v>9.2176224142276938E-3</v>
      </c>
    </row>
    <row r="51" spans="2:26" x14ac:dyDescent="0.3">
      <c r="B51" s="11" t="s">
        <v>84</v>
      </c>
      <c r="C51" s="12">
        <v>9.3759114359105666E-2</v>
      </c>
      <c r="D51" s="13">
        <v>-3.8277836267809562E-2</v>
      </c>
      <c r="E51" s="12">
        <v>5.0921799792942313E-3</v>
      </c>
      <c r="F51" s="13">
        <v>-2.2399807443009071E-2</v>
      </c>
      <c r="G51" s="37">
        <v>-3.0307377413180129E-2</v>
      </c>
      <c r="H51" s="13">
        <v>8.3905801823025872E-2</v>
      </c>
      <c r="I51" s="12">
        <v>-2.4730327312463499E-2</v>
      </c>
      <c r="J51" s="13">
        <v>-1.645476436882731E-3</v>
      </c>
      <c r="K51" s="37">
        <v>-4.0384517991927882E-2</v>
      </c>
      <c r="L51" s="13">
        <v>5.1698478508346517E-2</v>
      </c>
      <c r="M51" s="12">
        <v>-6.4542625951592658E-2</v>
      </c>
      <c r="N51" s="40"/>
      <c r="O51" s="13">
        <v>-1.0285474244714489E-2</v>
      </c>
      <c r="P51" s="12">
        <v>-6.7494934676044496E-3</v>
      </c>
      <c r="Q51" s="25">
        <v>1.1591340567351529</v>
      </c>
      <c r="S51" s="7" t="s">
        <v>84</v>
      </c>
      <c r="T51" s="17">
        <v>-2.4730327312463499E-2</v>
      </c>
      <c r="U51" s="17">
        <v>-1.645476436882731E-3</v>
      </c>
      <c r="V51" s="24">
        <v>1.1591340567351529</v>
      </c>
      <c r="W51" s="31">
        <v>7.3260956803328121E-3</v>
      </c>
      <c r="X51" s="19">
        <f t="shared" si="0"/>
        <v>-1.8117674409705542E-4</v>
      </c>
      <c r="Y51" s="19">
        <f t="shared" si="1"/>
        <v>-1.2054917816336003E-5</v>
      </c>
      <c r="Z51" s="6">
        <f t="shared" si="2"/>
        <v>8.4919270059740527E-3</v>
      </c>
    </row>
    <row r="52" spans="2:26" x14ac:dyDescent="0.3">
      <c r="B52" s="11" t="s">
        <v>85</v>
      </c>
      <c r="C52" s="12">
        <v>0.23096034039896679</v>
      </c>
      <c r="D52" s="13">
        <v>-4.1694734820179269E-2</v>
      </c>
      <c r="E52" s="12">
        <v>3.9999989043237649E-2</v>
      </c>
      <c r="F52" s="13">
        <v>-4.1160618762085988E-2</v>
      </c>
      <c r="G52" s="37">
        <v>0.1681914601174315</v>
      </c>
      <c r="H52" s="13">
        <v>0.46341929395985337</v>
      </c>
      <c r="I52" s="12">
        <v>-1.811451541698916E-2</v>
      </c>
      <c r="J52" s="13">
        <v>2.0964400039895641E-3</v>
      </c>
      <c r="K52" s="37">
        <v>9.8744759352127787E-2</v>
      </c>
      <c r="L52" s="13">
        <v>4.4173627475904358E-2</v>
      </c>
      <c r="M52" s="12">
        <v>6.1269178065910701E-2</v>
      </c>
      <c r="N52" s="40"/>
      <c r="O52" s="13">
        <v>8.4192396768878908E-2</v>
      </c>
      <c r="P52" s="12">
        <v>-6.6560956331335075E-2</v>
      </c>
      <c r="Q52" s="24">
        <v>0.66302546882797553</v>
      </c>
      <c r="S52" s="7" t="s">
        <v>85</v>
      </c>
      <c r="T52" s="17">
        <v>-1.811451541698916E-2</v>
      </c>
      <c r="U52" s="17">
        <v>2.0964400039895641E-3</v>
      </c>
      <c r="V52" s="24">
        <v>0.66302546882797553</v>
      </c>
      <c r="W52" s="31">
        <v>7.2373604001267832E-3</v>
      </c>
      <c r="X52" s="19">
        <f t="shared" si="0"/>
        <v>-1.3110127654640346E-4</v>
      </c>
      <c r="Y52" s="19">
        <f t="shared" si="1"/>
        <v>1.5172691866115707E-5</v>
      </c>
      <c r="Z52" s="6">
        <f t="shared" si="2"/>
        <v>4.7985542723710849E-3</v>
      </c>
    </row>
    <row r="53" spans="2:26" x14ac:dyDescent="0.3">
      <c r="B53" s="11" t="s">
        <v>86</v>
      </c>
      <c r="C53" s="12">
        <v>-4.4999964009283522E-2</v>
      </c>
      <c r="D53" s="13">
        <v>8.9005146106959421E-2</v>
      </c>
      <c r="E53" s="12">
        <v>7.2115536137486558E-2</v>
      </c>
      <c r="F53" s="13">
        <v>0</v>
      </c>
      <c r="G53" s="37">
        <v>9.8654671299423846E-2</v>
      </c>
      <c r="H53" s="13">
        <v>0.25984739517468403</v>
      </c>
      <c r="I53" s="12">
        <v>1.355932711583074E-2</v>
      </c>
      <c r="J53" s="13">
        <v>0.17391302561456179</v>
      </c>
      <c r="K53" s="37">
        <v>8.5470118375709614E-2</v>
      </c>
      <c r="L53" s="13">
        <v>9.186338842391617E-2</v>
      </c>
      <c r="M53" s="12">
        <v>-6.0096093648487448E-2</v>
      </c>
      <c r="N53" s="40"/>
      <c r="O53" s="13">
        <v>3.5805704061401933E-2</v>
      </c>
      <c r="P53" s="12">
        <v>7.4073188799819167E-3</v>
      </c>
      <c r="Q53" s="25">
        <v>0.98794729624513478</v>
      </c>
      <c r="S53" s="7" t="s">
        <v>86</v>
      </c>
      <c r="T53" s="17">
        <v>1.355932711583074E-2</v>
      </c>
      <c r="U53" s="17">
        <v>0.17391302561456179</v>
      </c>
      <c r="V53" s="24">
        <v>0.98794729624513478</v>
      </c>
      <c r="W53" s="31">
        <v>7.4600933226508922E-3</v>
      </c>
      <c r="X53" s="19">
        <f t="shared" si="0"/>
        <v>1.0115384567644808E-4</v>
      </c>
      <c r="Y53" s="19">
        <f t="shared" si="1"/>
        <v>1.2974074011092059E-3</v>
      </c>
      <c r="Z53" s="6">
        <f t="shared" si="2"/>
        <v>7.3701790278493332E-3</v>
      </c>
    </row>
    <row r="54" spans="2:26" x14ac:dyDescent="0.3">
      <c r="B54" s="11" t="s">
        <v>87</v>
      </c>
      <c r="C54" s="12">
        <v>0.20681990120245791</v>
      </c>
      <c r="D54" s="13">
        <v>1.1023667566044891E-2</v>
      </c>
      <c r="E54" s="12">
        <v>-4.8286771761137159E-2</v>
      </c>
      <c r="F54" s="13">
        <v>-1.315469370307587E-2</v>
      </c>
      <c r="G54" s="37">
        <v>-6.1981210597113028E-2</v>
      </c>
      <c r="H54" s="13">
        <v>3.4947087265033701E-3</v>
      </c>
      <c r="I54" s="12">
        <v>-1.2492619065406999E-2</v>
      </c>
      <c r="J54" s="13">
        <v>-6.0240265471653842E-3</v>
      </c>
      <c r="K54" s="37">
        <v>-5.5151437030937722E-2</v>
      </c>
      <c r="L54" s="13">
        <v>-2.1167497251180941E-2</v>
      </c>
      <c r="M54" s="12">
        <v>-1.209256216613286E-2</v>
      </c>
      <c r="N54" s="40"/>
      <c r="O54" s="13">
        <v>0</v>
      </c>
      <c r="P54" s="12">
        <v>-2.3489860238953941E-2</v>
      </c>
      <c r="Q54" s="24">
        <v>0.16652913116290349</v>
      </c>
      <c r="S54" s="7" t="s">
        <v>87</v>
      </c>
      <c r="T54" s="17">
        <v>-1.2492619065406999E-2</v>
      </c>
      <c r="U54" s="17">
        <v>-6.0240265471653842E-3</v>
      </c>
      <c r="V54" s="24">
        <v>0.16652913116290349</v>
      </c>
      <c r="W54" s="31">
        <v>7.2482080507784291E-3</v>
      </c>
      <c r="X54" s="19">
        <f t="shared" si="0"/>
        <v>-9.0549102085191107E-5</v>
      </c>
      <c r="Y54" s="19">
        <f t="shared" si="1"/>
        <v>-4.3663397717267118E-5</v>
      </c>
      <c r="Z54" s="6">
        <f t="shared" si="2"/>
        <v>1.2070377891840942E-3</v>
      </c>
    </row>
    <row r="55" spans="2:26" x14ac:dyDescent="0.3">
      <c r="B55" s="11" t="s">
        <v>88</v>
      </c>
      <c r="C55" s="12">
        <v>3.9763059261913813E-2</v>
      </c>
      <c r="D55" s="13">
        <v>-6.8060139864001279E-3</v>
      </c>
      <c r="E55" s="12">
        <v>-4.5031967800400197E-2</v>
      </c>
      <c r="F55" s="13">
        <v>-4.1004103120696467E-3</v>
      </c>
      <c r="G55" s="37">
        <v>-0.14050424565906169</v>
      </c>
      <c r="H55" s="13">
        <v>-4.7904759034300692E-3</v>
      </c>
      <c r="I55" s="12">
        <v>2.3465629736069801E-2</v>
      </c>
      <c r="J55" s="13">
        <v>9.4062291239742635E-3</v>
      </c>
      <c r="K55" s="37">
        <v>0.1030867592033988</v>
      </c>
      <c r="L55" s="13">
        <v>1.319973594323764E-2</v>
      </c>
      <c r="M55" s="12">
        <v>-6.3053705857894937E-2</v>
      </c>
      <c r="N55" s="40"/>
      <c r="O55" s="13">
        <v>0.1001112251332419</v>
      </c>
      <c r="P55" s="12">
        <v>-1.0111343596762581E-3</v>
      </c>
      <c r="Q55" s="25">
        <v>1.240384687235506</v>
      </c>
      <c r="S55" s="7" t="s">
        <v>88</v>
      </c>
      <c r="T55" s="17">
        <v>2.3465629736069801E-2</v>
      </c>
      <c r="U55" s="17">
        <v>9.4062291239742635E-3</v>
      </c>
      <c r="V55" s="24">
        <v>1.240384687235506</v>
      </c>
      <c r="W55" s="31">
        <v>7.2619760291678477E-3</v>
      </c>
      <c r="X55" s="19">
        <f t="shared" si="0"/>
        <v>1.7040684065266714E-4</v>
      </c>
      <c r="Y55" s="19">
        <f t="shared" si="1"/>
        <v>6.8307810423161585E-5</v>
      </c>
      <c r="Z55" s="6">
        <f t="shared" si="2"/>
        <v>9.0076438656511021E-3</v>
      </c>
    </row>
    <row r="56" spans="2:26" x14ac:dyDescent="0.3">
      <c r="B56" s="11" t="s">
        <v>89</v>
      </c>
      <c r="C56" s="12">
        <v>9.5575393626461391E-2</v>
      </c>
      <c r="D56" s="13">
        <v>-3.7065062565134983E-2</v>
      </c>
      <c r="E56" s="12">
        <v>4.3466813023276263E-2</v>
      </c>
      <c r="F56" s="13">
        <v>2.5094684883091301E-3</v>
      </c>
      <c r="G56" s="37">
        <v>-1.6092773694891042E-2</v>
      </c>
      <c r="H56" s="13">
        <v>0.28935653142842011</v>
      </c>
      <c r="I56" s="12">
        <v>3.2800000378933492E-2</v>
      </c>
      <c r="J56" s="13">
        <v>-1.433016149063771E-2</v>
      </c>
      <c r="K56" s="37">
        <v>9.8232357306706763E-3</v>
      </c>
      <c r="L56" s="13">
        <v>9.1439808837664005E-2</v>
      </c>
      <c r="M56" s="12">
        <v>-4.973268646723128E-2</v>
      </c>
      <c r="N56" s="40"/>
      <c r="O56" s="13">
        <v>-6.0325431556771947E-2</v>
      </c>
      <c r="P56" s="12">
        <v>-2.1869976739348321E-2</v>
      </c>
      <c r="Q56" s="24">
        <v>0.53879872214776392</v>
      </c>
      <c r="S56" s="7" t="s">
        <v>89</v>
      </c>
      <c r="T56" s="17">
        <v>3.2800000378933492E-2</v>
      </c>
      <c r="U56" s="17">
        <v>-1.433016149063771E-2</v>
      </c>
      <c r="V56" s="24">
        <v>0.53879872214776392</v>
      </c>
      <c r="W56" s="31">
        <v>7.2400739053015643E-3</v>
      </c>
      <c r="X56" s="19">
        <f t="shared" si="0"/>
        <v>2.3747442683739778E-4</v>
      </c>
      <c r="Y56" s="19">
        <f t="shared" si="1"/>
        <v>-1.0375142826712346E-4</v>
      </c>
      <c r="Z56" s="6">
        <f t="shared" si="2"/>
        <v>3.9009425684318534E-3</v>
      </c>
    </row>
    <row r="57" spans="2:26" x14ac:dyDescent="0.3">
      <c r="B57" s="11" t="s">
        <v>90</v>
      </c>
      <c r="C57" s="12">
        <v>0.1585201049044824</v>
      </c>
      <c r="D57" s="13">
        <v>-4.7306131675959873E-2</v>
      </c>
      <c r="E57" s="12">
        <v>1.4942611433783171E-2</v>
      </c>
      <c r="F57" s="13">
        <v>1.2457454776231501E-2</v>
      </c>
      <c r="G57" s="37">
        <v>-1.3530722311703269E-2</v>
      </c>
      <c r="H57" s="13">
        <v>0.23017063171655039</v>
      </c>
      <c r="I57" s="12">
        <v>-1.9793844256186022E-2</v>
      </c>
      <c r="J57" s="13">
        <v>-8.2034564090901485E-3</v>
      </c>
      <c r="K57" s="37">
        <v>5.4082696069890128E-2</v>
      </c>
      <c r="L57" s="13">
        <v>1.5291654162465919E-2</v>
      </c>
      <c r="M57" s="12">
        <v>-1.7835955458499479E-2</v>
      </c>
      <c r="N57" s="40"/>
      <c r="O57" s="13">
        <v>-1.0535560337285751E-2</v>
      </c>
      <c r="P57" s="12">
        <v>-6.1275668822735607E-4</v>
      </c>
      <c r="Q57" s="25">
        <v>1.089754400671153</v>
      </c>
      <c r="S57" s="7" t="s">
        <v>90</v>
      </c>
      <c r="T57" s="17">
        <v>-1.9793844256186022E-2</v>
      </c>
      <c r="U57" s="17">
        <v>-8.2034564090901485E-3</v>
      </c>
      <c r="V57" s="24">
        <v>1.089754400671153</v>
      </c>
      <c r="W57" s="31">
        <v>7.3562021301436017E-3</v>
      </c>
      <c r="X57" s="19">
        <f t="shared" si="0"/>
        <v>-1.456075192810863E-4</v>
      </c>
      <c r="Y57" s="19">
        <f t="shared" si="1"/>
        <v>-6.0346283511089132E-5</v>
      </c>
      <c r="Z57" s="6">
        <f t="shared" si="2"/>
        <v>8.0164536435504991E-3</v>
      </c>
    </row>
    <row r="58" spans="2:26" x14ac:dyDescent="0.3">
      <c r="B58" s="11" t="s">
        <v>91</v>
      </c>
      <c r="C58" s="12">
        <v>5.1507601636535012E-2</v>
      </c>
      <c r="D58" s="13">
        <v>-4.9216995947593212E-2</v>
      </c>
      <c r="E58" s="12">
        <v>-3.5470749166669042E-2</v>
      </c>
      <c r="F58" s="13">
        <v>8.4954506432176391E-2</v>
      </c>
      <c r="G58" s="37">
        <v>-4.4463095693268673E-2</v>
      </c>
      <c r="H58" s="13">
        <v>0.33297933989958511</v>
      </c>
      <c r="I58" s="12">
        <v>2.640662869439336E-2</v>
      </c>
      <c r="J58" s="13">
        <v>2.585646758521043E-2</v>
      </c>
      <c r="K58" s="37">
        <v>0.19113624510897581</v>
      </c>
      <c r="L58" s="13">
        <v>6.5914401343584172E-2</v>
      </c>
      <c r="M58" s="12">
        <v>-5.8231291670362006E-3</v>
      </c>
      <c r="N58" s="40"/>
      <c r="O58" s="13">
        <v>3.2481238555276182E-2</v>
      </c>
      <c r="P58" s="12">
        <v>2.243433585535004E-2</v>
      </c>
      <c r="Q58" s="24">
        <v>1.176646669595623</v>
      </c>
      <c r="S58" s="7" t="s">
        <v>91</v>
      </c>
      <c r="T58" s="17">
        <v>2.640662869439336E-2</v>
      </c>
      <c r="U58" s="17">
        <v>2.585646758521043E-2</v>
      </c>
      <c r="V58" s="24">
        <v>1.176646669595623</v>
      </c>
      <c r="W58" s="31">
        <v>7.3923010518308838E-3</v>
      </c>
      <c r="X58" s="19">
        <f t="shared" si="0"/>
        <v>1.9520574907287163E-4</v>
      </c>
      <c r="Y58" s="19">
        <f t="shared" si="1"/>
        <v>1.9113879252678222E-4</v>
      </c>
      <c r="Z58" s="6">
        <f t="shared" si="2"/>
        <v>8.6981264132850299E-3</v>
      </c>
    </row>
    <row r="59" spans="2:26" x14ac:dyDescent="0.3">
      <c r="B59" s="11" t="s">
        <v>92</v>
      </c>
      <c r="C59" s="12">
        <v>0.11111108351636929</v>
      </c>
      <c r="D59" s="13">
        <v>-7.3437540628946696E-2</v>
      </c>
      <c r="E59" s="12">
        <v>-2.1922367852779678E-2</v>
      </c>
      <c r="F59" s="13">
        <v>-5.5172441575529141E-2</v>
      </c>
      <c r="G59" s="37">
        <v>0.21532843507875171</v>
      </c>
      <c r="H59" s="13">
        <v>6.0060004158364322E-3</v>
      </c>
      <c r="I59" s="12">
        <v>1.34328589776127E-2</v>
      </c>
      <c r="J59" s="13">
        <v>-5.0073660456266489E-2</v>
      </c>
      <c r="K59" s="37">
        <v>5.5813975838771457E-2</v>
      </c>
      <c r="L59" s="13">
        <v>0.1453744869711773</v>
      </c>
      <c r="M59" s="12">
        <v>-7.6923613012176428E-3</v>
      </c>
      <c r="N59" s="40"/>
      <c r="O59" s="13">
        <v>0.53359176183079837</v>
      </c>
      <c r="P59" s="12">
        <v>-3.2013489309567933E-2</v>
      </c>
      <c r="Q59" s="25">
        <v>0.75685057557141078</v>
      </c>
      <c r="S59" s="7" t="s">
        <v>92</v>
      </c>
      <c r="T59" s="17">
        <v>1.34328589776127E-2</v>
      </c>
      <c r="U59" s="17">
        <v>-5.0073660456266489E-2</v>
      </c>
      <c r="V59" s="24">
        <v>0.75685057557141078</v>
      </c>
      <c r="W59" s="31">
        <v>7.3333445763920134E-3</v>
      </c>
      <c r="X59" s="19">
        <f t="shared" si="0"/>
        <v>9.8507783528914856E-5</v>
      </c>
      <c r="Y59" s="19">
        <f t="shared" si="1"/>
        <v>-3.6720740632705711E-4</v>
      </c>
      <c r="Z59" s="6">
        <f t="shared" si="2"/>
        <v>5.5502460635057788E-3</v>
      </c>
    </row>
    <row r="60" spans="2:26" x14ac:dyDescent="0.3">
      <c r="B60" s="11" t="s">
        <v>93</v>
      </c>
      <c r="C60" s="12">
        <v>0.42403550117730271</v>
      </c>
      <c r="D60" s="13">
        <v>-2.162162841379156E-2</v>
      </c>
      <c r="E60" s="12">
        <v>-3.3149144140125153E-2</v>
      </c>
      <c r="F60" s="13">
        <v>-2.0714201436341732E-2</v>
      </c>
      <c r="G60" s="37">
        <v>4.0846046348853582E-2</v>
      </c>
      <c r="H60" s="13">
        <v>0.41713850285232867</v>
      </c>
      <c r="I60" s="12">
        <v>4.1342610834613769E-3</v>
      </c>
      <c r="J60" s="13">
        <v>-2.110153849402752E-2</v>
      </c>
      <c r="K60" s="37">
        <v>9.884351448058637E-2</v>
      </c>
      <c r="L60" s="13">
        <v>1.674629717868692E-2</v>
      </c>
      <c r="M60" s="12">
        <v>-0.13411757705417199</v>
      </c>
      <c r="N60" s="40"/>
      <c r="O60" s="13">
        <v>-7.6087577341955592E-3</v>
      </c>
      <c r="P60" s="12">
        <v>-2.3548729303000001E-2</v>
      </c>
      <c r="Q60" s="24">
        <v>1.138888828977092</v>
      </c>
      <c r="S60" s="7" t="s">
        <v>93</v>
      </c>
      <c r="T60" s="17">
        <v>4.1342610834613769E-3</v>
      </c>
      <c r="U60" s="17">
        <v>-2.110153849402752E-2</v>
      </c>
      <c r="V60" s="24">
        <v>1.138888828977092</v>
      </c>
      <c r="W60" s="31">
        <v>7.3644400885252087E-3</v>
      </c>
      <c r="X60" s="19">
        <f t="shared" si="0"/>
        <v>3.0446518059472629E-5</v>
      </c>
      <c r="Y60" s="19">
        <f t="shared" si="1"/>
        <v>-1.5540101601497412E-4</v>
      </c>
      <c r="Z60" s="6">
        <f t="shared" si="2"/>
        <v>8.3872785484924266E-3</v>
      </c>
    </row>
    <row r="61" spans="2:26" x14ac:dyDescent="0.3">
      <c r="B61" s="11" t="s">
        <v>94</v>
      </c>
      <c r="C61" s="12">
        <v>0.11689997296390819</v>
      </c>
      <c r="D61" s="13">
        <v>-2.9862158308134431E-2</v>
      </c>
      <c r="E61" s="12">
        <v>5.1302130143326963E-3</v>
      </c>
      <c r="F61" s="13">
        <v>-7.8520528988734739E-4</v>
      </c>
      <c r="G61" s="37">
        <v>-6.3654246870991305E-2</v>
      </c>
      <c r="H61" s="13">
        <v>0.1914649449335912</v>
      </c>
      <c r="I61" s="12">
        <v>6.0283773546891961E-3</v>
      </c>
      <c r="J61" s="13">
        <v>-1.0574646862323459E-2</v>
      </c>
      <c r="K61" s="37">
        <v>1.2112524088656819E-2</v>
      </c>
      <c r="L61" s="13">
        <v>-1.44314875851006E-2</v>
      </c>
      <c r="M61" s="12">
        <v>-3.928567875260236E-2</v>
      </c>
      <c r="N61" s="40"/>
      <c r="O61" s="13">
        <v>4.1635680357965832E-2</v>
      </c>
      <c r="P61" s="12">
        <v>-1.2896884229107621E-2</v>
      </c>
      <c r="Q61" s="25">
        <v>1.0009729079151031</v>
      </c>
      <c r="S61" s="7" t="s">
        <v>94</v>
      </c>
      <c r="T61" s="17">
        <v>6.0283773546891961E-3</v>
      </c>
      <c r="U61" s="17">
        <v>-1.0574646862323459E-2</v>
      </c>
      <c r="V61" s="24">
        <v>1.0009729079151031</v>
      </c>
      <c r="W61" s="31">
        <v>7.3518196315374854E-3</v>
      </c>
      <c r="X61" s="19">
        <f t="shared" si="0"/>
        <v>4.4319542982520044E-5</v>
      </c>
      <c r="Y61" s="19">
        <f t="shared" si="1"/>
        <v>-7.7742896399005874E-5</v>
      </c>
      <c r="Z61" s="6">
        <f t="shared" si="2"/>
        <v>7.3589722750474181E-3</v>
      </c>
    </row>
    <row r="62" spans="2:26" x14ac:dyDescent="0.3">
      <c r="B62" s="11" t="s">
        <v>95</v>
      </c>
      <c r="C62" s="12">
        <v>0.1058697749234319</v>
      </c>
      <c r="D62" s="13">
        <v>0</v>
      </c>
      <c r="E62" s="12">
        <v>-5.4249788367435334E-3</v>
      </c>
      <c r="F62" s="13">
        <v>0</v>
      </c>
      <c r="G62" s="37">
        <v>7.3176283155005351E-3</v>
      </c>
      <c r="H62" s="13">
        <v>1.3875554935640631E-3</v>
      </c>
      <c r="I62" s="12">
        <v>1.0695188926659769E-2</v>
      </c>
      <c r="J62" s="13">
        <v>0</v>
      </c>
      <c r="K62" s="37">
        <v>5.2910061529123356E-3</v>
      </c>
      <c r="L62" s="13">
        <v>5.263158747595087E-2</v>
      </c>
      <c r="M62" s="12">
        <v>0</v>
      </c>
      <c r="N62" s="40"/>
      <c r="O62" s="13">
        <v>-0.1001000769858493</v>
      </c>
      <c r="P62" s="12">
        <v>0</v>
      </c>
      <c r="Q62" s="24">
        <v>8.1890544378657622E-3</v>
      </c>
      <c r="S62" s="7" t="s">
        <v>95</v>
      </c>
      <c r="T62" s="17">
        <v>1.0695188926659769E-2</v>
      </c>
      <c r="U62" s="17">
        <v>0</v>
      </c>
      <c r="V62" s="24">
        <v>8.1890544378657622E-3</v>
      </c>
      <c r="W62" s="31">
        <v>7.2927160761082545E-3</v>
      </c>
      <c r="X62" s="19">
        <f t="shared" si="0"/>
        <v>7.7996976222466691E-5</v>
      </c>
      <c r="Y62" s="19">
        <f t="shared" si="1"/>
        <v>0</v>
      </c>
      <c r="Z62" s="6">
        <f t="shared" si="2"/>
        <v>5.972044894714929E-5</v>
      </c>
    </row>
    <row r="63" spans="2:26" x14ac:dyDescent="0.3">
      <c r="B63" s="11" t="s">
        <v>96</v>
      </c>
      <c r="C63" s="12">
        <v>0.1425629665727548</v>
      </c>
      <c r="D63" s="13">
        <v>-2.4983354719549381E-2</v>
      </c>
      <c r="E63" s="12">
        <v>6.0813016433723943E-2</v>
      </c>
      <c r="F63" s="13">
        <v>6.4412704280600863E-3</v>
      </c>
      <c r="G63" s="37">
        <v>2.5599990614142639E-2</v>
      </c>
      <c r="H63" s="13">
        <v>-5.9761810091449097E-2</v>
      </c>
      <c r="I63" s="12">
        <v>4.8951114865366303E-2</v>
      </c>
      <c r="J63" s="13">
        <v>-4.5714350900598499E-2</v>
      </c>
      <c r="K63" s="37">
        <v>-2.8276803012160401E-2</v>
      </c>
      <c r="L63" s="13">
        <v>-2.0198474917174969E-2</v>
      </c>
      <c r="M63" s="12">
        <v>-7.8267097015393916E-2</v>
      </c>
      <c r="N63" s="40"/>
      <c r="O63" s="13">
        <v>0.1015422315854069</v>
      </c>
      <c r="P63" s="12">
        <v>2.772954002565831E-3</v>
      </c>
      <c r="Q63" s="25">
        <v>1.5217123766040801</v>
      </c>
      <c r="S63" s="7" t="s">
        <v>96</v>
      </c>
      <c r="T63" s="17">
        <v>4.8951114865366303E-2</v>
      </c>
      <c r="U63" s="17">
        <v>-4.5714350900598499E-2</v>
      </c>
      <c r="V63" s="24">
        <v>1.5217123766040801</v>
      </c>
      <c r="W63" s="31">
        <v>7.3424000111268874E-3</v>
      </c>
      <c r="X63" s="19">
        <f t="shared" si="0"/>
        <v>3.5941866633213906E-4</v>
      </c>
      <c r="Y63" s="19">
        <f t="shared" si="1"/>
        <v>-3.3565305056121287E-4</v>
      </c>
      <c r="Z63" s="6">
        <f t="shared" si="2"/>
        <v>1.1173020970909719E-2</v>
      </c>
    </row>
    <row r="64" spans="2:26" x14ac:dyDescent="0.3">
      <c r="B64" s="11" t="s">
        <v>97</v>
      </c>
      <c r="C64" s="12">
        <v>0.15780438884493209</v>
      </c>
      <c r="D64" s="13">
        <v>-2.5969151925844699E-2</v>
      </c>
      <c r="E64" s="12">
        <v>6.8046240703752536E-2</v>
      </c>
      <c r="F64" s="13">
        <v>1.0804794745614689E-2</v>
      </c>
      <c r="G64" s="37">
        <v>6.0818257870540737E-2</v>
      </c>
      <c r="H64" s="13">
        <v>-4.3671784895511379E-2</v>
      </c>
      <c r="I64" s="12">
        <v>4.124093293670672E-2</v>
      </c>
      <c r="J64" s="13">
        <v>-3.8205314062818019E-2</v>
      </c>
      <c r="K64" s="37">
        <v>-3.3527737130505608E-2</v>
      </c>
      <c r="L64" s="13">
        <v>-9.0497657212879057E-3</v>
      </c>
      <c r="M64" s="12">
        <v>-9.0182660930184233E-2</v>
      </c>
      <c r="N64" s="40"/>
      <c r="O64" s="13">
        <v>0.1174541330703065</v>
      </c>
      <c r="P64" s="12">
        <v>3.7723029979575001E-4</v>
      </c>
      <c r="Q64" s="24">
        <v>1.7835728761923531</v>
      </c>
      <c r="S64" s="7" t="s">
        <v>97</v>
      </c>
      <c r="T64" s="17">
        <v>4.124093293670672E-2</v>
      </c>
      <c r="U64" s="17">
        <v>-3.8205314062818019E-2</v>
      </c>
      <c r="V64" s="24">
        <v>1.7835728761923531</v>
      </c>
      <c r="W64" s="31">
        <v>7.1560642474232834E-3</v>
      </c>
      <c r="X64" s="19">
        <f t="shared" si="0"/>
        <v>2.9512276571874827E-4</v>
      </c>
      <c r="Y64" s="19">
        <f t="shared" si="1"/>
        <v>-2.7339968202650999E-4</v>
      </c>
      <c r="Z64" s="6">
        <f t="shared" si="2"/>
        <v>1.2763362091994012E-2</v>
      </c>
    </row>
    <row r="65" spans="2:26" x14ac:dyDescent="0.3">
      <c r="B65" s="11" t="s">
        <v>13</v>
      </c>
      <c r="C65" s="12">
        <v>8.8964509035287742E-2</v>
      </c>
      <c r="D65" s="13">
        <v>4.4643879697048311E-4</v>
      </c>
      <c r="E65" s="12">
        <v>0.20481928531195151</v>
      </c>
      <c r="F65" s="13">
        <v>5.6370346634476258E-2</v>
      </c>
      <c r="G65" s="37">
        <v>0.32459153033401278</v>
      </c>
      <c r="H65" s="13">
        <v>-0.1318157676851309</v>
      </c>
      <c r="I65" s="12">
        <v>0.14451224965612491</v>
      </c>
      <c r="J65" s="13">
        <v>-4.6350602984324807E-2</v>
      </c>
      <c r="K65" s="37">
        <v>-5.5866136089860463E-3</v>
      </c>
      <c r="L65" s="13">
        <v>-1.06740806097001E-2</v>
      </c>
      <c r="M65" s="12">
        <v>-8.688248913212071E-2</v>
      </c>
      <c r="N65" s="40"/>
      <c r="O65" s="13">
        <v>6.3432864589752169E-2</v>
      </c>
      <c r="P65" s="12">
        <v>-5.4385981545565842E-2</v>
      </c>
      <c r="Q65" s="25">
        <v>0.43216887023603912</v>
      </c>
      <c r="S65" s="7" t="s">
        <v>13</v>
      </c>
      <c r="T65" s="17">
        <v>0.14451224965612491</v>
      </c>
      <c r="U65" s="17">
        <v>-4.6350602984324807E-2</v>
      </c>
      <c r="V65" s="24">
        <v>0.43216887023603912</v>
      </c>
      <c r="W65" s="31">
        <v>9.2679570811290093E-2</v>
      </c>
      <c r="X65" s="19">
        <f t="shared" si="0"/>
        <v>1.3393333275103661E-2</v>
      </c>
      <c r="Y65" s="19">
        <f t="shared" si="1"/>
        <v>-4.2957539914317252E-3</v>
      </c>
      <c r="Z65" s="6">
        <f t="shared" si="2"/>
        <v>4.0053225411476226E-2</v>
      </c>
    </row>
    <row r="66" spans="2:26" x14ac:dyDescent="0.3">
      <c r="B66" s="11" t="s">
        <v>98</v>
      </c>
      <c r="C66" s="12">
        <v>0.1537364280509779</v>
      </c>
      <c r="D66" s="13">
        <v>-6.477478368274403E-2</v>
      </c>
      <c r="E66" s="12">
        <v>3.0343076313374961E-2</v>
      </c>
      <c r="F66" s="13">
        <v>-3.5211244414721572E-2</v>
      </c>
      <c r="G66" s="37">
        <v>5.9721210179977557E-2</v>
      </c>
      <c r="H66" s="13">
        <v>0.5127013810736416</v>
      </c>
      <c r="I66" s="12">
        <v>-1.332764735196024E-2</v>
      </c>
      <c r="J66" s="13">
        <v>-9.1502782771204494E-3</v>
      </c>
      <c r="K66" s="37">
        <v>-1.585183373128873E-2</v>
      </c>
      <c r="L66" s="13">
        <v>0.38270474051126729</v>
      </c>
      <c r="M66" s="12">
        <v>-8.5163015156190625E-2</v>
      </c>
      <c r="N66" s="40"/>
      <c r="O66" s="13">
        <v>0.11272727094596061</v>
      </c>
      <c r="P66" s="12">
        <v>1.2091478954372681E-2</v>
      </c>
      <c r="Q66" s="24">
        <v>1.160017955696105</v>
      </c>
      <c r="S66" s="7" t="s">
        <v>98</v>
      </c>
      <c r="T66" s="17">
        <v>-1.332764735196024E-2</v>
      </c>
      <c r="U66" s="17">
        <v>-9.1502782771204494E-3</v>
      </c>
      <c r="V66" s="24">
        <v>1.160017955696105</v>
      </c>
      <c r="W66" s="31">
        <v>7.3729391233817018E-3</v>
      </c>
      <c r="X66" s="19">
        <f t="shared" si="0"/>
        <v>-9.8263932583902196E-5</v>
      </c>
      <c r="Y66" s="19">
        <f t="shared" si="1"/>
        <v>-6.7464444699211079E-5</v>
      </c>
      <c r="Z66" s="6">
        <f t="shared" si="2"/>
        <v>8.5527417693770733E-3</v>
      </c>
    </row>
    <row r="67" spans="2:26" x14ac:dyDescent="0.3">
      <c r="B67" s="11" t="s">
        <v>99</v>
      </c>
      <c r="C67" s="12">
        <v>5.4180522690572275E-7</v>
      </c>
      <c r="D67" s="13">
        <v>-3.5548363482068801E-2</v>
      </c>
      <c r="E67" s="12">
        <v>-2.8557196170748141E-2</v>
      </c>
      <c r="F67" s="13">
        <v>1.384375362721735E-2</v>
      </c>
      <c r="G67" s="37">
        <v>0.16369572007194441</v>
      </c>
      <c r="H67" s="13">
        <v>0.1837358778899629</v>
      </c>
      <c r="I67" s="12">
        <v>-1.463362088343456E-2</v>
      </c>
      <c r="J67" s="13">
        <v>-3.2821640933166862E-2</v>
      </c>
      <c r="K67" s="37">
        <v>0.1354838109005683</v>
      </c>
      <c r="L67" s="13">
        <v>4.5454590179150538E-2</v>
      </c>
      <c r="M67" s="12">
        <v>-3.7500150324360708E-2</v>
      </c>
      <c r="N67" s="40"/>
      <c r="O67" s="13">
        <v>0.14813016090518369</v>
      </c>
      <c r="P67" s="12">
        <v>-3.9404011487342849E-4</v>
      </c>
      <c r="Q67" s="25">
        <v>0.65836867847836122</v>
      </c>
      <c r="S67" s="7" t="s">
        <v>99</v>
      </c>
      <c r="T67" s="17">
        <v>-1.463362088343456E-2</v>
      </c>
      <c r="U67" s="17">
        <v>-3.2821640933166862E-2</v>
      </c>
      <c r="V67" s="24">
        <v>0.65836867847836122</v>
      </c>
      <c r="W67" s="31">
        <v>7.3717477346952696E-3</v>
      </c>
      <c r="X67" s="19">
        <f t="shared" si="0"/>
        <v>-1.0787536159784811E-4</v>
      </c>
      <c r="Y67" s="19">
        <f t="shared" si="1"/>
        <v>-2.4195285719805435E-4</v>
      </c>
      <c r="Z67" s="6">
        <f t="shared" si="2"/>
        <v>4.8533278141671774E-3</v>
      </c>
    </row>
    <row r="68" spans="2:26" x14ac:dyDescent="0.3">
      <c r="B68" s="11" t="s">
        <v>100</v>
      </c>
      <c r="C68" s="12">
        <v>0.19015385554387021</v>
      </c>
      <c r="D68" s="13">
        <v>5.1706505005557624E-3</v>
      </c>
      <c r="E68" s="12">
        <v>1.6975304251042319E-2</v>
      </c>
      <c r="F68" s="13">
        <v>-3.540702741700263E-3</v>
      </c>
      <c r="G68" s="37">
        <v>-6.0913741952586593E-2</v>
      </c>
      <c r="H68" s="13">
        <v>0.16702703527502119</v>
      </c>
      <c r="I68" s="12">
        <v>-4.6317916055105268E-3</v>
      </c>
      <c r="J68" s="13">
        <v>4.141458348662086E-2</v>
      </c>
      <c r="K68" s="37">
        <v>-1.9213512687746629E-2</v>
      </c>
      <c r="L68" s="13">
        <v>4.3280128590920341E-2</v>
      </c>
      <c r="M68" s="12">
        <v>1.310048687365151E-2</v>
      </c>
      <c r="N68" s="40"/>
      <c r="O68" s="13">
        <v>5.5603403696408593E-2</v>
      </c>
      <c r="P68" s="12">
        <v>-2.204977595857505E-2</v>
      </c>
      <c r="Q68" s="24">
        <v>0.93205335781835286</v>
      </c>
      <c r="S68" s="7" t="s">
        <v>100</v>
      </c>
      <c r="T68" s="17">
        <v>-4.6317916055105268E-3</v>
      </c>
      <c r="U68" s="17">
        <v>4.141458348662086E-2</v>
      </c>
      <c r="V68" s="24">
        <v>0.93205335781835286</v>
      </c>
      <c r="W68" s="31">
        <v>7.1623156589811143E-3</v>
      </c>
      <c r="X68" s="19">
        <f t="shared" si="0"/>
        <v>-3.3174353545285324E-5</v>
      </c>
      <c r="Y68" s="19">
        <f t="shared" si="1"/>
        <v>2.9662431981640524E-4</v>
      </c>
      <c r="Z68" s="6">
        <f t="shared" si="2"/>
        <v>6.675660359708316E-3</v>
      </c>
    </row>
    <row r="69" spans="2:26" x14ac:dyDescent="0.3">
      <c r="B69" s="11" t="s">
        <v>101</v>
      </c>
      <c r="C69" s="12">
        <v>0.16212317848853289</v>
      </c>
      <c r="D69" s="13">
        <v>1.4634232137077371E-2</v>
      </c>
      <c r="E69" s="12">
        <v>2.704347908644511E-2</v>
      </c>
      <c r="F69" s="13">
        <v>1.4335552480276631E-2</v>
      </c>
      <c r="G69" s="37">
        <v>-7.7747152566820299E-2</v>
      </c>
      <c r="H69" s="13">
        <v>0.34882835500987269</v>
      </c>
      <c r="I69" s="12">
        <v>-1.4692344908570191E-2</v>
      </c>
      <c r="J69" s="13">
        <v>1.4437960222694279E-2</v>
      </c>
      <c r="K69" s="37">
        <v>6.6495535517957283E-2</v>
      </c>
      <c r="L69" s="13">
        <v>-2.4283338456007612E-2</v>
      </c>
      <c r="M69" s="12">
        <v>8.7442981699157318E-3</v>
      </c>
      <c r="N69" s="40"/>
      <c r="O69" s="13">
        <v>-2.3113983111510809E-2</v>
      </c>
      <c r="P69" s="12">
        <v>-1.7559794349935709E-2</v>
      </c>
      <c r="Q69" s="25">
        <v>1.314835129730892</v>
      </c>
      <c r="S69" s="7" t="s">
        <v>101</v>
      </c>
      <c r="T69" s="17">
        <v>-1.4692344908570191E-2</v>
      </c>
      <c r="U69" s="17">
        <v>1.4437960222694279E-2</v>
      </c>
      <c r="V69" s="24">
        <v>1.314835129730892</v>
      </c>
      <c r="W69" s="31">
        <v>7.3147320124116941E-3</v>
      </c>
      <c r="X69" s="19">
        <f t="shared" ref="X69:X82" si="3">T69*W69</f>
        <v>-1.0747056564011234E-4</v>
      </c>
      <c r="Y69" s="19">
        <f t="shared" ref="Y69:Y82" si="4">W69*U69</f>
        <v>1.0560980983486852E-4</v>
      </c>
      <c r="Z69" s="6">
        <f t="shared" ref="Z69:Z82" si="5">W69*V69</f>
        <v>9.6176666144860389E-3</v>
      </c>
    </row>
    <row r="70" spans="2:26" x14ac:dyDescent="0.3">
      <c r="B70" s="11" t="s">
        <v>102</v>
      </c>
      <c r="C70" s="12">
        <v>0.1473266886881428</v>
      </c>
      <c r="D70" s="13">
        <v>5.128139115480268E-3</v>
      </c>
      <c r="E70" s="12">
        <v>4.0816999105743879E-3</v>
      </c>
      <c r="F70" s="13">
        <v>-1.9308983617720269E-2</v>
      </c>
      <c r="G70" s="37">
        <v>-5.2020727203583313E-2</v>
      </c>
      <c r="H70" s="13">
        <v>4.2617947896884667E-2</v>
      </c>
      <c r="I70" s="12">
        <v>-2.868587234143349E-2</v>
      </c>
      <c r="J70" s="13">
        <v>1.9007539397184251E-2</v>
      </c>
      <c r="K70" s="37">
        <v>-8.9369790583702757E-2</v>
      </c>
      <c r="L70" s="13">
        <v>3.8597141116888833E-2</v>
      </c>
      <c r="M70" s="12">
        <v>-3.3537023929420151E-2</v>
      </c>
      <c r="N70" s="40"/>
      <c r="O70" s="13">
        <v>4.5486340997795693E-2</v>
      </c>
      <c r="P70" s="12">
        <v>2.9156509065209062E-3</v>
      </c>
      <c r="Q70" s="24">
        <v>1.3008451997673309</v>
      </c>
      <c r="S70" s="7" t="s">
        <v>102</v>
      </c>
      <c r="T70" s="17">
        <v>-2.868587234143349E-2</v>
      </c>
      <c r="U70" s="17">
        <v>1.9007539397184251E-2</v>
      </c>
      <c r="V70" s="24">
        <v>1.3008451997673309</v>
      </c>
      <c r="W70" s="31">
        <v>7.2243219206167761E-3</v>
      </c>
      <c r="X70" s="19">
        <f t="shared" si="3"/>
        <v>-2.0723597636823244E-4</v>
      </c>
      <c r="Y70" s="19">
        <f t="shared" si="4"/>
        <v>1.3731658352406518E-4</v>
      </c>
      <c r="Z70" s="6">
        <f t="shared" si="5"/>
        <v>9.3977244920082376E-3</v>
      </c>
    </row>
    <row r="71" spans="2:26" x14ac:dyDescent="0.3">
      <c r="B71" s="11" t="s">
        <v>103</v>
      </c>
      <c r="C71" s="12">
        <v>0.44353783577892081</v>
      </c>
      <c r="D71" s="13">
        <v>-4.6122543017892433E-2</v>
      </c>
      <c r="E71" s="12">
        <v>-6.0440793319903492E-2</v>
      </c>
      <c r="F71" s="13">
        <v>2.4470239754712301E-2</v>
      </c>
      <c r="G71" s="37">
        <v>-4.6787084475347074E-3</v>
      </c>
      <c r="H71" s="13">
        <v>0.24178397253242159</v>
      </c>
      <c r="I71" s="12">
        <v>5.9015694787927897E-2</v>
      </c>
      <c r="J71" s="13">
        <v>2.198230389175837E-2</v>
      </c>
      <c r="K71" s="37">
        <v>5.5283006948408257E-2</v>
      </c>
      <c r="L71" s="13">
        <v>2.9679910354930561E-2</v>
      </c>
      <c r="M71" s="12">
        <v>-8.838335920573448E-2</v>
      </c>
      <c r="N71" s="40"/>
      <c r="O71" s="13">
        <v>-3.733336598457615E-2</v>
      </c>
      <c r="P71" s="12">
        <v>-8.3102289891443526E-3</v>
      </c>
      <c r="Q71" s="25">
        <v>0.87728544559933752</v>
      </c>
      <c r="S71" s="7" t="s">
        <v>103</v>
      </c>
      <c r="T71" s="17">
        <v>5.9015694787927897E-2</v>
      </c>
      <c r="U71" s="17">
        <v>2.198230389175837E-2</v>
      </c>
      <c r="V71" s="24">
        <v>0.87728544559933752</v>
      </c>
      <c r="W71" s="31">
        <v>7.2073697109000488E-3</v>
      </c>
      <c r="X71" s="19">
        <f t="shared" si="3"/>
        <v>4.2534793108223341E-4</v>
      </c>
      <c r="Y71" s="19">
        <f t="shared" si="4"/>
        <v>1.5843459124525953E-4</v>
      </c>
      <c r="Z71" s="6">
        <f t="shared" si="5"/>
        <v>6.322920548426118E-3</v>
      </c>
    </row>
    <row r="72" spans="2:26" x14ac:dyDescent="0.3">
      <c r="B72" s="11" t="s">
        <v>14</v>
      </c>
      <c r="C72" s="12">
        <v>0.18761768724230679</v>
      </c>
      <c r="D72" s="13">
        <v>-1.8468014755118719E-2</v>
      </c>
      <c r="E72" s="12">
        <v>4.1640963860460463E-2</v>
      </c>
      <c r="F72" s="13">
        <v>-5.2413417133171047E-2</v>
      </c>
      <c r="G72" s="37">
        <v>-1.7828415142236209E-2</v>
      </c>
      <c r="H72" s="13">
        <v>0.31272036549969728</v>
      </c>
      <c r="I72" s="12">
        <v>9.0308749159433432E-3</v>
      </c>
      <c r="J72" s="13">
        <v>3.7010420519342668E-2</v>
      </c>
      <c r="K72" s="37">
        <v>-1.8194701869111651E-2</v>
      </c>
      <c r="L72" s="13">
        <v>0.11831808260921629</v>
      </c>
      <c r="M72" s="12">
        <v>-3.6541365588497077E-2</v>
      </c>
      <c r="N72" s="40"/>
      <c r="O72" s="13">
        <v>3.6249031056747823E-2</v>
      </c>
      <c r="P72" s="12">
        <v>1.2171770506495211E-2</v>
      </c>
      <c r="Q72" s="24">
        <v>0.49707747997187102</v>
      </c>
      <c r="S72" s="7" t="s">
        <v>14</v>
      </c>
      <c r="T72" s="17">
        <v>9.0308749159433432E-3</v>
      </c>
      <c r="U72" s="17">
        <v>3.7010420519342668E-2</v>
      </c>
      <c r="V72" s="24">
        <v>0.49707747997187102</v>
      </c>
      <c r="W72" s="31">
        <v>7.3692904004390375E-3</v>
      </c>
      <c r="X72" s="19">
        <f t="shared" si="3"/>
        <v>6.6551139825626982E-5</v>
      </c>
      <c r="Y72" s="19">
        <f t="shared" si="4"/>
        <v>2.7274053664940389E-4</v>
      </c>
      <c r="Z72" s="6">
        <f t="shared" si="5"/>
        <v>3.663108301431137E-3</v>
      </c>
    </row>
    <row r="73" spans="2:26" x14ac:dyDescent="0.3">
      <c r="B73" s="11" t="s">
        <v>104</v>
      </c>
      <c r="C73" s="12">
        <v>0.25633436161246292</v>
      </c>
      <c r="D73" s="13">
        <v>2.8963701382531681E-2</v>
      </c>
      <c r="E73" s="12">
        <v>-4.7539580958091077E-2</v>
      </c>
      <c r="F73" s="13">
        <v>3.9842337171781088E-2</v>
      </c>
      <c r="G73" s="37">
        <v>-4.8420999586433637E-2</v>
      </c>
      <c r="H73" s="13">
        <v>-0.26066083419546782</v>
      </c>
      <c r="I73" s="12">
        <v>-2.1406750660776689E-2</v>
      </c>
      <c r="J73" s="13">
        <v>3.3750057220458977E-2</v>
      </c>
      <c r="K73" s="37">
        <v>-8.6759449447422421E-2</v>
      </c>
      <c r="L73" s="13">
        <v>8.2754057456591035E-3</v>
      </c>
      <c r="M73" s="12">
        <v>5.1871368304147847E-2</v>
      </c>
      <c r="N73" s="40"/>
      <c r="O73" s="13">
        <v>2.4656707021019079E-2</v>
      </c>
      <c r="P73" s="12">
        <v>-1.8276035801216509E-2</v>
      </c>
      <c r="Q73" s="25">
        <v>-0.19856638259320081</v>
      </c>
      <c r="S73" s="7" t="s">
        <v>104</v>
      </c>
      <c r="T73" s="17">
        <v>-2.1406750660776689E-2</v>
      </c>
      <c r="U73" s="17">
        <v>3.3750057220458977E-2</v>
      </c>
      <c r="V73" s="24">
        <v>-0.19856638259320081</v>
      </c>
      <c r="W73" s="31">
        <v>7.2763067705483376E-3</v>
      </c>
      <c r="X73" s="19">
        <f t="shared" si="3"/>
        <v>-1.5576208476844952E-4</v>
      </c>
      <c r="Y73" s="19">
        <f t="shared" si="4"/>
        <v>2.4557576985961946E-4</v>
      </c>
      <c r="Z73" s="6">
        <f t="shared" si="5"/>
        <v>-1.4448299140661985E-3</v>
      </c>
    </row>
    <row r="74" spans="2:26" x14ac:dyDescent="0.3">
      <c r="B74" s="11" t="s">
        <v>105</v>
      </c>
      <c r="C74" s="12">
        <v>8.4686031252207306E-2</v>
      </c>
      <c r="D74" s="13">
        <v>3.4991448949752701E-3</v>
      </c>
      <c r="E74" s="12">
        <v>-1.937044128770826E-3</v>
      </c>
      <c r="F74" s="13">
        <v>-2.4456594854876831E-2</v>
      </c>
      <c r="G74" s="37">
        <v>1.273398410946802E-2</v>
      </c>
      <c r="H74" s="13">
        <v>0.1213876223435475</v>
      </c>
      <c r="I74" s="12">
        <v>1.6054266219512451E-2</v>
      </c>
      <c r="J74" s="13">
        <v>-1.1236075691592681E-2</v>
      </c>
      <c r="K74" s="37">
        <v>4.9715557264038424E-3</v>
      </c>
      <c r="L74" s="13">
        <v>-1.7667100437714911E-3</v>
      </c>
      <c r="M74" s="12">
        <v>2.024634554884885E-3</v>
      </c>
      <c r="N74" s="40"/>
      <c r="O74" s="13">
        <v>2.1739255562191809E-2</v>
      </c>
      <c r="P74" s="12">
        <v>-2.4822744840080291E-2</v>
      </c>
      <c r="Q74" s="24">
        <v>0.53606488877337777</v>
      </c>
      <c r="S74" s="7" t="s">
        <v>105</v>
      </c>
      <c r="T74" s="17">
        <v>1.6054266219512451E-2</v>
      </c>
      <c r="U74" s="17">
        <v>-1.1236075691592681E-2</v>
      </c>
      <c r="V74" s="24">
        <v>0.53606488877337777</v>
      </c>
      <c r="W74" s="31">
        <v>7.420938893865003E-3</v>
      </c>
      <c r="X74" s="19">
        <f t="shared" si="3"/>
        <v>1.1913772860084301E-4</v>
      </c>
      <c r="Y74" s="19">
        <f t="shared" si="4"/>
        <v>-8.3382231114151236E-5</v>
      </c>
      <c r="Z74" s="6">
        <f t="shared" si="5"/>
        <v>3.9781047827337759E-3</v>
      </c>
    </row>
    <row r="75" spans="2:26" x14ac:dyDescent="0.3">
      <c r="B75" s="11" t="s">
        <v>106</v>
      </c>
      <c r="C75" s="12">
        <v>0.17276747187307159</v>
      </c>
      <c r="D75" s="13">
        <v>-2.564112920255179E-2</v>
      </c>
      <c r="E75" s="12">
        <v>3.2198369175381769E-2</v>
      </c>
      <c r="F75" s="13">
        <v>1.7096482436627539E-2</v>
      </c>
      <c r="G75" s="37">
        <v>0.22677683901739629</v>
      </c>
      <c r="H75" s="13">
        <v>0.1810859799297275</v>
      </c>
      <c r="I75" s="12">
        <v>-1.5701460119858731E-2</v>
      </c>
      <c r="J75" s="13">
        <v>-7.6651999824500772E-3</v>
      </c>
      <c r="K75" s="37">
        <v>2.296453167922952E-2</v>
      </c>
      <c r="L75" s="13">
        <v>0.15040822294068981</v>
      </c>
      <c r="M75" s="12">
        <v>-5.4639165056661443E-2</v>
      </c>
      <c r="N75" s="40"/>
      <c r="O75" s="13">
        <v>0.12040975466792971</v>
      </c>
      <c r="P75" s="12">
        <v>-1.1596716963968251E-2</v>
      </c>
      <c r="Q75" s="25">
        <v>0.64674030396454851</v>
      </c>
      <c r="S75" s="7" t="s">
        <v>106</v>
      </c>
      <c r="T75" s="17">
        <v>-1.5701460119858731E-2</v>
      </c>
      <c r="U75" s="17">
        <v>-7.6651999824500772E-3</v>
      </c>
      <c r="V75" s="24">
        <v>0.64674030396454851</v>
      </c>
      <c r="W75" s="31">
        <v>7.2722961600831179E-3</v>
      </c>
      <c r="X75" s="19">
        <f t="shared" si="3"/>
        <v>-1.1418566813734686E-4</v>
      </c>
      <c r="Y75" s="19">
        <f t="shared" si="4"/>
        <v>-5.5743604398640882E-5</v>
      </c>
      <c r="Z75" s="6">
        <f t="shared" si="5"/>
        <v>4.7032870290923748E-3</v>
      </c>
    </row>
    <row r="76" spans="2:26" x14ac:dyDescent="0.3">
      <c r="B76" s="11" t="s">
        <v>107</v>
      </c>
      <c r="C76" s="12">
        <v>0.12613162009307291</v>
      </c>
      <c r="D76" s="13">
        <v>-3.6441619191694641E-2</v>
      </c>
      <c r="E76" s="12">
        <v>5.7656616719940157E-2</v>
      </c>
      <c r="F76" s="13">
        <v>-6.222605349301924E-2</v>
      </c>
      <c r="G76" s="37">
        <v>-0.10982857429672339</v>
      </c>
      <c r="H76" s="13">
        <v>-0.1655318622346976</v>
      </c>
      <c r="I76" s="12">
        <v>4.4364983278805337E-2</v>
      </c>
      <c r="J76" s="13">
        <v>-1.416014632513829E-2</v>
      </c>
      <c r="K76" s="37">
        <v>-1.4858853811386069E-2</v>
      </c>
      <c r="L76" s="13">
        <v>-2.6646517130381131E-2</v>
      </c>
      <c r="M76" s="12">
        <v>-0.14772726813870951</v>
      </c>
      <c r="N76" s="40"/>
      <c r="O76" s="13">
        <v>0.14364777064284739</v>
      </c>
      <c r="P76" s="12">
        <v>3.2171648131149373E-2</v>
      </c>
      <c r="Q76" s="24">
        <v>1.16544595635495</v>
      </c>
      <c r="S76" s="7" t="s">
        <v>107</v>
      </c>
      <c r="T76" s="17">
        <v>4.4364983278805337E-2</v>
      </c>
      <c r="U76" s="17">
        <v>-1.416014632513829E-2</v>
      </c>
      <c r="V76" s="24">
        <v>1.16544595635495</v>
      </c>
      <c r="W76" s="31">
        <v>7.240174725621897E-3</v>
      </c>
      <c r="X76" s="19">
        <f t="shared" si="3"/>
        <v>3.2121023063784448E-4</v>
      </c>
      <c r="Y76" s="19">
        <f t="shared" si="4"/>
        <v>-1.0252193353437403E-4</v>
      </c>
      <c r="Z76" s="6">
        <f t="shared" si="5"/>
        <v>8.43803235727935E-3</v>
      </c>
    </row>
    <row r="77" spans="2:26" x14ac:dyDescent="0.3">
      <c r="B77" s="11" t="s">
        <v>108</v>
      </c>
      <c r="C77" s="12">
        <v>4.1188078843881433E-2</v>
      </c>
      <c r="D77" s="13">
        <v>-7.2239155205829908E-3</v>
      </c>
      <c r="E77" s="12">
        <v>-2.2868966614616348E-2</v>
      </c>
      <c r="F77" s="13">
        <v>5.5319235115325327E-2</v>
      </c>
      <c r="G77" s="37">
        <v>-2.8225795397178729E-2</v>
      </c>
      <c r="H77" s="13">
        <v>1.197448047663374E-2</v>
      </c>
      <c r="I77" s="12">
        <v>-2.4601962075696319E-2</v>
      </c>
      <c r="J77" s="13">
        <v>-5.3022123224455431E-3</v>
      </c>
      <c r="K77" s="37">
        <v>-9.3816679047490359E-2</v>
      </c>
      <c r="L77" s="13">
        <v>-4.7058808874611342E-2</v>
      </c>
      <c r="M77" s="12">
        <v>-9.8765459239822495E-2</v>
      </c>
      <c r="N77" s="40"/>
      <c r="O77" s="13">
        <v>3.9726051872032382E-2</v>
      </c>
      <c r="P77" s="12">
        <v>-3.8208191283180093E-2</v>
      </c>
      <c r="Q77" s="25">
        <v>1.6190465563897549</v>
      </c>
      <c r="S77" s="7" t="s">
        <v>108</v>
      </c>
      <c r="T77" s="17">
        <v>-2.4601962075696319E-2</v>
      </c>
      <c r="U77" s="17">
        <v>-5.3022123224455431E-3</v>
      </c>
      <c r="V77" s="24">
        <v>1.6190465563897549</v>
      </c>
      <c r="W77" s="31">
        <v>7.3534396624364128E-3</v>
      </c>
      <c r="X77" s="19">
        <f t="shared" si="3"/>
        <v>-1.8090904370118176E-4</v>
      </c>
      <c r="Y77" s="19">
        <f t="shared" si="4"/>
        <v>-3.8989498390530142E-5</v>
      </c>
      <c r="Z77" s="6">
        <f t="shared" si="5"/>
        <v>1.1905561163087516E-2</v>
      </c>
    </row>
    <row r="78" spans="2:26" x14ac:dyDescent="0.3">
      <c r="B78" s="11" t="s">
        <v>15</v>
      </c>
      <c r="C78" s="12">
        <v>-9.0998475089697384E-2</v>
      </c>
      <c r="D78" s="13">
        <v>-6.6810781479153203E-2</v>
      </c>
      <c r="E78" s="12">
        <v>6.3021287913974877E-2</v>
      </c>
      <c r="F78" s="13">
        <v>2.4193622244812921E-2</v>
      </c>
      <c r="G78" s="37">
        <v>0.106192702723773</v>
      </c>
      <c r="H78" s="13">
        <v>-3.1165723096275411E-2</v>
      </c>
      <c r="I78" s="12">
        <v>2.8792582299411281E-2</v>
      </c>
      <c r="J78" s="13">
        <v>1.7564240629994291E-2</v>
      </c>
      <c r="K78" s="37">
        <v>-9.2564500812798767E-2</v>
      </c>
      <c r="L78" s="13">
        <v>-4.912205272373682E-2</v>
      </c>
      <c r="M78" s="12">
        <v>-3.9569242430180229E-2</v>
      </c>
      <c r="N78" s="40"/>
      <c r="O78" s="13">
        <v>6.6376873951186743E-2</v>
      </c>
      <c r="P78" s="12">
        <v>-1.9746857477390471E-2</v>
      </c>
      <c r="Q78" s="24">
        <v>0.59504536466339863</v>
      </c>
      <c r="S78" s="7" t="s">
        <v>15</v>
      </c>
      <c r="T78" s="17">
        <v>2.8792582299411281E-2</v>
      </c>
      <c r="U78" s="17">
        <v>1.7564240629994291E-2</v>
      </c>
      <c r="V78" s="24">
        <v>0.59504536466339863</v>
      </c>
      <c r="W78" s="31">
        <v>7.2488444615863637E-3</v>
      </c>
      <c r="X78" s="19">
        <f t="shared" si="3"/>
        <v>2.0871295073585704E-4</v>
      </c>
      <c r="Y78" s="19">
        <f t="shared" si="4"/>
        <v>1.2732044841270431E-4</v>
      </c>
      <c r="Z78" s="6">
        <f t="shared" si="5"/>
        <v>4.3133912960329149E-3</v>
      </c>
    </row>
    <row r="79" spans="2:26" x14ac:dyDescent="0.3">
      <c r="B79" s="11" t="s">
        <v>109</v>
      </c>
      <c r="C79" s="12">
        <v>2.2737903350845471E-2</v>
      </c>
      <c r="D79" s="13">
        <v>-2.04270577174821E-2</v>
      </c>
      <c r="E79" s="12">
        <v>1.557983778059535E-2</v>
      </c>
      <c r="F79" s="13">
        <v>2.525375344525815E-2</v>
      </c>
      <c r="G79" s="37">
        <v>3.3719018332085897E-2</v>
      </c>
      <c r="H79" s="13">
        <v>2.0969809049462329E-2</v>
      </c>
      <c r="I79" s="12">
        <v>4.0269655378960323E-2</v>
      </c>
      <c r="J79" s="13">
        <v>1.2045452974753351E-2</v>
      </c>
      <c r="K79" s="37">
        <v>4.8491231129279564E-3</v>
      </c>
      <c r="L79" s="13">
        <v>-1.6670373366278749E-2</v>
      </c>
      <c r="M79" s="12">
        <v>-2.9667488770197089E-2</v>
      </c>
      <c r="N79" s="40"/>
      <c r="O79" s="13">
        <v>1.149397363018667E-2</v>
      </c>
      <c r="P79" s="12">
        <v>2.2728463110064379E-3</v>
      </c>
      <c r="Q79" s="25">
        <v>0.54533898043924134</v>
      </c>
      <c r="S79" s="7" t="s">
        <v>109</v>
      </c>
      <c r="T79" s="17">
        <v>4.0269655378960323E-2</v>
      </c>
      <c r="U79" s="17">
        <v>1.2045452974753351E-2</v>
      </c>
      <c r="V79" s="24">
        <v>0.54533898043924134</v>
      </c>
      <c r="W79" s="31">
        <v>7.273619836171189E-3</v>
      </c>
      <c r="X79" s="19">
        <f t="shared" si="3"/>
        <v>2.9290616416018361E-4</v>
      </c>
      <c r="Y79" s="19">
        <f t="shared" si="4"/>
        <v>8.761404569283323E-5</v>
      </c>
      <c r="Z79" s="6">
        <f t="shared" si="5"/>
        <v>3.9665884255602381E-3</v>
      </c>
    </row>
    <row r="80" spans="2:26" x14ac:dyDescent="0.3">
      <c r="B80" s="11" t="s">
        <v>110</v>
      </c>
      <c r="C80" s="12">
        <v>0.37011498133593551</v>
      </c>
      <c r="D80" s="13">
        <v>-6.7114109531414723E-2</v>
      </c>
      <c r="E80" s="12">
        <v>-5.0359664721725587E-2</v>
      </c>
      <c r="F80" s="13">
        <v>-0.10606068131899291</v>
      </c>
      <c r="G80" s="37">
        <v>-4.0254150175626613E-2</v>
      </c>
      <c r="H80" s="13">
        <v>0.40176591843937631</v>
      </c>
      <c r="I80" s="12">
        <v>2.6771665960171779E-2</v>
      </c>
      <c r="J80" s="13">
        <v>9.6625784706120932E-2</v>
      </c>
      <c r="K80" s="37">
        <v>0.1454544714887063</v>
      </c>
      <c r="L80" s="13">
        <v>4.1514062272024921E-2</v>
      </c>
      <c r="M80" s="12">
        <v>-0.16529893218659861</v>
      </c>
      <c r="N80" s="40"/>
      <c r="O80" s="13">
        <v>0.1081460664751193</v>
      </c>
      <c r="P80" s="12">
        <v>-3.8022778070252672E-2</v>
      </c>
      <c r="Q80" s="24">
        <v>1.4122292886629</v>
      </c>
      <c r="S80" s="7" t="s">
        <v>110</v>
      </c>
      <c r="T80" s="17">
        <v>2.6771665960171779E-2</v>
      </c>
      <c r="U80" s="17">
        <v>9.6625784706120932E-2</v>
      </c>
      <c r="V80" s="24">
        <v>1.4122292886629</v>
      </c>
      <c r="W80" s="31">
        <v>7.2545185633640548E-3</v>
      </c>
      <c r="X80" s="19">
        <f t="shared" si="3"/>
        <v>1.9421554768024775E-4</v>
      </c>
      <c r="Y80" s="19">
        <f t="shared" si="4"/>
        <v>7.0097354885017291E-4</v>
      </c>
      <c r="Z80" s="6">
        <f t="shared" si="5"/>
        <v>1.0245043590331421E-2</v>
      </c>
    </row>
    <row r="81" spans="2:26" x14ac:dyDescent="0.3">
      <c r="B81" s="11" t="s">
        <v>111</v>
      </c>
      <c r="C81" s="12">
        <v>0.13477651999424259</v>
      </c>
      <c r="D81" s="13">
        <v>-3.209345676687414E-2</v>
      </c>
      <c r="E81" s="12">
        <v>-5.2634045686474904E-3</v>
      </c>
      <c r="F81" s="13">
        <v>7.9364685747420616E-3</v>
      </c>
      <c r="G81" s="37">
        <v>7.9931973660807287E-3</v>
      </c>
      <c r="H81" s="13">
        <v>0.17461981920303421</v>
      </c>
      <c r="I81" s="12">
        <v>3.2877061493798321E-2</v>
      </c>
      <c r="J81" s="13">
        <v>-1.2992599786534441E-2</v>
      </c>
      <c r="K81" s="37">
        <v>4.1684897703500923E-2</v>
      </c>
      <c r="L81" s="13">
        <v>2.243408263893332E-2</v>
      </c>
      <c r="M81" s="12">
        <v>-5.7072077829859347E-2</v>
      </c>
      <c r="N81" s="40"/>
      <c r="O81" s="13">
        <v>3.7264328931214008E-2</v>
      </c>
      <c r="P81" s="12">
        <v>-3.1342567473645062E-2</v>
      </c>
      <c r="Q81" s="25">
        <v>0.502574400617402</v>
      </c>
      <c r="S81" s="7" t="s">
        <v>111</v>
      </c>
      <c r="T81" s="17">
        <v>3.2877061493798321E-2</v>
      </c>
      <c r="U81" s="17">
        <v>-1.2992599786534441E-2</v>
      </c>
      <c r="V81" s="24">
        <v>0.502574400617402</v>
      </c>
      <c r="W81" s="31">
        <v>7.1893097771095369E-3</v>
      </c>
      <c r="X81" s="19">
        <f t="shared" si="3"/>
        <v>2.3636337963999575E-4</v>
      </c>
      <c r="Y81" s="19">
        <f t="shared" si="4"/>
        <v>-9.3407824675403333E-5</v>
      </c>
      <c r="Z81" s="6">
        <f t="shared" si="5"/>
        <v>3.6131630520836533E-3</v>
      </c>
    </row>
    <row r="82" spans="2:26" x14ac:dyDescent="0.3">
      <c r="B82" s="11" t="s">
        <v>112</v>
      </c>
      <c r="C82" s="12">
        <v>0.21931575930109151</v>
      </c>
      <c r="D82" s="13">
        <v>-3.5973579054994431E-2</v>
      </c>
      <c r="E82" s="12">
        <v>2.259510044868307E-2</v>
      </c>
      <c r="F82" s="13">
        <v>-3.5821931484001257E-2</v>
      </c>
      <c r="G82" s="37">
        <v>-7.9861247139957348E-3</v>
      </c>
      <c r="H82" s="13">
        <v>7.8132444747137209E-2</v>
      </c>
      <c r="I82" s="12">
        <v>4.2658783264688971E-2</v>
      </c>
      <c r="J82" s="13">
        <v>4.7256595890083457E-2</v>
      </c>
      <c r="K82" s="37">
        <v>4.9666872414323882E-2</v>
      </c>
      <c r="L82" s="13">
        <v>-6.0588893725653792E-3</v>
      </c>
      <c r="M82" s="12">
        <v>-8.8243845116087072E-2</v>
      </c>
      <c r="N82" s="40"/>
      <c r="O82" s="13">
        <v>0.1158866365641311</v>
      </c>
      <c r="P82" s="12">
        <v>-2.7104117806867278E-2</v>
      </c>
      <c r="Q82" s="24">
        <v>1.200622579818398</v>
      </c>
      <c r="S82" s="7" t="s">
        <v>112</v>
      </c>
      <c r="T82" s="17">
        <v>4.2658783264688971E-2</v>
      </c>
      <c r="U82" s="17">
        <v>4.7256595890083457E-2</v>
      </c>
      <c r="V82" s="28">
        <v>1.200622579818398</v>
      </c>
      <c r="W82" s="31">
        <v>7.353739106219644E-3</v>
      </c>
      <c r="X82" s="19">
        <f t="shared" si="3"/>
        <v>3.1370156271729138E-4</v>
      </c>
      <c r="Y82" s="19">
        <f t="shared" si="4"/>
        <v>3.4751267722372519E-4</v>
      </c>
      <c r="Z82" s="6">
        <f t="shared" si="5"/>
        <v>8.8290652170208688E-3</v>
      </c>
    </row>
    <row r="83" spans="2:26" ht="28.8" x14ac:dyDescent="0.3">
      <c r="B83" s="14" t="s">
        <v>16</v>
      </c>
      <c r="C83" s="15">
        <v>0.11905088622069759</v>
      </c>
      <c r="D83" s="16">
        <v>-2.5730372671442181E-2</v>
      </c>
      <c r="E83" s="15">
        <v>2.2896279747857799E-2</v>
      </c>
      <c r="F83" s="16">
        <v>3.6913233394171301E-3</v>
      </c>
      <c r="G83" s="38">
        <v>-7.9480211674805012E-3</v>
      </c>
      <c r="H83" s="16">
        <v>7.1889030769864526E-2</v>
      </c>
      <c r="I83" s="15">
        <v>-1.758110847447814E-3</v>
      </c>
      <c r="J83" s="16">
        <v>-4.3693338209535026E-3</v>
      </c>
      <c r="K83" s="38">
        <v>-7.5203959324130487E-3</v>
      </c>
      <c r="L83" s="16">
        <v>1.2875703683503209E-2</v>
      </c>
      <c r="M83" s="15">
        <v>-4.0290011154275218E-2</v>
      </c>
      <c r="N83" s="24"/>
      <c r="O83" s="16">
        <v>2.7503356511632489E-2</v>
      </c>
      <c r="P83" s="15">
        <v>-1.2696121929576479E-2</v>
      </c>
      <c r="Q83" s="25">
        <v>1</v>
      </c>
      <c r="U83">
        <v>3.6913233394171301E-3</v>
      </c>
      <c r="V83" s="30" t="s">
        <v>116</v>
      </c>
      <c r="W83" s="29">
        <f>SUM(W4:W82)</f>
        <v>1.0206380001235709</v>
      </c>
    </row>
    <row r="84" spans="2:26" x14ac:dyDescent="0.3">
      <c r="B84" s="26" t="s">
        <v>115</v>
      </c>
      <c r="C84">
        <v>1</v>
      </c>
      <c r="D84">
        <v>-1</v>
      </c>
      <c r="E84">
        <v>1</v>
      </c>
      <c r="F84">
        <v>1</v>
      </c>
      <c r="G84" s="39">
        <v>1</v>
      </c>
      <c r="H84">
        <v>1</v>
      </c>
      <c r="I84">
        <v>-1</v>
      </c>
      <c r="J84">
        <v>-1</v>
      </c>
      <c r="K84" s="39">
        <v>-1</v>
      </c>
      <c r="L84">
        <v>1</v>
      </c>
      <c r="M84">
        <v>-1</v>
      </c>
      <c r="N84" s="41"/>
      <c r="O84">
        <v>-1</v>
      </c>
      <c r="P84">
        <v>1</v>
      </c>
    </row>
  </sheetData>
  <mergeCells count="2">
    <mergeCell ref="AB1:AB2"/>
    <mergeCell ref="AB18:AD18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E925-50F8-4833-80E9-AEA02540C9BD}">
  <dimension ref="B1:AE84"/>
  <sheetViews>
    <sheetView topLeftCell="R1" zoomScaleNormal="100" workbookViewId="0">
      <selection activeCell="W4" sqref="W4:W82"/>
    </sheetView>
  </sheetViews>
  <sheetFormatPr defaultRowHeight="14.4" x14ac:dyDescent="0.3"/>
  <cols>
    <col min="3" max="3" width="10.5546875" bestFit="1" customWidth="1"/>
    <col min="4" max="12" width="10.5546875" customWidth="1"/>
    <col min="13" max="13" width="10.5546875" bestFit="1" customWidth="1"/>
    <col min="14" max="14" width="10.5546875" customWidth="1"/>
    <col min="15" max="16" width="12.6640625" bestFit="1" customWidth="1"/>
    <col min="17" max="17" width="12.6640625" customWidth="1"/>
    <col min="19" max="19" width="10.77734375" bestFit="1" customWidth="1"/>
    <col min="20" max="20" width="17.88671875" bestFit="1" customWidth="1"/>
    <col min="21" max="21" width="17.88671875" customWidth="1"/>
    <col min="24" max="25" width="13" customWidth="1"/>
    <col min="27" max="27" width="17.88671875" bestFit="1" customWidth="1"/>
    <col min="28" max="28" width="29.88671875" bestFit="1" customWidth="1"/>
    <col min="29" max="29" width="29.88671875" customWidth="1"/>
  </cols>
  <sheetData>
    <row r="1" spans="2:31" x14ac:dyDescent="0.3">
      <c r="O1" s="3"/>
      <c r="P1" s="3"/>
      <c r="Q1" s="3"/>
      <c r="T1" t="s">
        <v>17</v>
      </c>
      <c r="U1">
        <v>-1</v>
      </c>
      <c r="V1">
        <f>IF(U1=1,1.1,0.9)</f>
        <v>0.9</v>
      </c>
      <c r="AB1" s="43" t="s">
        <v>10</v>
      </c>
      <c r="AC1" s="42"/>
      <c r="AD1" s="4"/>
      <c r="AE1" t="s">
        <v>2</v>
      </c>
    </row>
    <row r="2" spans="2:31" ht="43.2" x14ac:dyDescent="0.3">
      <c r="T2" s="27" t="s">
        <v>122</v>
      </c>
      <c r="U2" s="27" t="s">
        <v>122</v>
      </c>
      <c r="X2" s="9" t="s">
        <v>123</v>
      </c>
      <c r="Y2" s="9" t="s">
        <v>123</v>
      </c>
      <c r="AB2" s="43"/>
      <c r="AC2" s="42"/>
      <c r="AD2" s="1"/>
      <c r="AE2" t="s">
        <v>9</v>
      </c>
    </row>
    <row r="3" spans="2:31" ht="57.6" x14ac:dyDescent="0.3">
      <c r="C3" s="32">
        <v>43493</v>
      </c>
      <c r="D3" s="33">
        <v>43500</v>
      </c>
      <c r="E3" s="32">
        <v>43507</v>
      </c>
      <c r="F3" s="33">
        <v>43514</v>
      </c>
      <c r="G3" s="36">
        <v>43556</v>
      </c>
      <c r="H3" s="33">
        <v>43647</v>
      </c>
      <c r="I3" s="32">
        <v>43654</v>
      </c>
      <c r="J3" s="33">
        <v>43661</v>
      </c>
      <c r="K3" s="36">
        <v>43675</v>
      </c>
      <c r="L3" s="33">
        <v>43682</v>
      </c>
      <c r="M3" s="32">
        <v>43689</v>
      </c>
      <c r="N3" s="36"/>
      <c r="O3" s="33">
        <v>43738</v>
      </c>
      <c r="P3" s="32">
        <v>43745</v>
      </c>
      <c r="Q3" s="34" t="s">
        <v>0</v>
      </c>
      <c r="S3" s="8" t="s">
        <v>8</v>
      </c>
      <c r="T3" s="27">
        <v>43682</v>
      </c>
      <c r="U3" s="27">
        <v>43689</v>
      </c>
      <c r="V3" s="8" t="s">
        <v>0</v>
      </c>
      <c r="W3" s="8" t="s">
        <v>1</v>
      </c>
      <c r="X3" s="27">
        <f>T3</f>
        <v>43682</v>
      </c>
      <c r="Y3" s="27">
        <f>U3</f>
        <v>43689</v>
      </c>
      <c r="Z3" s="9" t="s">
        <v>5</v>
      </c>
    </row>
    <row r="4" spans="2:31" x14ac:dyDescent="0.3">
      <c r="B4" s="11" t="s">
        <v>38</v>
      </c>
      <c r="C4" s="12">
        <v>0.15083712235042751</v>
      </c>
      <c r="D4" s="13">
        <v>6.0739395798627971E-3</v>
      </c>
      <c r="E4" s="12">
        <v>1.481883316092847E-2</v>
      </c>
      <c r="F4" s="13">
        <v>-9.1942191169881449E-3</v>
      </c>
      <c r="G4" s="37">
        <v>-4.8034745866743611E-2</v>
      </c>
      <c r="H4" s="13">
        <v>8.9449351190545201E-2</v>
      </c>
      <c r="I4" s="12">
        <v>-4.2105183748981527E-2</v>
      </c>
      <c r="J4" s="13">
        <v>-6.0440148568582366E-3</v>
      </c>
      <c r="K4" s="37">
        <v>0.13267006484633859</v>
      </c>
      <c r="L4" s="13">
        <v>-2.049781491423008E-2</v>
      </c>
      <c r="M4" s="12">
        <v>-5.8296046669829793E-2</v>
      </c>
      <c r="N4" s="40"/>
      <c r="O4" s="13">
        <v>1.6402180320694851E-2</v>
      </c>
      <c r="P4" s="12">
        <v>-2.8110270345707681E-2</v>
      </c>
      <c r="Q4" s="24">
        <v>0.47814987204266313</v>
      </c>
      <c r="S4" s="7" t="s">
        <v>38</v>
      </c>
      <c r="T4" s="17">
        <v>-2.049781491423008E-2</v>
      </c>
      <c r="U4" s="17">
        <v>-5.8296046669829793E-2</v>
      </c>
      <c r="V4" s="24">
        <v>0.47814987204266313</v>
      </c>
      <c r="W4" s="31">
        <v>7.0256343872430174E-3</v>
      </c>
      <c r="X4" s="19">
        <f>T4*W4</f>
        <v>-1.4401015332475762E-4</v>
      </c>
      <c r="Y4" s="19">
        <f>W4*U4</f>
        <v>-4.0956671012387999E-4</v>
      </c>
      <c r="Z4" s="6">
        <f>W4*V4</f>
        <v>3.3593061832787826E-3</v>
      </c>
      <c r="AB4" t="s">
        <v>124</v>
      </c>
      <c r="AC4" s="2">
        <f>T3</f>
        <v>43682</v>
      </c>
      <c r="AD4" s="20">
        <f>SUM(X4:X82)</f>
        <v>9.6879804729308294E-2</v>
      </c>
    </row>
    <row r="5" spans="2:31" x14ac:dyDescent="0.3">
      <c r="B5" s="11" t="s">
        <v>39</v>
      </c>
      <c r="C5" s="12">
        <v>0.115442352772696</v>
      </c>
      <c r="D5" s="13">
        <v>-5.3763644848821013E-3</v>
      </c>
      <c r="E5" s="12">
        <v>4.0540540540540571E-2</v>
      </c>
      <c r="F5" s="13">
        <v>-1.5584375951197219E-2</v>
      </c>
      <c r="G5" s="37">
        <v>-1.187337057578175E-2</v>
      </c>
      <c r="H5" s="13">
        <v>0.29372496063833481</v>
      </c>
      <c r="I5" s="12">
        <v>1.3209481518480891E-2</v>
      </c>
      <c r="J5" s="13">
        <v>1.242616843461963E-2</v>
      </c>
      <c r="K5" s="37">
        <v>7.8470777692418281E-2</v>
      </c>
      <c r="L5" s="13">
        <v>3.4888111936885569E-2</v>
      </c>
      <c r="M5" s="12">
        <v>-9.0138811789566842E-2</v>
      </c>
      <c r="N5" s="40"/>
      <c r="O5" s="13">
        <v>9.5105910566022356E-3</v>
      </c>
      <c r="P5" s="12">
        <v>-2.8459288345961561E-2</v>
      </c>
      <c r="Q5" s="25">
        <v>1.2591900234811839</v>
      </c>
      <c r="S5" s="7" t="s">
        <v>39</v>
      </c>
      <c r="T5" s="17">
        <v>3.4888111936885569E-2</v>
      </c>
      <c r="U5" s="17">
        <v>-9.0138811789566842E-2</v>
      </c>
      <c r="V5" s="24">
        <v>1.2591900234811839</v>
      </c>
      <c r="W5" s="31">
        <v>7.1043305649988531E-3</v>
      </c>
      <c r="X5" s="19">
        <f t="shared" ref="X5:X68" si="0">T5*W5</f>
        <v>2.4785667998831746E-4</v>
      </c>
      <c r="Y5" s="19">
        <f t="shared" ref="Y5:Y68" si="1">W5*U5</f>
        <v>-6.4037591568929869E-4</v>
      </c>
      <c r="Z5" s="6">
        <f t="shared" ref="Z5:Z68" si="2">W5*V5</f>
        <v>8.9457021709589985E-3</v>
      </c>
      <c r="AB5" t="s">
        <v>6</v>
      </c>
      <c r="AD5" s="5">
        <f>SUM(Z4:Z82)</f>
        <v>0.86186677113742938</v>
      </c>
    </row>
    <row r="6" spans="2:31" x14ac:dyDescent="0.3">
      <c r="B6" s="11" t="s">
        <v>40</v>
      </c>
      <c r="C6" s="12">
        <v>0.17693211962234831</v>
      </c>
      <c r="D6" s="13">
        <v>-1.9098352079418901E-2</v>
      </c>
      <c r="E6" s="12">
        <v>3.1599019040676302E-2</v>
      </c>
      <c r="F6" s="13">
        <v>2.691841040009613E-2</v>
      </c>
      <c r="G6" s="37">
        <v>-2.9604592269001362E-3</v>
      </c>
      <c r="H6" s="13">
        <v>0.2342056568698507</v>
      </c>
      <c r="I6" s="12">
        <v>-1.4768254461899111E-2</v>
      </c>
      <c r="J6" s="13">
        <v>1.7128592554140679E-2</v>
      </c>
      <c r="K6" s="37">
        <v>6.7855360188205704E-2</v>
      </c>
      <c r="L6" s="13">
        <v>5.519461092865674E-2</v>
      </c>
      <c r="M6" s="12">
        <v>-2.1977987145050611E-2</v>
      </c>
      <c r="N6" s="40"/>
      <c r="O6" s="13">
        <v>8.3529490778093685E-3</v>
      </c>
      <c r="P6" s="12">
        <v>-1.4590341109723791E-2</v>
      </c>
      <c r="Q6" s="24">
        <v>1.1524181149822399</v>
      </c>
      <c r="S6" s="7" t="s">
        <v>40</v>
      </c>
      <c r="T6" s="17">
        <v>5.519461092865674E-2</v>
      </c>
      <c r="U6" s="17">
        <v>-2.1977987145050611E-2</v>
      </c>
      <c r="V6" s="24">
        <v>1.1524181149822399</v>
      </c>
      <c r="W6" s="31">
        <v>7.0834064095452974E-3</v>
      </c>
      <c r="X6" s="19">
        <f t="shared" si="0"/>
        <v>3.9096586082440607E-4</v>
      </c>
      <c r="Y6" s="19">
        <f t="shared" si="1"/>
        <v>-1.5567901501215565E-4</v>
      </c>
      <c r="Z6" s="6">
        <f t="shared" si="2"/>
        <v>8.163045862141307E-3</v>
      </c>
      <c r="AB6" t="s">
        <v>125</v>
      </c>
      <c r="AC6" s="2">
        <f>T3</f>
        <v>43682</v>
      </c>
      <c r="AD6" s="21">
        <f>L83</f>
        <v>1.2875703683503209E-2</v>
      </c>
    </row>
    <row r="7" spans="2:31" x14ac:dyDescent="0.3">
      <c r="B7" s="11" t="s">
        <v>41</v>
      </c>
      <c r="C7" s="12">
        <v>0.18509683982201161</v>
      </c>
      <c r="D7" s="13">
        <v>-7.2921761834290333E-3</v>
      </c>
      <c r="E7" s="12">
        <v>5.95398911615308E-2</v>
      </c>
      <c r="F7" s="13">
        <v>-3.1381183184147288E-2</v>
      </c>
      <c r="G7" s="37">
        <v>-5.0921046564806012E-2</v>
      </c>
      <c r="H7" s="13">
        <v>0.1331160740281436</v>
      </c>
      <c r="I7" s="12">
        <v>-5.454535357028345E-2</v>
      </c>
      <c r="J7" s="13">
        <v>0</v>
      </c>
      <c r="K7" s="37">
        <v>-6.2307933715500703E-2</v>
      </c>
      <c r="L7" s="13">
        <v>-2.2556688652045631E-3</v>
      </c>
      <c r="M7" s="12">
        <v>-6.0020529913533897E-2</v>
      </c>
      <c r="N7" s="40"/>
      <c r="O7" s="13">
        <v>1.155254552224649E-2</v>
      </c>
      <c r="P7" s="12">
        <v>-3.070185439837991E-2</v>
      </c>
      <c r="Q7" s="25">
        <v>1.5536280868135519</v>
      </c>
      <c r="S7" s="7" t="s">
        <v>41</v>
      </c>
      <c r="T7" s="17">
        <v>-2.2556688652045631E-3</v>
      </c>
      <c r="U7" s="17">
        <v>-6.0020529913533897E-2</v>
      </c>
      <c r="V7" s="24">
        <v>1.5536280868135519</v>
      </c>
      <c r="W7" s="31">
        <v>7.0428864662697415E-3</v>
      </c>
      <c r="X7" s="19">
        <f t="shared" si="0"/>
        <v>-1.5886419723135242E-5</v>
      </c>
      <c r="Y7" s="19">
        <f t="shared" si="1"/>
        <v>-4.2271777782636606E-4</v>
      </c>
      <c r="Z7" s="6">
        <f t="shared" si="2"/>
        <v>1.0942026226235716E-2</v>
      </c>
      <c r="AB7" t="s">
        <v>125</v>
      </c>
      <c r="AC7" s="2">
        <f>U3</f>
        <v>43689</v>
      </c>
      <c r="AD7" s="21">
        <f>M83</f>
        <v>-4.0290011154275218E-2</v>
      </c>
    </row>
    <row r="8" spans="2:31" x14ac:dyDescent="0.3">
      <c r="B8" s="11" t="s">
        <v>42</v>
      </c>
      <c r="C8" s="12">
        <v>0.20005023567706701</v>
      </c>
      <c r="D8" s="13">
        <v>1.1814973001933239E-2</v>
      </c>
      <c r="E8" s="12">
        <v>1.3856042634228681E-2</v>
      </c>
      <c r="F8" s="13">
        <v>-1.6425618704168029E-2</v>
      </c>
      <c r="G8" s="37">
        <v>-5.5297448584030962E-2</v>
      </c>
      <c r="H8" s="13">
        <v>0.11394291853134671</v>
      </c>
      <c r="I8" s="12">
        <v>-2.5806291333917989E-2</v>
      </c>
      <c r="J8" s="13">
        <v>5.8819534424148223E-4</v>
      </c>
      <c r="K8" s="37">
        <v>-9.6385703317364069E-2</v>
      </c>
      <c r="L8" s="13">
        <v>2.8374272039382031E-3</v>
      </c>
      <c r="M8" s="12">
        <v>-3.9909212495207513E-2</v>
      </c>
      <c r="N8" s="40"/>
      <c r="O8" s="13">
        <v>1.2079918863476809E-2</v>
      </c>
      <c r="P8" s="12">
        <v>2.8638103607292461E-2</v>
      </c>
      <c r="Q8" s="24">
        <v>1.37504059311622</v>
      </c>
      <c r="S8" s="7" t="s">
        <v>42</v>
      </c>
      <c r="T8" s="17">
        <v>2.8374272039382031E-3</v>
      </c>
      <c r="U8" s="17">
        <v>-3.9909212495207513E-2</v>
      </c>
      <c r="V8" s="24">
        <v>1.37504059311622</v>
      </c>
      <c r="W8" s="31">
        <v>9.6991697016201583E-3</v>
      </c>
      <c r="X8" s="19">
        <f t="shared" si="0"/>
        <v>2.7520687966990221E-5</v>
      </c>
      <c r="Y8" s="19">
        <f t="shared" si="1"/>
        <v>-3.8708622464903736E-4</v>
      </c>
      <c r="Z8" s="6">
        <f t="shared" si="2"/>
        <v>1.3336752059250653E-2</v>
      </c>
      <c r="AB8" t="s">
        <v>126</v>
      </c>
      <c r="AC8" s="2">
        <f>U3</f>
        <v>43689</v>
      </c>
      <c r="AD8" s="18">
        <f>SUM(Y4:Y18)</f>
        <v>-3.8114701155590202E-3</v>
      </c>
    </row>
    <row r="9" spans="2:31" x14ac:dyDescent="0.3">
      <c r="B9" s="11" t="s">
        <v>43</v>
      </c>
      <c r="C9" s="12">
        <v>0.18760607780388791</v>
      </c>
      <c r="D9" s="13">
        <v>-6.7134941732494013E-4</v>
      </c>
      <c r="E9" s="12">
        <v>3.021095908354177E-2</v>
      </c>
      <c r="F9" s="13">
        <v>-3.0434623045330619E-2</v>
      </c>
      <c r="G9" s="37">
        <v>-2.019077943206871E-2</v>
      </c>
      <c r="H9" s="13">
        <v>8.4397473558922576E-2</v>
      </c>
      <c r="I9" s="12">
        <v>-3.0415556160361401E-2</v>
      </c>
      <c r="J9" s="13">
        <v>-1.0526138709660571E-2</v>
      </c>
      <c r="K9" s="37">
        <v>-8.8297911713381749E-2</v>
      </c>
      <c r="L9" s="13">
        <v>6.3924726705535404E-3</v>
      </c>
      <c r="M9" s="12">
        <v>-3.5092478172601298E-2</v>
      </c>
      <c r="N9" s="40"/>
      <c r="O9" s="13">
        <v>-2.0470259054282351E-2</v>
      </c>
      <c r="P9" s="12">
        <v>2.1457530366896901E-2</v>
      </c>
      <c r="Q9" s="25">
        <v>1.3237729536023519</v>
      </c>
      <c r="S9" s="7" t="s">
        <v>43</v>
      </c>
      <c r="T9" s="17">
        <v>6.3924726705535404E-3</v>
      </c>
      <c r="U9" s="17">
        <v>-3.5092478172601298E-2</v>
      </c>
      <c r="V9" s="24">
        <v>1.3237729536023519</v>
      </c>
      <c r="W9" s="31">
        <v>7.1052231537494567E-3</v>
      </c>
      <c r="X9" s="19">
        <f t="shared" si="0"/>
        <v>4.5419944828527638E-5</v>
      </c>
      <c r="Y9" s="19">
        <f t="shared" si="1"/>
        <v>-2.4933988843441415E-4</v>
      </c>
      <c r="Z9" s="6">
        <f t="shared" si="2"/>
        <v>9.4057022402427356E-3</v>
      </c>
    </row>
    <row r="10" spans="2:31" x14ac:dyDescent="0.3">
      <c r="B10" s="11" t="s">
        <v>44</v>
      </c>
      <c r="C10" s="12">
        <v>0.21423304745438879</v>
      </c>
      <c r="D10" s="13">
        <v>-3.6942671710839543E-2</v>
      </c>
      <c r="E10" s="12">
        <v>-8.4655987384384623E-2</v>
      </c>
      <c r="F10" s="13">
        <v>1.4082483616290281E-2</v>
      </c>
      <c r="G10" s="37">
        <v>3.321182277217738E-2</v>
      </c>
      <c r="H10" s="13">
        <v>0.1956903467671105</v>
      </c>
      <c r="I10" s="12">
        <v>-1.2703024341589431E-2</v>
      </c>
      <c r="J10" s="13">
        <v>-2.1543844571742628E-2</v>
      </c>
      <c r="K10" s="37">
        <v>-9.1742905356358984E-3</v>
      </c>
      <c r="L10" s="13">
        <v>9.4135730907446868E-2</v>
      </c>
      <c r="M10" s="12">
        <v>-6.2341244335085477E-2</v>
      </c>
      <c r="N10" s="40"/>
      <c r="O10" s="13">
        <v>3.342197953581505E-2</v>
      </c>
      <c r="P10" s="12">
        <v>-2.0310629392149341E-2</v>
      </c>
      <c r="Q10" s="24">
        <v>0.67537941539426039</v>
      </c>
      <c r="S10" s="7" t="s">
        <v>44</v>
      </c>
      <c r="T10" s="17">
        <v>9.4135730907446868E-2</v>
      </c>
      <c r="U10" s="17">
        <v>-6.2341244335085477E-2</v>
      </c>
      <c r="V10" s="24">
        <v>0.67537941539426039</v>
      </c>
      <c r="W10" s="31">
        <v>1.2434307088505757E-2</v>
      </c>
      <c r="X10" s="19">
        <f t="shared" si="0"/>
        <v>1.1705125861041371E-3</v>
      </c>
      <c r="Y10" s="19">
        <f t="shared" si="1"/>
        <v>-7.7517017634202274E-4</v>
      </c>
      <c r="Z10" s="6">
        <f t="shared" si="2"/>
        <v>8.3978750522677257E-3</v>
      </c>
    </row>
    <row r="11" spans="2:31" x14ac:dyDescent="0.3">
      <c r="B11" s="11" t="s">
        <v>45</v>
      </c>
      <c r="C11" s="12">
        <v>0.1906616309429838</v>
      </c>
      <c r="D11" s="13">
        <v>-3.2679758827555923E-2</v>
      </c>
      <c r="E11" s="12">
        <v>5.0676003393639313E-3</v>
      </c>
      <c r="F11" s="13">
        <v>2.5209994465050789E-2</v>
      </c>
      <c r="G11" s="37">
        <v>0.22622959193822781</v>
      </c>
      <c r="H11" s="13">
        <v>0.13903744029515261</v>
      </c>
      <c r="I11" s="12">
        <v>-1.6431952674513362E-2</v>
      </c>
      <c r="J11" s="13">
        <v>1.3126318423969391E-2</v>
      </c>
      <c r="K11" s="37">
        <v>0</v>
      </c>
      <c r="L11" s="13">
        <v>6.5960077587635668E-2</v>
      </c>
      <c r="M11" s="12">
        <v>-9.0607682676979828E-2</v>
      </c>
      <c r="N11" s="40"/>
      <c r="O11" s="13">
        <v>0.29647618226472311</v>
      </c>
      <c r="P11" s="12">
        <v>-3.4676626084615643E-2</v>
      </c>
      <c r="Q11" s="25">
        <v>0.58518877837259264</v>
      </c>
      <c r="S11" s="7" t="s">
        <v>45</v>
      </c>
      <c r="T11" s="17">
        <v>6.5960077587635668E-2</v>
      </c>
      <c r="U11" s="17">
        <v>-9.0607682676979828E-2</v>
      </c>
      <c r="V11" s="24">
        <v>0.58518877837259264</v>
      </c>
      <c r="W11" s="31">
        <v>7.0413375428371649E-3</v>
      </c>
      <c r="X11" s="19">
        <f t="shared" si="0"/>
        <v>4.644471706462713E-4</v>
      </c>
      <c r="Y11" s="19">
        <f t="shared" si="1"/>
        <v>-6.3799927770289474E-4</v>
      </c>
      <c r="Z11" s="6">
        <f t="shared" si="2"/>
        <v>4.1205117148019541E-3</v>
      </c>
    </row>
    <row r="12" spans="2:31" x14ac:dyDescent="0.3">
      <c r="B12" s="11" t="s">
        <v>46</v>
      </c>
      <c r="C12" s="12">
        <v>0.38976537954270302</v>
      </c>
      <c r="D12" s="13">
        <v>7.8167131119390776E-2</v>
      </c>
      <c r="E12" s="12">
        <v>6.2500034650066594E-2</v>
      </c>
      <c r="F12" s="13">
        <v>-3.852955390963908E-2</v>
      </c>
      <c r="G12" s="37">
        <v>0.15784652865183341</v>
      </c>
      <c r="H12" s="13">
        <v>0.48243071465800741</v>
      </c>
      <c r="I12" s="12">
        <v>3.3505616051240812E-2</v>
      </c>
      <c r="J12" s="13">
        <v>-1.3278142800405179E-2</v>
      </c>
      <c r="K12" s="37">
        <v>8.1789591189842303E-2</v>
      </c>
      <c r="L12" s="13">
        <v>3.7964492347207557E-2</v>
      </c>
      <c r="M12" s="12">
        <v>-3.2898821750970031E-2</v>
      </c>
      <c r="N12" s="40"/>
      <c r="O12" s="13">
        <v>-0.1565501080135058</v>
      </c>
      <c r="P12" s="12">
        <v>6.7528700073651304E-3</v>
      </c>
      <c r="Q12" s="24">
        <v>0.68418827990872244</v>
      </c>
      <c r="S12" s="7" t="s">
        <v>46</v>
      </c>
      <c r="T12" s="17">
        <v>3.7964492347207557E-2</v>
      </c>
      <c r="U12" s="17">
        <v>-3.2898821750970031E-2</v>
      </c>
      <c r="V12" s="24">
        <v>0.68418827990872244</v>
      </c>
      <c r="W12" s="31">
        <v>7.1081317697154027E-3</v>
      </c>
      <c r="X12" s="19">
        <f t="shared" si="0"/>
        <v>2.6985661417430333E-4</v>
      </c>
      <c r="Y12" s="19">
        <f t="shared" si="1"/>
        <v>-2.3384916007427418E-4</v>
      </c>
      <c r="Z12" s="6">
        <f t="shared" si="2"/>
        <v>4.8633004488861245E-3</v>
      </c>
    </row>
    <row r="13" spans="2:31" x14ac:dyDescent="0.3">
      <c r="B13" s="11" t="s">
        <v>47</v>
      </c>
      <c r="C13" s="12">
        <v>-1.6210922221935101E-2</v>
      </c>
      <c r="D13" s="13">
        <v>-5.6695624867733718E-2</v>
      </c>
      <c r="E13" s="12">
        <v>3.5398137604984108E-2</v>
      </c>
      <c r="F13" s="13">
        <v>2.920227458452973E-2</v>
      </c>
      <c r="G13" s="37">
        <v>0.1179932543827291</v>
      </c>
      <c r="H13" s="13">
        <v>-5.2807054736688794E-3</v>
      </c>
      <c r="I13" s="12">
        <v>3.741292129678353E-2</v>
      </c>
      <c r="J13" s="13">
        <v>1.1919156871884381E-2</v>
      </c>
      <c r="K13" s="37">
        <v>-8.0338199364491936E-2</v>
      </c>
      <c r="L13" s="13">
        <v>-3.3169120437021582E-2</v>
      </c>
      <c r="M13" s="12">
        <v>-4.6195716636664441E-2</v>
      </c>
      <c r="N13" s="40"/>
      <c r="O13" s="13">
        <v>0.11680921114942849</v>
      </c>
      <c r="P13" s="12">
        <v>-2.295923817238121E-2</v>
      </c>
      <c r="Q13" s="25">
        <v>0.77028962072280904</v>
      </c>
      <c r="S13" s="7" t="s">
        <v>47</v>
      </c>
      <c r="T13" s="17">
        <v>-3.3169120437021582E-2</v>
      </c>
      <c r="U13" s="17">
        <v>-4.6195716636664441E-2</v>
      </c>
      <c r="V13" s="24">
        <v>0.77028962072280904</v>
      </c>
      <c r="W13" s="31">
        <v>7.1782534816224796E-3</v>
      </c>
      <c r="X13" s="19">
        <f t="shared" si="0"/>
        <v>-2.3809635425940551E-4</v>
      </c>
      <c r="Y13" s="19">
        <f t="shared" si="1"/>
        <v>-3.3160456378318202E-4</v>
      </c>
      <c r="Z13" s="6">
        <f t="shared" si="2"/>
        <v>5.5293341518111629E-3</v>
      </c>
      <c r="AB13" t="s">
        <v>3</v>
      </c>
    </row>
    <row r="14" spans="2:31" x14ac:dyDescent="0.3">
      <c r="B14" s="11" t="s">
        <v>48</v>
      </c>
      <c r="C14" s="12">
        <v>0.18409704536431831</v>
      </c>
      <c r="D14" s="13">
        <v>-5.5993918822128667E-2</v>
      </c>
      <c r="E14" s="12">
        <v>4.4187696113557877E-2</v>
      </c>
      <c r="F14" s="13">
        <v>-5.146777319656004E-2</v>
      </c>
      <c r="G14" s="37">
        <v>-1.487137836948327E-2</v>
      </c>
      <c r="H14" s="13">
        <v>0.1132103746408404</v>
      </c>
      <c r="I14" s="12">
        <v>6.6666733432213077E-2</v>
      </c>
      <c r="J14" s="13">
        <v>-5.6819302085181489E-3</v>
      </c>
      <c r="K14" s="37">
        <v>3.8095127932080919E-2</v>
      </c>
      <c r="L14" s="13">
        <v>3.3029242560498329E-3</v>
      </c>
      <c r="M14" s="12">
        <v>1.6093681791787159E-2</v>
      </c>
      <c r="N14" s="40"/>
      <c r="O14" s="13">
        <v>-2.915776647197765E-2</v>
      </c>
      <c r="P14" s="12">
        <v>-1.2606574084377931E-2</v>
      </c>
      <c r="Q14" s="24">
        <v>1.221109710971108</v>
      </c>
      <c r="S14" s="7" t="s">
        <v>48</v>
      </c>
      <c r="T14" s="17">
        <v>3.3029242560498329E-3</v>
      </c>
      <c r="U14" s="17">
        <v>1.6093681791787159E-2</v>
      </c>
      <c r="V14" s="24">
        <v>1.221109710971108</v>
      </c>
      <c r="W14" s="31">
        <v>7.0898146948283596E-3</v>
      </c>
      <c r="X14" s="19">
        <f t="shared" si="0"/>
        <v>2.3417120926447132E-5</v>
      </c>
      <c r="Y14" s="19">
        <f t="shared" si="1"/>
        <v>1.141012216613042E-4</v>
      </c>
      <c r="Z14" s="6">
        <f t="shared" si="2"/>
        <v>8.6574415728405719E-3</v>
      </c>
      <c r="AB14" t="s">
        <v>121</v>
      </c>
    </row>
    <row r="15" spans="2:31" x14ac:dyDescent="0.3">
      <c r="B15" s="11" t="s">
        <v>49</v>
      </c>
      <c r="C15" s="12">
        <v>3.8695625636888657E-2</v>
      </c>
      <c r="D15" s="13">
        <v>-1.6324796969958259E-2</v>
      </c>
      <c r="E15" s="12">
        <v>-3.5744687344165582E-2</v>
      </c>
      <c r="F15" s="13">
        <v>-1.6328284835669171E-2</v>
      </c>
      <c r="G15" s="37">
        <v>6.8640588445694872E-2</v>
      </c>
      <c r="H15" s="13">
        <v>0.4357683123887981</v>
      </c>
      <c r="I15" s="12">
        <v>-1.9005892145571909E-2</v>
      </c>
      <c r="J15" s="13">
        <v>-2.9805805184827121E-3</v>
      </c>
      <c r="K15" s="37">
        <v>1.943191917358034E-2</v>
      </c>
      <c r="L15" s="13">
        <v>0.11906162917784879</v>
      </c>
      <c r="M15" s="12">
        <v>1.0744230845166401E-2</v>
      </c>
      <c r="N15" s="40"/>
      <c r="O15" s="13">
        <v>-3.085295919431064E-2</v>
      </c>
      <c r="P15" s="12">
        <v>-2.0866842474744459E-2</v>
      </c>
      <c r="Q15" s="25">
        <v>0.75933195166334877</v>
      </c>
      <c r="S15" s="7" t="s">
        <v>49</v>
      </c>
      <c r="T15" s="17">
        <v>0.11906162917784879</v>
      </c>
      <c r="U15" s="17">
        <v>1.0744230845166401E-2</v>
      </c>
      <c r="V15" s="24">
        <v>0.75933195166334877</v>
      </c>
      <c r="W15" s="31">
        <v>8.6633078880429371E-2</v>
      </c>
      <c r="X15" s="19">
        <f t="shared" si="0"/>
        <v>1.0314675512197006E-2</v>
      </c>
      <c r="Y15" s="19">
        <f t="shared" si="1"/>
        <v>9.3080579831884315E-4</v>
      </c>
      <c r="Z15" s="6">
        <f t="shared" si="2"/>
        <v>6.5783264864881272E-2</v>
      </c>
      <c r="AB15" t="s">
        <v>4</v>
      </c>
    </row>
    <row r="16" spans="2:31" x14ac:dyDescent="0.3">
      <c r="B16" s="11" t="s">
        <v>50</v>
      </c>
      <c r="C16" s="12">
        <v>8.9583330773555403E-2</v>
      </c>
      <c r="D16" s="13">
        <v>-4.2064607590042158E-3</v>
      </c>
      <c r="E16" s="12">
        <v>6.7204266502042698E-2</v>
      </c>
      <c r="F16" s="13">
        <v>6.6570382281347928E-3</v>
      </c>
      <c r="G16" s="37">
        <v>-0.12904377066096651</v>
      </c>
      <c r="H16" s="13">
        <v>-0.1776415916829083</v>
      </c>
      <c r="I16" s="12">
        <v>-1.608155889509055E-2</v>
      </c>
      <c r="J16" s="13">
        <v>-2.0702788574410321E-2</v>
      </c>
      <c r="K16" s="37">
        <v>-7.7885869407496422E-2</v>
      </c>
      <c r="L16" s="13">
        <v>-6.2745201043114873E-2</v>
      </c>
      <c r="M16" s="12">
        <v>-4.7312492528407191E-2</v>
      </c>
      <c r="N16" s="40"/>
      <c r="O16" s="13">
        <v>8.7838320407236381E-3</v>
      </c>
      <c r="P16" s="12">
        <v>-1.969324857229271E-2</v>
      </c>
      <c r="Q16" s="24">
        <v>0.2739166862224191</v>
      </c>
      <c r="S16" s="7" t="s">
        <v>50</v>
      </c>
      <c r="T16" s="17">
        <v>-6.2745201043114873E-2</v>
      </c>
      <c r="U16" s="17">
        <v>-4.7312492528407191E-2</v>
      </c>
      <c r="V16" s="24">
        <v>0.2739166862224191</v>
      </c>
      <c r="W16" s="31">
        <v>7.1323100006133759E-3</v>
      </c>
      <c r="X16" s="19">
        <f t="shared" si="0"/>
        <v>-4.4751822489030505E-4</v>
      </c>
      <c r="Y16" s="19">
        <f t="shared" si="1"/>
        <v>-3.3744736361430424E-4</v>
      </c>
      <c r="Z16" s="6">
        <f t="shared" si="2"/>
        <v>1.9536587204790359E-3</v>
      </c>
      <c r="AB16" t="s">
        <v>37</v>
      </c>
      <c r="AD16">
        <f>V1</f>
        <v>0.9</v>
      </c>
    </row>
    <row r="17" spans="2:30" x14ac:dyDescent="0.3">
      <c r="B17" s="11" t="s">
        <v>51</v>
      </c>
      <c r="C17" s="12">
        <v>9.1790991565241731E-2</v>
      </c>
      <c r="D17" s="13">
        <v>-2.7272750734301691E-2</v>
      </c>
      <c r="E17" s="12">
        <v>-6.4701767398204213E-3</v>
      </c>
      <c r="F17" s="13">
        <v>-2.170760960602636E-2</v>
      </c>
      <c r="G17" s="37">
        <v>-6.834335258984825E-2</v>
      </c>
      <c r="H17" s="13">
        <v>0.19550259845797571</v>
      </c>
      <c r="I17" s="12">
        <v>5.4053800145330566E-3</v>
      </c>
      <c r="J17" s="13">
        <v>-2.8897892191265932E-2</v>
      </c>
      <c r="K17" s="37">
        <v>4.2214572825639562E-2</v>
      </c>
      <c r="L17" s="13">
        <v>3.984061879235945E-3</v>
      </c>
      <c r="M17" s="12">
        <v>3.3779220555081309E-3</v>
      </c>
      <c r="N17" s="40"/>
      <c r="O17" s="13">
        <v>-1.39275636522832E-2</v>
      </c>
      <c r="P17" s="12">
        <v>0</v>
      </c>
      <c r="Q17" s="25">
        <v>1.096086938497244</v>
      </c>
      <c r="S17" s="7" t="s">
        <v>51</v>
      </c>
      <c r="T17" s="17">
        <v>3.984061879235945E-3</v>
      </c>
      <c r="U17" s="17">
        <v>3.3779220555081309E-3</v>
      </c>
      <c r="V17" s="24">
        <v>1.096086938497244</v>
      </c>
      <c r="W17" s="31">
        <v>7.1362661848008635E-3</v>
      </c>
      <c r="X17" s="19">
        <f t="shared" si="0"/>
        <v>2.8431326066945657E-5</v>
      </c>
      <c r="Y17" s="19">
        <f t="shared" si="1"/>
        <v>2.41057509396157E-5</v>
      </c>
      <c r="Z17" s="6">
        <f t="shared" si="2"/>
        <v>7.8219681547997862E-3</v>
      </c>
    </row>
    <row r="18" spans="2:30" x14ac:dyDescent="0.3">
      <c r="B18" s="11" t="s">
        <v>52</v>
      </c>
      <c r="C18" s="12">
        <v>0.27872342522089499</v>
      </c>
      <c r="D18" s="13">
        <v>-6.4267895920749774E-2</v>
      </c>
      <c r="E18" s="12">
        <v>5.2456105932009667E-2</v>
      </c>
      <c r="F18" s="13">
        <v>-1.858509109152107E-2</v>
      </c>
      <c r="G18" s="37">
        <v>-0.11340645760334329</v>
      </c>
      <c r="H18" s="13">
        <v>-0.13155343816573711</v>
      </c>
      <c r="I18" s="12">
        <v>6.8753539997836288E-2</v>
      </c>
      <c r="J18" s="13">
        <v>-5.9100393389664878E-2</v>
      </c>
      <c r="K18" s="37">
        <v>6.5869927051943611E-2</v>
      </c>
      <c r="L18" s="13">
        <v>0.14863098012789711</v>
      </c>
      <c r="M18" s="12">
        <v>-3.6322379550384087E-2</v>
      </c>
      <c r="N18" s="40"/>
      <c r="O18" s="13">
        <v>0.16782993051874051</v>
      </c>
      <c r="P18" s="12">
        <v>1.000003425442442E-2</v>
      </c>
      <c r="Q18" s="24">
        <v>1.577703961582182</v>
      </c>
      <c r="S18" s="7" t="s">
        <v>52</v>
      </c>
      <c r="T18" s="17">
        <v>0.14863098012789711</v>
      </c>
      <c r="U18" s="17">
        <v>-3.6322379550384087E-2</v>
      </c>
      <c r="V18" s="24">
        <v>1.577703961582182</v>
      </c>
      <c r="W18" s="31">
        <v>8.2496471028640078E-3</v>
      </c>
      <c r="X18" s="19">
        <f t="shared" si="0"/>
        <v>1.2261531346079444E-3</v>
      </c>
      <c r="Y18" s="19">
        <f t="shared" si="1"/>
        <v>-2.9964681322695299E-4</v>
      </c>
      <c r="Z18" s="6">
        <f t="shared" si="2"/>
        <v>1.3015500915843515E-2</v>
      </c>
      <c r="AB18" s="44" t="s">
        <v>7</v>
      </c>
      <c r="AC18" s="44"/>
      <c r="AD18" s="44"/>
    </row>
    <row r="19" spans="2:30" x14ac:dyDescent="0.3">
      <c r="B19" s="11" t="s">
        <v>53</v>
      </c>
      <c r="C19" s="12">
        <v>0.22821579276088719</v>
      </c>
      <c r="D19" s="13">
        <v>-4.2567588030835053E-2</v>
      </c>
      <c r="E19" s="12">
        <v>-1.199718782921788E-2</v>
      </c>
      <c r="F19" s="13">
        <v>6.4286385456822082E-3</v>
      </c>
      <c r="G19" s="37">
        <v>-0.1256211519356</v>
      </c>
      <c r="H19" s="13">
        <v>0.17719994730518221</v>
      </c>
      <c r="I19" s="12">
        <v>6.360427863217466E-2</v>
      </c>
      <c r="J19" s="13">
        <v>-2.5249164226742171E-2</v>
      </c>
      <c r="K19" s="37">
        <v>3.8854728177392113E-2</v>
      </c>
      <c r="L19" s="13">
        <v>1.377956079418396E-2</v>
      </c>
      <c r="M19" s="12">
        <v>-4.5307331738546619E-3</v>
      </c>
      <c r="N19" s="40"/>
      <c r="O19" s="13">
        <v>0.1040311974963286</v>
      </c>
      <c r="P19" s="12">
        <v>-1.060080893675663E-2</v>
      </c>
      <c r="Q19" s="25">
        <v>1.030692293443727</v>
      </c>
      <c r="S19" s="7" t="s">
        <v>53</v>
      </c>
      <c r="T19" s="17">
        <v>1.377956079418396E-2</v>
      </c>
      <c r="U19" s="17">
        <v>-4.5307331738546619E-3</v>
      </c>
      <c r="V19" s="24">
        <v>1.030692293443727</v>
      </c>
      <c r="W19" s="31">
        <v>7.096973221570828E-3</v>
      </c>
      <c r="X19" s="19">
        <f t="shared" si="0"/>
        <v>9.7793173961330818E-5</v>
      </c>
      <c r="Y19" s="19">
        <f t="shared" si="1"/>
        <v>-3.215449200892914E-5</v>
      </c>
      <c r="Z19" s="6">
        <f t="shared" si="2"/>
        <v>7.314795606249553E-3</v>
      </c>
      <c r="AB19" t="s">
        <v>124</v>
      </c>
      <c r="AC19" s="2">
        <f>T3</f>
        <v>43682</v>
      </c>
      <c r="AD19" s="21">
        <f>AD4+1</f>
        <v>1.0968798047293082</v>
      </c>
    </row>
    <row r="20" spans="2:30" x14ac:dyDescent="0.3">
      <c r="B20" s="11" t="s">
        <v>54</v>
      </c>
      <c r="C20" s="12">
        <v>0.31977686105103881</v>
      </c>
      <c r="D20" s="13">
        <v>-0.118869532686014</v>
      </c>
      <c r="E20" s="12">
        <v>3.3962229770755803E-2</v>
      </c>
      <c r="F20" s="13">
        <v>3.5584025201245373E-2</v>
      </c>
      <c r="G20" s="37">
        <v>-0.156499740575612</v>
      </c>
      <c r="H20" s="13">
        <v>-0.2384649050971698</v>
      </c>
      <c r="I20" s="12">
        <v>5.2401825715278523E-2</v>
      </c>
      <c r="J20" s="13">
        <v>-7.6072005189997349E-2</v>
      </c>
      <c r="K20" s="37">
        <v>0.1961078672113967</v>
      </c>
      <c r="L20" s="13">
        <v>-3.5043739997580037E-2</v>
      </c>
      <c r="M20" s="12">
        <v>-4.9286659656380023E-2</v>
      </c>
      <c r="N20" s="40"/>
      <c r="O20" s="13">
        <v>5.584722679157883E-2</v>
      </c>
      <c r="P20" s="12">
        <v>-7.7820905903036586E-3</v>
      </c>
      <c r="Q20" s="24">
        <v>0.57069296607996389</v>
      </c>
      <c r="S20" s="7" t="s">
        <v>54</v>
      </c>
      <c r="T20" s="17">
        <v>-3.5043739997580037E-2</v>
      </c>
      <c r="U20" s="17">
        <v>-4.9286659656380023E-2</v>
      </c>
      <c r="V20" s="24">
        <v>0.57069296607996389</v>
      </c>
      <c r="W20" s="31">
        <v>7.1116710296451916E-3</v>
      </c>
      <c r="X20" s="19">
        <f t="shared" si="0"/>
        <v>-2.4921955051120841E-4</v>
      </c>
      <c r="Y20" s="19">
        <f t="shared" si="1"/>
        <v>-3.5051050962626025E-4</v>
      </c>
      <c r="Z20" s="6">
        <f t="shared" si="2"/>
        <v>4.0585806336931656E-3</v>
      </c>
      <c r="AB20" t="s">
        <v>6</v>
      </c>
      <c r="AD20" s="5">
        <f>AD5</f>
        <v>0.86186677113742938</v>
      </c>
    </row>
    <row r="21" spans="2:30" x14ac:dyDescent="0.3">
      <c r="B21" s="11" t="s">
        <v>55</v>
      </c>
      <c r="C21" s="12">
        <v>7.6858674360158918E-2</v>
      </c>
      <c r="D21" s="13">
        <v>-2.2611187966767868E-2</v>
      </c>
      <c r="E21" s="12">
        <v>2.9850675299835979E-2</v>
      </c>
      <c r="F21" s="13">
        <v>1.8115940010019042E-2</v>
      </c>
      <c r="G21" s="37">
        <v>0</v>
      </c>
      <c r="H21" s="13">
        <v>0.1048841699868113</v>
      </c>
      <c r="I21" s="12">
        <v>5.3192155618368986E-3</v>
      </c>
      <c r="J21" s="13">
        <v>-4.1005344357817892E-2</v>
      </c>
      <c r="K21" s="37">
        <v>-9.655183145624413E-3</v>
      </c>
      <c r="L21" s="13">
        <v>1.6713078915349788E-2</v>
      </c>
      <c r="M21" s="12">
        <v>-4.1096041201890143E-3</v>
      </c>
      <c r="N21" s="40"/>
      <c r="O21" s="13">
        <v>-3.98899105052547E-2</v>
      </c>
      <c r="P21" s="12">
        <v>-1.146130887644181E-2</v>
      </c>
      <c r="Q21" s="25">
        <v>1.315216475954152</v>
      </c>
      <c r="S21" s="7" t="s">
        <v>55</v>
      </c>
      <c r="T21" s="17">
        <v>1.6713078915349788E-2</v>
      </c>
      <c r="U21" s="17">
        <v>-4.1096041201890143E-3</v>
      </c>
      <c r="V21" s="24">
        <v>1.315216475954152</v>
      </c>
      <c r="W21" s="31">
        <v>7.0355646802827748E-3</v>
      </c>
      <c r="X21" s="19">
        <f t="shared" si="0"/>
        <v>1.1758594771561372E-4</v>
      </c>
      <c r="Y21" s="19">
        <f t="shared" si="1"/>
        <v>-2.8913385597946398E-5</v>
      </c>
      <c r="Z21" s="6">
        <f t="shared" si="2"/>
        <v>9.2532905851490117E-3</v>
      </c>
      <c r="AB21" t="s">
        <v>125</v>
      </c>
      <c r="AC21" s="2">
        <f>T3</f>
        <v>43682</v>
      </c>
      <c r="AD21" s="21">
        <f>AD6+1</f>
        <v>1.0128757036835032</v>
      </c>
    </row>
    <row r="22" spans="2:30" x14ac:dyDescent="0.3">
      <c r="B22" s="11" t="s">
        <v>56</v>
      </c>
      <c r="C22" s="12">
        <v>0.24038469468969989</v>
      </c>
      <c r="D22" s="13">
        <v>-3.8759783348162768E-2</v>
      </c>
      <c r="E22" s="12">
        <v>-2.5089505320167741E-2</v>
      </c>
      <c r="F22" s="13">
        <v>4.6874994456662433E-2</v>
      </c>
      <c r="G22" s="37">
        <v>-6.4969361963287953E-2</v>
      </c>
      <c r="H22" s="13">
        <v>0.1077432605360655</v>
      </c>
      <c r="I22" s="12">
        <v>-2.1367460544930768E-2</v>
      </c>
      <c r="J22" s="13">
        <v>0.1004366899823752</v>
      </c>
      <c r="K22" s="37">
        <v>8.4126969659683581E-2</v>
      </c>
      <c r="L22" s="13">
        <v>-2.489022736670243E-2</v>
      </c>
      <c r="M22" s="12">
        <v>-0.19519509573029681</v>
      </c>
      <c r="N22" s="40"/>
      <c r="O22" s="13">
        <v>3.85916820492338E-2</v>
      </c>
      <c r="P22" s="12">
        <v>-4.9549593302079087E-2</v>
      </c>
      <c r="Q22" s="24">
        <v>1.2160257736571509</v>
      </c>
      <c r="S22" s="7" t="s">
        <v>56</v>
      </c>
      <c r="T22" s="17">
        <v>-2.489022736670243E-2</v>
      </c>
      <c r="U22" s="17">
        <v>-0.19519509573029681</v>
      </c>
      <c r="V22" s="24">
        <v>1.2160257736571509</v>
      </c>
      <c r="W22" s="31">
        <v>7.3864857924891949E-3</v>
      </c>
      <c r="X22" s="19">
        <f t="shared" si="0"/>
        <v>-1.8385131081597323E-4</v>
      </c>
      <c r="Y22" s="19">
        <f t="shared" si="1"/>
        <v>-1.4418058013754057E-3</v>
      </c>
      <c r="Z22" s="6">
        <f t="shared" si="2"/>
        <v>8.982157100419226E-3</v>
      </c>
      <c r="AB22" t="s">
        <v>125</v>
      </c>
      <c r="AC22" s="2">
        <f>U3</f>
        <v>43689</v>
      </c>
      <c r="AD22" s="21">
        <f>AD7+1</f>
        <v>0.95970998884572478</v>
      </c>
    </row>
    <row r="23" spans="2:30" x14ac:dyDescent="0.3">
      <c r="B23" s="11" t="s">
        <v>57</v>
      </c>
      <c r="C23" s="12">
        <v>0.14338228852880941</v>
      </c>
      <c r="D23" s="13">
        <v>-2.6366560660788348E-2</v>
      </c>
      <c r="E23" s="12">
        <v>4.5244398369305827E-2</v>
      </c>
      <c r="F23" s="13">
        <v>6.9510725742367718E-3</v>
      </c>
      <c r="G23" s="37">
        <v>-7.6247300421163788E-2</v>
      </c>
      <c r="H23" s="13">
        <v>8.5067562986973044E-2</v>
      </c>
      <c r="I23" s="12">
        <v>2.22717133979633E-3</v>
      </c>
      <c r="J23" s="13">
        <v>-1.8730137942868041E-2</v>
      </c>
      <c r="K23" s="37">
        <v>7.3115430419545602E-2</v>
      </c>
      <c r="L23" s="13">
        <v>2.080202150737032E-2</v>
      </c>
      <c r="M23" s="12">
        <v>-2.569401307898311E-2</v>
      </c>
      <c r="N23" s="40"/>
      <c r="O23" s="13">
        <v>9.0934772034256817E-4</v>
      </c>
      <c r="P23" s="12">
        <v>-9.6911137433426386E-3</v>
      </c>
      <c r="Q23" s="25">
        <v>0.29554236923209121</v>
      </c>
      <c r="S23" s="7" t="s">
        <v>57</v>
      </c>
      <c r="T23" s="17">
        <v>2.080202150737032E-2</v>
      </c>
      <c r="U23" s="17">
        <v>-2.569401307898311E-2</v>
      </c>
      <c r="V23" s="24">
        <v>0.29554236923209121</v>
      </c>
      <c r="W23" s="31">
        <v>7.1321155442959873E-3</v>
      </c>
      <c r="X23" s="19">
        <f t="shared" si="0"/>
        <v>1.4836242094549531E-4</v>
      </c>
      <c r="Y23" s="19">
        <f t="shared" si="1"/>
        <v>-1.8325267007595985E-4</v>
      </c>
      <c r="Z23" s="6">
        <f t="shared" si="2"/>
        <v>2.1078423255982619E-3</v>
      </c>
      <c r="AB23" t="s">
        <v>126</v>
      </c>
      <c r="AC23" s="2">
        <f>U3</f>
        <v>43689</v>
      </c>
      <c r="AD23" s="22">
        <f>AD8+1</f>
        <v>0.99618852988444095</v>
      </c>
    </row>
    <row r="24" spans="2:30" x14ac:dyDescent="0.3">
      <c r="B24" s="11" t="s">
        <v>58</v>
      </c>
      <c r="C24" s="12">
        <v>0.14855660943480301</v>
      </c>
      <c r="D24" s="13">
        <v>-5.6388925689502822E-2</v>
      </c>
      <c r="E24" s="12">
        <v>3.0909563027189831E-2</v>
      </c>
      <c r="F24" s="13">
        <v>-1.798968452853977E-2</v>
      </c>
      <c r="G24" s="37">
        <v>8.607158068439591E-2</v>
      </c>
      <c r="H24" s="13">
        <v>0.2837015261179856</v>
      </c>
      <c r="I24" s="12">
        <v>4.0631613905012243E-2</v>
      </c>
      <c r="J24" s="13">
        <v>1.0115262443808339E-3</v>
      </c>
      <c r="K24" s="37">
        <v>-7.477746953343023E-3</v>
      </c>
      <c r="L24" s="13">
        <v>6.0680111098788458E-2</v>
      </c>
      <c r="M24" s="12">
        <v>-1.4206218882514721E-2</v>
      </c>
      <c r="N24" s="40"/>
      <c r="O24" s="13">
        <v>-1.9474257201798632E-2</v>
      </c>
      <c r="P24" s="12">
        <v>-3.9720925837321008E-3</v>
      </c>
      <c r="Q24" s="24">
        <v>1.0230170365632469</v>
      </c>
      <c r="S24" s="7" t="s">
        <v>58</v>
      </c>
      <c r="T24" s="17">
        <v>6.0680111098788458E-2</v>
      </c>
      <c r="U24" s="17">
        <v>-1.4206218882514721E-2</v>
      </c>
      <c r="V24" s="24">
        <v>1.0230170365632469</v>
      </c>
      <c r="W24" s="31">
        <v>7.0676948617038153E-3</v>
      </c>
      <c r="X24" s="19">
        <f t="shared" si="0"/>
        <v>4.2886850942052383E-4</v>
      </c>
      <c r="Y24" s="19">
        <f t="shared" si="1"/>
        <v>-1.0040522020018901E-4</v>
      </c>
      <c r="Z24" s="6">
        <f t="shared" si="2"/>
        <v>7.2303722527535244E-3</v>
      </c>
    </row>
    <row r="25" spans="2:30" x14ac:dyDescent="0.3">
      <c r="B25" s="11" t="s">
        <v>59</v>
      </c>
      <c r="C25" s="12">
        <v>0.1072221530172324</v>
      </c>
      <c r="D25" s="13">
        <v>-3.3617556254893932E-2</v>
      </c>
      <c r="E25" s="12">
        <v>2.5441442107710929E-2</v>
      </c>
      <c r="F25" s="13">
        <v>2.632893675648074E-2</v>
      </c>
      <c r="G25" s="37">
        <v>-1.332019422178321E-2</v>
      </c>
      <c r="H25" s="13">
        <v>0.1345171887101759</v>
      </c>
      <c r="I25" s="12">
        <v>2.12014621793204E-2</v>
      </c>
      <c r="J25" s="13">
        <v>-8.6508199744517178E-4</v>
      </c>
      <c r="K25" s="37">
        <v>1.29870426212817E-2</v>
      </c>
      <c r="L25" s="13">
        <v>-3.4187555005813501E-3</v>
      </c>
      <c r="M25" s="12">
        <v>-3.3018968619757387E-2</v>
      </c>
      <c r="N25" s="40"/>
      <c r="O25" s="13">
        <v>-8.2820332902339922E-2</v>
      </c>
      <c r="P25" s="12">
        <v>-6.1553543824158008E-2</v>
      </c>
      <c r="Q25" s="25">
        <v>0.57771485398672995</v>
      </c>
      <c r="S25" s="7" t="s">
        <v>59</v>
      </c>
      <c r="T25" s="17">
        <v>-3.4187555005813501E-3</v>
      </c>
      <c r="U25" s="17">
        <v>-3.3018968619757387E-2</v>
      </c>
      <c r="V25" s="24">
        <v>0.57771485398672995</v>
      </c>
      <c r="W25" s="31">
        <v>7.2538024927245913E-3</v>
      </c>
      <c r="X25" s="19">
        <f t="shared" si="0"/>
        <v>-2.4798977172132905E-5</v>
      </c>
      <c r="Y25" s="19">
        <f t="shared" si="1"/>
        <v>-2.395130768811912E-4</v>
      </c>
      <c r="Z25" s="6">
        <f t="shared" si="2"/>
        <v>4.1906294479329654E-3</v>
      </c>
    </row>
    <row r="26" spans="2:30" x14ac:dyDescent="0.3">
      <c r="B26" s="11" t="s">
        <v>60</v>
      </c>
      <c r="C26" s="12">
        <v>0.33063293026162488</v>
      </c>
      <c r="D26" s="13">
        <v>-2.7733867616023811E-2</v>
      </c>
      <c r="E26" s="12">
        <v>-5.1021077054179687E-3</v>
      </c>
      <c r="F26" s="13">
        <v>5.0815853974053971E-2</v>
      </c>
      <c r="G26" s="37">
        <v>2.0408199310869121E-2</v>
      </c>
      <c r="H26" s="13">
        <v>8.3835484130603932E-2</v>
      </c>
      <c r="I26" s="12">
        <v>1.8036354263303082E-2</v>
      </c>
      <c r="J26" s="13">
        <v>-3.4224911333603498E-3</v>
      </c>
      <c r="K26" s="37">
        <v>3.2525211995788617E-2</v>
      </c>
      <c r="L26" s="13">
        <v>4.3435799436076998E-2</v>
      </c>
      <c r="M26" s="12">
        <v>-7.0129412455704143E-2</v>
      </c>
      <c r="N26" s="40"/>
      <c r="O26" s="13">
        <v>8.1064699662022566E-2</v>
      </c>
      <c r="P26" s="12">
        <v>3.9171527498444991E-3</v>
      </c>
      <c r="Q26" s="24">
        <v>0.81192093266709653</v>
      </c>
      <c r="S26" s="7" t="s">
        <v>60</v>
      </c>
      <c r="T26" s="17">
        <v>4.3435799436076998E-2</v>
      </c>
      <c r="U26" s="17">
        <v>-7.0129412455704143E-2</v>
      </c>
      <c r="V26" s="24">
        <v>0.81192093266709653</v>
      </c>
      <c r="W26" s="31">
        <v>7.2910050508679059E-3</v>
      </c>
      <c r="X26" s="19">
        <f t="shared" si="0"/>
        <v>3.1669063307692276E-4</v>
      </c>
      <c r="Y26" s="19">
        <f t="shared" si="1"/>
        <v>-5.1131390042893758E-4</v>
      </c>
      <c r="Z26" s="6">
        <f t="shared" si="2"/>
        <v>5.9197196209811818E-3</v>
      </c>
    </row>
    <row r="27" spans="2:30" x14ac:dyDescent="0.3">
      <c r="B27" s="11" t="s">
        <v>61</v>
      </c>
      <c r="C27" s="12">
        <v>0.1123347163016313</v>
      </c>
      <c r="D27" s="13">
        <v>-2.4752497816242999E-2</v>
      </c>
      <c r="E27" s="12">
        <v>2.944153883115708E-2</v>
      </c>
      <c r="F27" s="13">
        <v>0.22287972545098239</v>
      </c>
      <c r="G27" s="37">
        <v>0.35564532487810291</v>
      </c>
      <c r="H27" s="13">
        <v>9.0148436386235042E-2</v>
      </c>
      <c r="I27" s="12">
        <v>2.2155670987900281E-2</v>
      </c>
      <c r="J27" s="13">
        <v>2.9291257955560649E-2</v>
      </c>
      <c r="K27" s="37">
        <v>-9.732509229842834E-2</v>
      </c>
      <c r="L27" s="13">
        <v>-7.6292578287615931E-2</v>
      </c>
      <c r="M27" s="12">
        <v>-3.6860075124946268E-2</v>
      </c>
      <c r="N27" s="40"/>
      <c r="O27" s="13">
        <v>-3.7517667473680461E-2</v>
      </c>
      <c r="P27" s="12">
        <v>-6.5413546530698641E-2</v>
      </c>
      <c r="Q27" s="25">
        <v>1.41136344146671</v>
      </c>
      <c r="S27" s="7" t="s">
        <v>61</v>
      </c>
      <c r="T27" s="17">
        <v>-7.6292578287615931E-2</v>
      </c>
      <c r="U27" s="17">
        <v>-3.6860075124946268E-2</v>
      </c>
      <c r="V27" s="24">
        <v>1.41136344146671</v>
      </c>
      <c r="W27" s="31">
        <v>7.1016429894937604E-3</v>
      </c>
      <c r="X27" s="19">
        <f t="shared" si="0"/>
        <v>-5.4180265374665151E-4</v>
      </c>
      <c r="Y27" s="19">
        <f t="shared" si="1"/>
        <v>-2.6176709410328803E-4</v>
      </c>
      <c r="Z27" s="6">
        <f t="shared" si="2"/>
        <v>1.0022999289719848E-2</v>
      </c>
    </row>
    <row r="28" spans="2:30" x14ac:dyDescent="0.3">
      <c r="B28" s="11" t="s">
        <v>62</v>
      </c>
      <c r="C28" s="12">
        <v>7.5753007426502261E-2</v>
      </c>
      <c r="D28" s="13">
        <v>-5.864204024282671E-2</v>
      </c>
      <c r="E28" s="12">
        <v>2.655732521755505E-2</v>
      </c>
      <c r="F28" s="13">
        <v>-2.9064174133877629E-2</v>
      </c>
      <c r="G28" s="37">
        <v>-0.12631581147643309</v>
      </c>
      <c r="H28" s="13">
        <v>-8.3376192336998667E-2</v>
      </c>
      <c r="I28" s="12">
        <v>8.8350170501938718E-2</v>
      </c>
      <c r="J28" s="13">
        <v>-8.5520132857645703E-2</v>
      </c>
      <c r="K28" s="37">
        <v>9.0214733409040848E-2</v>
      </c>
      <c r="L28" s="13">
        <v>7.1766639006181965E-2</v>
      </c>
      <c r="M28" s="12">
        <v>-6.0953971139082963E-2</v>
      </c>
      <c r="N28" s="40"/>
      <c r="O28" s="13">
        <v>4.7601109925565543E-2</v>
      </c>
      <c r="P28" s="12">
        <v>-3.3764411274309292E-2</v>
      </c>
      <c r="Q28" s="24">
        <v>1.353332959647122</v>
      </c>
      <c r="S28" s="7" t="s">
        <v>62</v>
      </c>
      <c r="T28" s="17">
        <v>7.1766639006181965E-2</v>
      </c>
      <c r="U28" s="17">
        <v>-6.0953971139082963E-2</v>
      </c>
      <c r="V28" s="24">
        <v>1.353332959647122</v>
      </c>
      <c r="W28" s="31">
        <v>7.0776873390330057E-3</v>
      </c>
      <c r="X28" s="19">
        <f t="shared" si="0"/>
        <v>5.0794183225900632E-4</v>
      </c>
      <c r="Y28" s="19">
        <f t="shared" si="1"/>
        <v>-4.3141314979487075E-4</v>
      </c>
      <c r="Z28" s="6">
        <f t="shared" si="2"/>
        <v>9.5784675539905013E-3</v>
      </c>
    </row>
    <row r="29" spans="2:30" x14ac:dyDescent="0.3">
      <c r="B29" s="11" t="s">
        <v>63</v>
      </c>
      <c r="C29" s="12">
        <v>0.12562668551949721</v>
      </c>
      <c r="D29" s="13">
        <v>-5.9773537508552854E-3</v>
      </c>
      <c r="E29" s="12">
        <v>-7.8171135800110259E-3</v>
      </c>
      <c r="F29" s="13">
        <v>2.7272900399668339E-2</v>
      </c>
      <c r="G29" s="37">
        <v>-3.3628469816304962E-2</v>
      </c>
      <c r="H29" s="13">
        <v>0.39560448393569342</v>
      </c>
      <c r="I29" s="12">
        <v>-2.8871365669213889E-2</v>
      </c>
      <c r="J29" s="13">
        <v>2.1704914830013911E-2</v>
      </c>
      <c r="K29" s="37">
        <v>0.15542378371206361</v>
      </c>
      <c r="L29" s="13">
        <v>5.917180747673445E-3</v>
      </c>
      <c r="M29" s="12">
        <v>-5.882356891311824E-2</v>
      </c>
      <c r="N29" s="40"/>
      <c r="O29" s="13">
        <v>4.5833377926659979E-2</v>
      </c>
      <c r="P29" s="12">
        <v>-3.3466185198046339E-2</v>
      </c>
      <c r="Q29" s="25">
        <v>1.2231049968979619</v>
      </c>
      <c r="S29" s="7" t="s">
        <v>63</v>
      </c>
      <c r="T29" s="17">
        <v>5.917180747673445E-3</v>
      </c>
      <c r="U29" s="17">
        <v>-5.882356891311824E-2</v>
      </c>
      <c r="V29" s="24">
        <v>1.2231049968979619</v>
      </c>
      <c r="W29" s="31">
        <v>7.0608944171474518E-3</v>
      </c>
      <c r="X29" s="19">
        <f t="shared" si="0"/>
        <v>4.1780588506499815E-5</v>
      </c>
      <c r="Y29" s="19">
        <f t="shared" si="1"/>
        <v>-4.1534700933532499E-4</v>
      </c>
      <c r="Z29" s="6">
        <f t="shared" si="2"/>
        <v>8.6362152441819707E-3</v>
      </c>
    </row>
    <row r="30" spans="2:30" x14ac:dyDescent="0.3">
      <c r="B30" s="11" t="s">
        <v>64</v>
      </c>
      <c r="C30" s="12">
        <v>0.1835051307187647</v>
      </c>
      <c r="D30" s="13">
        <v>-3.0487756250139109E-2</v>
      </c>
      <c r="E30" s="12">
        <v>-5.3908732254952518E-3</v>
      </c>
      <c r="F30" s="13">
        <v>-1.0840098361988961E-2</v>
      </c>
      <c r="G30" s="37">
        <v>-0.15342460098309449</v>
      </c>
      <c r="H30" s="13">
        <v>0.19741098525765671</v>
      </c>
      <c r="I30" s="12">
        <v>3.873867898412886E-2</v>
      </c>
      <c r="J30" s="13">
        <v>-1.0407622579203579E-2</v>
      </c>
      <c r="K30" s="37">
        <v>3.8562711651342729E-2</v>
      </c>
      <c r="L30" s="13">
        <v>3.375524098343297E-3</v>
      </c>
      <c r="M30" s="12">
        <v>3.3641682672860269E-3</v>
      </c>
      <c r="N30" s="40"/>
      <c r="O30" s="13">
        <v>0.15926232773908369</v>
      </c>
      <c r="P30" s="12">
        <v>-2.3861165981671539E-2</v>
      </c>
      <c r="Q30" s="24">
        <v>1.145701881796628</v>
      </c>
      <c r="S30" s="7" t="s">
        <v>64</v>
      </c>
      <c r="T30" s="17">
        <v>3.375524098343297E-3</v>
      </c>
      <c r="U30" s="17">
        <v>3.3641682672860269E-3</v>
      </c>
      <c r="V30" s="24">
        <v>1.145701881796628</v>
      </c>
      <c r="W30" s="31">
        <v>7.1298801656365495E-3</v>
      </c>
      <c r="X30" s="19">
        <f t="shared" si="0"/>
        <v>2.4067082317406071E-5</v>
      </c>
      <c r="Y30" s="19">
        <f t="shared" si="1"/>
        <v>2.3986116602786522E-5</v>
      </c>
      <c r="Z30" s="6">
        <f t="shared" si="2"/>
        <v>8.1687171227542484E-3</v>
      </c>
    </row>
    <row r="31" spans="2:30" x14ac:dyDescent="0.3">
      <c r="B31" s="11" t="s">
        <v>65</v>
      </c>
      <c r="C31" s="12">
        <v>0.27738885680838637</v>
      </c>
      <c r="D31" s="13">
        <v>1.75807966807402E-2</v>
      </c>
      <c r="E31" s="12">
        <v>-5.2982624463705497E-3</v>
      </c>
      <c r="F31" s="13">
        <v>-3.0801398047232139E-2</v>
      </c>
      <c r="G31" s="37">
        <v>5.1613034260350243E-2</v>
      </c>
      <c r="H31" s="13">
        <v>1.4505413141151721E-2</v>
      </c>
      <c r="I31" s="12">
        <v>4.3771082484253647E-2</v>
      </c>
      <c r="J31" s="13">
        <v>8.6022342278828656E-3</v>
      </c>
      <c r="K31" s="37">
        <v>3.0490356805838111E-2</v>
      </c>
      <c r="L31" s="13">
        <v>-9.7248659478705868E-3</v>
      </c>
      <c r="M31" s="12">
        <v>-5.6623421010707498E-2</v>
      </c>
      <c r="N31" s="40"/>
      <c r="O31" s="13">
        <v>-2.5249195386479521E-2</v>
      </c>
      <c r="P31" s="12">
        <v>-3.476482266418246E-2</v>
      </c>
      <c r="Q31" s="25">
        <v>0.49882252915373593</v>
      </c>
      <c r="S31" s="7" t="s">
        <v>65</v>
      </c>
      <c r="T31" s="17">
        <v>-9.7248659478705868E-3</v>
      </c>
      <c r="U31" s="17">
        <v>-5.6623421010707498E-2</v>
      </c>
      <c r="V31" s="24">
        <v>0.49882252915373593</v>
      </c>
      <c r="W31" s="31">
        <v>7.0540870097352167E-3</v>
      </c>
      <c r="X31" s="19">
        <f t="shared" si="0"/>
        <v>-6.860005055429026E-5</v>
      </c>
      <c r="Y31" s="19">
        <f t="shared" si="1"/>
        <v>-3.9942653859839991E-4</v>
      </c>
      <c r="Z31" s="6">
        <f t="shared" si="2"/>
        <v>3.5187375230666348E-3</v>
      </c>
    </row>
    <row r="32" spans="2:30" x14ac:dyDescent="0.3">
      <c r="B32" s="11" t="s">
        <v>66</v>
      </c>
      <c r="C32" s="12">
        <v>0.54035250128847778</v>
      </c>
      <c r="D32" s="13">
        <v>-4.8138341629250458E-2</v>
      </c>
      <c r="E32" s="12">
        <v>1.452927947882476E-2</v>
      </c>
      <c r="F32" s="13">
        <v>4.3514130212997992E-2</v>
      </c>
      <c r="G32" s="37">
        <v>-5.6479297027288378E-2</v>
      </c>
      <c r="H32" s="13">
        <v>3.8166253321988641E-2</v>
      </c>
      <c r="I32" s="12">
        <v>8.9903087165785767E-2</v>
      </c>
      <c r="J32" s="13">
        <v>2.5390160050831062E-4</v>
      </c>
      <c r="K32" s="37">
        <v>8.9824966666191441E-2</v>
      </c>
      <c r="L32" s="13">
        <v>3.096623804880139E-2</v>
      </c>
      <c r="M32" s="12">
        <v>-6.5040683161654234E-2</v>
      </c>
      <c r="N32" s="40"/>
      <c r="O32" s="13">
        <v>-6.1594182211490052E-2</v>
      </c>
      <c r="P32" s="12">
        <v>-8.5199452680249199E-2</v>
      </c>
      <c r="Q32" s="24">
        <v>2.0283697053293048</v>
      </c>
      <c r="S32" s="7" t="s">
        <v>66</v>
      </c>
      <c r="T32" s="17">
        <v>3.096623804880139E-2</v>
      </c>
      <c r="U32" s="17">
        <v>-6.5040683161654234E-2</v>
      </c>
      <c r="V32" s="24">
        <v>2.0283697053293048</v>
      </c>
      <c r="W32" s="31">
        <v>7.2638084497838751E-3</v>
      </c>
      <c r="X32" s="19">
        <f t="shared" si="0"/>
        <v>2.2493282159690247E-4</v>
      </c>
      <c r="Y32" s="19">
        <f t="shared" si="1"/>
        <v>-4.7244306392933981E-4</v>
      </c>
      <c r="Z32" s="6">
        <f t="shared" si="2"/>
        <v>1.4733689004856634E-2</v>
      </c>
    </row>
    <row r="33" spans="2:26" x14ac:dyDescent="0.3">
      <c r="B33" s="11" t="s">
        <v>67</v>
      </c>
      <c r="C33" s="12">
        <v>0.4371930153056669</v>
      </c>
      <c r="D33" s="13">
        <v>-8.6914075178496142E-2</v>
      </c>
      <c r="E33" s="12">
        <v>5.4812915678927883E-2</v>
      </c>
      <c r="F33" s="13">
        <v>9.3788052103580544E-3</v>
      </c>
      <c r="G33" s="37">
        <v>-5.8010908956299463E-2</v>
      </c>
      <c r="H33" s="13">
        <v>3.758930421817408E-2</v>
      </c>
      <c r="I33" s="12">
        <v>7.1811460114778791E-2</v>
      </c>
      <c r="J33" s="13">
        <v>-4.0000268375622872E-3</v>
      </c>
      <c r="K33" s="37">
        <v>7.1536184397769764E-2</v>
      </c>
      <c r="L33" s="13">
        <v>4.2164330874638889E-3</v>
      </c>
      <c r="M33" s="12">
        <v>-5.0384961783444759E-2</v>
      </c>
      <c r="N33" s="40"/>
      <c r="O33" s="13">
        <v>6.8781559628814382E-3</v>
      </c>
      <c r="P33" s="12">
        <v>-7.6116242833524139E-2</v>
      </c>
      <c r="Q33" s="25">
        <v>1.8965003765555211</v>
      </c>
      <c r="S33" s="7" t="s">
        <v>67</v>
      </c>
      <c r="T33" s="17">
        <v>4.2164330874638889E-3</v>
      </c>
      <c r="U33" s="17">
        <v>-5.0384961783444759E-2</v>
      </c>
      <c r="V33" s="24">
        <v>1.8965003765555211</v>
      </c>
      <c r="W33" s="31">
        <v>7.1169036725522534E-3</v>
      </c>
      <c r="X33" s="19">
        <f t="shared" si="0"/>
        <v>3.0007948125242589E-5</v>
      </c>
      <c r="Y33" s="19">
        <f t="shared" si="1"/>
        <v>-3.5858491955800294E-4</v>
      </c>
      <c r="Z33" s="6">
        <f t="shared" si="2"/>
        <v>1.3497210494904719E-2</v>
      </c>
    </row>
    <row r="34" spans="2:26" x14ac:dyDescent="0.3">
      <c r="B34" s="11" t="s">
        <v>68</v>
      </c>
      <c r="C34" s="12">
        <v>-6.9996137499139355E-2</v>
      </c>
      <c r="D34" s="13">
        <v>-1.712506050165152E-2</v>
      </c>
      <c r="E34" s="12">
        <v>2.0591308270934139E-2</v>
      </c>
      <c r="F34" s="13">
        <v>9.3119661606946291E-3</v>
      </c>
      <c r="G34" s="37">
        <v>-6.6633042844759238E-3</v>
      </c>
      <c r="H34" s="13">
        <v>5.1599786274589832E-3</v>
      </c>
      <c r="I34" s="12">
        <v>-9.7535231608723016E-3</v>
      </c>
      <c r="J34" s="13">
        <v>2.0735617563665269E-3</v>
      </c>
      <c r="K34" s="37">
        <v>4.138640663311266E-3</v>
      </c>
      <c r="L34" s="13">
        <v>7.2127455306034696E-3</v>
      </c>
      <c r="M34" s="12">
        <v>-7.9283851537049865E-2</v>
      </c>
      <c r="N34" s="40"/>
      <c r="O34" s="13">
        <v>-1.555559370252824E-2</v>
      </c>
      <c r="P34" s="12">
        <v>-3.4988654396702512E-2</v>
      </c>
      <c r="Q34" s="24">
        <v>0.46858149726277348</v>
      </c>
      <c r="S34" s="7" t="s">
        <v>68</v>
      </c>
      <c r="T34" s="17">
        <v>7.2127455306034696E-3</v>
      </c>
      <c r="U34" s="17">
        <v>-7.9283851537049865E-2</v>
      </c>
      <c r="V34" s="24">
        <v>0.46858149726277348</v>
      </c>
      <c r="W34" s="31">
        <v>7.2261555692758528E-3</v>
      </c>
      <c r="X34" s="19">
        <f t="shared" si="0"/>
        <v>5.2120421285739776E-5</v>
      </c>
      <c r="Y34" s="19">
        <f t="shared" si="1"/>
        <v>-5.7291744533809273E-4</v>
      </c>
      <c r="Z34" s="6">
        <f t="shared" si="2"/>
        <v>3.3860427961050084E-3</v>
      </c>
    </row>
    <row r="35" spans="2:26" x14ac:dyDescent="0.3">
      <c r="B35" s="11" t="s">
        <v>69</v>
      </c>
      <c r="C35" s="12">
        <v>0.29836160179278132</v>
      </c>
      <c r="D35" s="13">
        <v>2.6651203393793569E-2</v>
      </c>
      <c r="E35" s="12">
        <v>7.1106099521339505E-2</v>
      </c>
      <c r="F35" s="13">
        <v>-2.634342411723201E-2</v>
      </c>
      <c r="G35" s="37">
        <v>-4.2748951421518237E-2</v>
      </c>
      <c r="H35" s="13">
        <v>0.1051698231082068</v>
      </c>
      <c r="I35" s="12">
        <v>8.2136008834226004E-3</v>
      </c>
      <c r="J35" s="13">
        <v>-2.2912348613643659E-2</v>
      </c>
      <c r="K35" s="37">
        <v>3.4392943115980401E-2</v>
      </c>
      <c r="L35" s="13">
        <v>3.8287198258298398E-2</v>
      </c>
      <c r="M35" s="12">
        <v>-3.6875344627694817E-2</v>
      </c>
      <c r="N35" s="40"/>
      <c r="O35" s="13">
        <v>-2.97229486172127E-2</v>
      </c>
      <c r="P35" s="12">
        <v>-2.0768500314633509E-2</v>
      </c>
      <c r="Q35" s="25">
        <v>0.52316767734858238</v>
      </c>
      <c r="S35" s="7" t="s">
        <v>69</v>
      </c>
      <c r="T35" s="17">
        <v>3.8287198258298398E-2</v>
      </c>
      <c r="U35" s="17">
        <v>-3.6875344627694817E-2</v>
      </c>
      <c r="V35" s="24">
        <v>0.52316767734858238</v>
      </c>
      <c r="W35" s="31">
        <v>7.0355488962955777E-3</v>
      </c>
      <c r="X35" s="19">
        <f t="shared" si="0"/>
        <v>2.6937145544842124E-4</v>
      </c>
      <c r="Y35" s="19">
        <f t="shared" si="1"/>
        <v>-2.5943829019589733E-4</v>
      </c>
      <c r="Z35" s="6">
        <f t="shared" si="2"/>
        <v>3.6807717749473396E-3</v>
      </c>
    </row>
    <row r="36" spans="2:26" x14ac:dyDescent="0.3">
      <c r="B36" s="11" t="s">
        <v>70</v>
      </c>
      <c r="C36" s="12">
        <v>0.18346896070820071</v>
      </c>
      <c r="D36" s="13">
        <v>-3.7036977233825708E-2</v>
      </c>
      <c r="E36" s="12">
        <v>3.7362547764933307E-2</v>
      </c>
      <c r="F36" s="13">
        <v>-1.271185284885468E-2</v>
      </c>
      <c r="G36" s="37">
        <v>4.0236052819642598E-2</v>
      </c>
      <c r="H36" s="13">
        <v>0.32645694290663019</v>
      </c>
      <c r="I36" s="12">
        <v>-4.6655884560019567E-3</v>
      </c>
      <c r="J36" s="13">
        <v>5.4687260766517198E-3</v>
      </c>
      <c r="K36" s="37">
        <v>1.010101908289718E-2</v>
      </c>
      <c r="L36" s="13">
        <v>3.8461538461538547E-2</v>
      </c>
      <c r="M36" s="12">
        <v>-3.0740737915039059E-2</v>
      </c>
      <c r="N36" s="40"/>
      <c r="O36" s="13">
        <v>0.15399314768424779</v>
      </c>
      <c r="P36" s="12">
        <v>-2.3178832624351279E-2</v>
      </c>
      <c r="Q36" s="24">
        <v>0.38842689311924672</v>
      </c>
      <c r="S36" s="7" t="s">
        <v>70</v>
      </c>
      <c r="T36" s="17">
        <v>3.8461538461538547E-2</v>
      </c>
      <c r="U36" s="17">
        <v>-3.0740737915039059E-2</v>
      </c>
      <c r="V36" s="24">
        <v>0.38842689311924672</v>
      </c>
      <c r="W36" s="31">
        <v>7.2038996587446176E-3</v>
      </c>
      <c r="X36" s="19">
        <f t="shared" si="0"/>
        <v>2.7707306379787055E-4</v>
      </c>
      <c r="Y36" s="19">
        <f t="shared" si="1"/>
        <v>-2.2145319137570761E-4</v>
      </c>
      <c r="Z36" s="6">
        <f t="shared" si="2"/>
        <v>2.7981883627889734E-3</v>
      </c>
    </row>
    <row r="37" spans="2:26" x14ac:dyDescent="0.3">
      <c r="B37" s="11" t="s">
        <v>71</v>
      </c>
      <c r="C37" s="12">
        <v>0.1199575391626939</v>
      </c>
      <c r="D37" s="13">
        <v>-3.3175381683131167E-2</v>
      </c>
      <c r="E37" s="12">
        <v>3.0392273209757899E-2</v>
      </c>
      <c r="F37" s="13">
        <v>-1.332067522787039E-2</v>
      </c>
      <c r="G37" s="37">
        <v>1.0840571914136901E-3</v>
      </c>
      <c r="H37" s="13">
        <v>0.13948915329071901</v>
      </c>
      <c r="I37" s="12">
        <v>3.4051751547057751E-2</v>
      </c>
      <c r="J37" s="13">
        <v>1.500635544345807E-2</v>
      </c>
      <c r="K37" s="37">
        <v>3.1827410309629427E-2</v>
      </c>
      <c r="L37" s="13">
        <v>1.492536275619605E-2</v>
      </c>
      <c r="M37" s="12">
        <v>-2.9607761954035361E-2</v>
      </c>
      <c r="N37" s="40"/>
      <c r="O37" s="13">
        <v>1.0665186445432569E-2</v>
      </c>
      <c r="P37" s="12">
        <v>-9.8512838026638683E-3</v>
      </c>
      <c r="Q37" s="25">
        <v>0.56263841194745556</v>
      </c>
      <c r="S37" s="7" t="s">
        <v>71</v>
      </c>
      <c r="T37" s="17">
        <v>1.492536275619605E-2</v>
      </c>
      <c r="U37" s="17">
        <v>-2.9607761954035361E-2</v>
      </c>
      <c r="V37" s="24">
        <v>0.56263841194745556</v>
      </c>
      <c r="W37" s="31">
        <v>7.2141732893333047E-3</v>
      </c>
      <c r="X37" s="19">
        <f t="shared" si="0"/>
        <v>1.0767415332935965E-4</v>
      </c>
      <c r="Y37" s="19">
        <f t="shared" si="1"/>
        <v>-2.1359552544574075E-4</v>
      </c>
      <c r="Z37" s="6">
        <f t="shared" si="2"/>
        <v>4.0589710030242421E-3</v>
      </c>
    </row>
    <row r="38" spans="2:26" x14ac:dyDescent="0.3">
      <c r="B38" s="11" t="s">
        <v>72</v>
      </c>
      <c r="C38" s="12">
        <v>0.22650162273113869</v>
      </c>
      <c r="D38" s="13">
        <v>-3.7524095254016683E-2</v>
      </c>
      <c r="E38" s="12">
        <v>-1.060073144533713E-2</v>
      </c>
      <c r="F38" s="13">
        <v>4.1667157918068298E-3</v>
      </c>
      <c r="G38" s="37">
        <v>-1.8375720508000289E-2</v>
      </c>
      <c r="H38" s="13">
        <v>0.15222155513613991</v>
      </c>
      <c r="I38" s="12">
        <v>2.1739119151379379E-2</v>
      </c>
      <c r="J38" s="13">
        <v>-2.1691920195077489E-2</v>
      </c>
      <c r="K38" s="37">
        <v>5.8349936572770211E-3</v>
      </c>
      <c r="L38" s="13">
        <v>2.816155689464828E-2</v>
      </c>
      <c r="M38" s="12">
        <v>-4.9240391099292244E-3</v>
      </c>
      <c r="N38" s="40"/>
      <c r="O38" s="13">
        <v>3.4639240427766449E-2</v>
      </c>
      <c r="P38" s="12">
        <v>-2.760065479985796E-2</v>
      </c>
      <c r="Q38" s="24">
        <v>0.60591628873038272</v>
      </c>
      <c r="S38" s="7" t="s">
        <v>72</v>
      </c>
      <c r="T38" s="17">
        <v>2.816155689464828E-2</v>
      </c>
      <c r="U38" s="17">
        <v>-4.9240391099292244E-3</v>
      </c>
      <c r="V38" s="24">
        <v>0.60591628873038272</v>
      </c>
      <c r="W38" s="31">
        <v>7.1070569879850684E-3</v>
      </c>
      <c r="X38" s="19">
        <f t="shared" si="0"/>
        <v>2.0014578972064913E-4</v>
      </c>
      <c r="Y38" s="19">
        <f t="shared" si="1"/>
        <v>-3.499542656533427E-5</v>
      </c>
      <c r="Z38" s="6">
        <f t="shared" si="2"/>
        <v>4.3062815939552447E-3</v>
      </c>
    </row>
    <row r="39" spans="2:26" x14ac:dyDescent="0.3">
      <c r="B39" s="11" t="s">
        <v>73</v>
      </c>
      <c r="C39" s="12">
        <v>0.1394683841790465</v>
      </c>
      <c r="D39" s="13">
        <v>-3.0150741066479862E-2</v>
      </c>
      <c r="E39" s="12">
        <v>-2.5906811376074979E-2</v>
      </c>
      <c r="F39" s="13">
        <v>-5.3190578494588534E-3</v>
      </c>
      <c r="G39" s="37">
        <v>4.0106889057500927E-2</v>
      </c>
      <c r="H39" s="13">
        <v>0.29248279494715002</v>
      </c>
      <c r="I39" s="12">
        <v>7.9723040722483596E-3</v>
      </c>
      <c r="J39" s="13">
        <v>4.1953198420281002E-2</v>
      </c>
      <c r="K39" s="37">
        <v>0.11683175459907311</v>
      </c>
      <c r="L39" s="13">
        <v>5.3487005231298353E-2</v>
      </c>
      <c r="M39" s="12">
        <v>8.4150648985565901E-3</v>
      </c>
      <c r="N39" s="40"/>
      <c r="O39" s="13">
        <v>4.7009779042059163E-2</v>
      </c>
      <c r="P39" s="12">
        <v>4.2507215071396756E-3</v>
      </c>
      <c r="Q39" s="25">
        <v>1.1021009610158949</v>
      </c>
      <c r="S39" s="7" t="s">
        <v>73</v>
      </c>
      <c r="T39" s="17">
        <v>5.3487005231298353E-2</v>
      </c>
      <c r="U39" s="17">
        <v>8.4150648985565901E-3</v>
      </c>
      <c r="V39" s="24">
        <v>1.1021009610158949</v>
      </c>
      <c r="W39" s="31">
        <v>7.1408985944818376E-3</v>
      </c>
      <c r="X39" s="19">
        <f t="shared" si="0"/>
        <v>3.8194528047922108E-4</v>
      </c>
      <c r="Y39" s="19">
        <f t="shared" si="1"/>
        <v>6.0091125106576199E-5</v>
      </c>
      <c r="Z39" s="6">
        <f t="shared" si="2"/>
        <v>7.8699912034954859E-3</v>
      </c>
    </row>
    <row r="40" spans="2:26" x14ac:dyDescent="0.3">
      <c r="B40" s="11" t="s">
        <v>74</v>
      </c>
      <c r="C40" s="12">
        <v>0.1387405899757059</v>
      </c>
      <c r="D40" s="13">
        <v>-3.1095157993295319E-2</v>
      </c>
      <c r="E40" s="12">
        <v>-1.2093034746361029E-2</v>
      </c>
      <c r="F40" s="13">
        <v>-4.1431122677696892E-2</v>
      </c>
      <c r="G40" s="37">
        <v>0.1515652713696887</v>
      </c>
      <c r="H40" s="13">
        <v>3.5335487367971212E-3</v>
      </c>
      <c r="I40" s="12">
        <v>4.533453357673034E-2</v>
      </c>
      <c r="J40" s="13">
        <v>-1.0105372836093579E-2</v>
      </c>
      <c r="K40" s="37">
        <v>-1.7013095686655431E-3</v>
      </c>
      <c r="L40" s="13">
        <v>8.5512834760170797E-3</v>
      </c>
      <c r="M40" s="12">
        <v>2.9825260239315639E-3</v>
      </c>
      <c r="N40" s="40"/>
      <c r="O40" s="13">
        <v>6.2022096817978538E-2</v>
      </c>
      <c r="P40" s="12">
        <v>-3.1600061025440329E-2</v>
      </c>
      <c r="Q40" s="24">
        <v>0.87294944350971238</v>
      </c>
      <c r="S40" s="7" t="s">
        <v>74</v>
      </c>
      <c r="T40" s="17">
        <v>8.5512834760170797E-3</v>
      </c>
      <c r="U40" s="17">
        <v>2.9825260239315639E-3</v>
      </c>
      <c r="V40" s="24">
        <v>0.87294944350971238</v>
      </c>
      <c r="W40" s="31">
        <v>7.1241252050428831E-3</v>
      </c>
      <c r="X40" s="19">
        <f t="shared" si="0"/>
        <v>6.0920414146959998E-5</v>
      </c>
      <c r="Y40" s="19">
        <f t="shared" si="1"/>
        <v>2.1247888821787189E-5</v>
      </c>
      <c r="Z40" s="6">
        <f t="shared" si="2"/>
        <v>6.2190011332357003E-3</v>
      </c>
    </row>
    <row r="41" spans="2:26" x14ac:dyDescent="0.3">
      <c r="B41" s="11" t="s">
        <v>75</v>
      </c>
      <c r="C41" s="12">
        <v>4.4282843502397418E-2</v>
      </c>
      <c r="D41" s="13">
        <v>-2.8480995662349962E-2</v>
      </c>
      <c r="E41" s="12">
        <v>8.4689887487474635E-3</v>
      </c>
      <c r="F41" s="13">
        <v>-1.93797281028717E-2</v>
      </c>
      <c r="G41" s="37">
        <v>4.5825114004592223E-2</v>
      </c>
      <c r="H41" s="13">
        <v>-2.0373830997342801E-2</v>
      </c>
      <c r="I41" s="12">
        <v>-4.2290218307603267E-2</v>
      </c>
      <c r="J41" s="13">
        <v>-2.5815206860241639E-2</v>
      </c>
      <c r="K41" s="37">
        <v>-5.3695945411118003E-2</v>
      </c>
      <c r="L41" s="13">
        <v>-2.06337534100649E-2</v>
      </c>
      <c r="M41" s="12">
        <v>-4.5899096726779283E-2</v>
      </c>
      <c r="N41" s="40"/>
      <c r="O41" s="13">
        <v>3.3306793534748191E-2</v>
      </c>
      <c r="P41" s="12">
        <v>-3.9140367387964108E-2</v>
      </c>
      <c r="Q41" s="25">
        <v>1.0403110657857171</v>
      </c>
      <c r="S41" s="7" t="s">
        <v>75</v>
      </c>
      <c r="T41" s="17">
        <v>-2.06337534100649E-2</v>
      </c>
      <c r="U41" s="17">
        <v>-4.5899096726779283E-2</v>
      </c>
      <c r="V41" s="24">
        <v>1.0403110657857171</v>
      </c>
      <c r="W41" s="31">
        <v>7.1005151909090793E-3</v>
      </c>
      <c r="X41" s="19">
        <f t="shared" si="0"/>
        <v>-1.4651027953363783E-4</v>
      </c>
      <c r="Y41" s="19">
        <f t="shared" si="1"/>
        <v>-3.2590723355750147E-4</v>
      </c>
      <c r="Z41" s="6">
        <f t="shared" si="2"/>
        <v>7.3867445258822984E-3</v>
      </c>
    </row>
    <row r="42" spans="2:26" x14ac:dyDescent="0.3">
      <c r="B42" s="11" t="s">
        <v>76</v>
      </c>
      <c r="C42" s="12">
        <v>0.1724138754128135</v>
      </c>
      <c r="D42" s="13">
        <v>-1.441178459960513E-2</v>
      </c>
      <c r="E42" s="12">
        <v>-2.4171871316855501E-2</v>
      </c>
      <c r="F42" s="13">
        <v>-1.83486972213287E-3</v>
      </c>
      <c r="G42" s="37">
        <v>4.6515951662300603E-2</v>
      </c>
      <c r="H42" s="13">
        <v>0.19147061287132461</v>
      </c>
      <c r="I42" s="12">
        <v>5.1098526714723258E-2</v>
      </c>
      <c r="J42" s="13">
        <v>-7.5153815450227368E-3</v>
      </c>
      <c r="K42" s="37">
        <v>2.2716598848871339E-2</v>
      </c>
      <c r="L42" s="13">
        <v>9.0930185906102468E-2</v>
      </c>
      <c r="M42" s="12">
        <v>5.3021692537507104E-3</v>
      </c>
      <c r="N42" s="40"/>
      <c r="O42" s="13">
        <v>0.19198314451126591</v>
      </c>
      <c r="P42" s="12">
        <v>-7.0798402733829313E-4</v>
      </c>
      <c r="Q42" s="24">
        <v>0.25053388511917829</v>
      </c>
      <c r="S42" s="7" t="s">
        <v>76</v>
      </c>
      <c r="T42" s="17">
        <v>9.0930185906102468E-2</v>
      </c>
      <c r="U42" s="17">
        <v>5.3021692537507104E-3</v>
      </c>
      <c r="V42" s="24">
        <v>0.25053388511917829</v>
      </c>
      <c r="W42" s="31">
        <v>2.6705381850475645E-2</v>
      </c>
      <c r="X42" s="19">
        <f t="shared" si="0"/>
        <v>2.428325336357205E-3</v>
      </c>
      <c r="Y42" s="19">
        <f t="shared" si="1"/>
        <v>1.4159645455726422E-4</v>
      </c>
      <c r="Z42" s="6">
        <f t="shared" si="2"/>
        <v>6.6906030685908542E-3</v>
      </c>
    </row>
    <row r="43" spans="2:26" x14ac:dyDescent="0.3">
      <c r="B43" s="11" t="s">
        <v>12</v>
      </c>
      <c r="C43" s="12">
        <v>6.6761357427257861E-2</v>
      </c>
      <c r="D43" s="13">
        <v>-4.5273041361507671E-2</v>
      </c>
      <c r="E43" s="12">
        <v>2.092058579938505E-2</v>
      </c>
      <c r="F43" s="13">
        <v>-6.830763476601609E-3</v>
      </c>
      <c r="G43" s="37">
        <v>4.0338838404871957E-2</v>
      </c>
      <c r="H43" s="13">
        <v>-3.1238394516006629E-2</v>
      </c>
      <c r="I43" s="12">
        <v>-3.7344419140630469E-2</v>
      </c>
      <c r="J43" s="13">
        <v>-8.6207102807737135E-3</v>
      </c>
      <c r="K43" s="37">
        <v>-4.9275291954461557E-2</v>
      </c>
      <c r="L43" s="13">
        <v>-1.219512559319658E-2</v>
      </c>
      <c r="M43" s="12">
        <v>-3.0864169070875521E-2</v>
      </c>
      <c r="N43" s="40"/>
      <c r="O43" s="13">
        <v>-1.602571776515305E-2</v>
      </c>
      <c r="P43" s="12">
        <v>-5.048848045923604E-2</v>
      </c>
      <c r="Q43" s="25">
        <v>1.1752750509801451</v>
      </c>
      <c r="S43" s="7" t="s">
        <v>12</v>
      </c>
      <c r="T43" s="17">
        <v>-1.219512559319658E-2</v>
      </c>
      <c r="U43" s="17">
        <v>-3.0864169070875521E-2</v>
      </c>
      <c r="V43" s="24">
        <v>1.1752750509801451</v>
      </c>
      <c r="W43" s="31">
        <v>7.1318443814192773E-3</v>
      </c>
      <c r="X43" s="19">
        <f t="shared" si="0"/>
        <v>-8.697373794254146E-5</v>
      </c>
      <c r="Y43" s="19">
        <f t="shared" si="1"/>
        <v>-2.2011845077529821E-4</v>
      </c>
      <c r="Z43" s="6">
        <f t="shared" si="2"/>
        <v>8.3818787689550027E-3</v>
      </c>
    </row>
    <row r="44" spans="2:26" x14ac:dyDescent="0.3">
      <c r="B44" s="11" t="s">
        <v>77</v>
      </c>
      <c r="C44" s="12">
        <v>5.3699808805434353E-2</v>
      </c>
      <c r="D44" s="13">
        <v>8.4670971263711037E-2</v>
      </c>
      <c r="E44" s="12">
        <v>6.9552316426519267E-2</v>
      </c>
      <c r="F44" s="13">
        <v>-4.5313022236478817E-2</v>
      </c>
      <c r="G44" s="37">
        <v>-8.0434825725350545E-2</v>
      </c>
      <c r="H44" s="13">
        <v>0.59180468328504965</v>
      </c>
      <c r="I44" s="12">
        <v>-3.1930714524874733E-2</v>
      </c>
      <c r="J44" s="13">
        <v>-1.5597049369263091E-2</v>
      </c>
      <c r="K44" s="37">
        <v>0.1025974224140118</v>
      </c>
      <c r="L44" s="13">
        <v>-4.4522953019555223E-2</v>
      </c>
      <c r="M44" s="12">
        <v>-0.13757400498337141</v>
      </c>
      <c r="N44" s="40"/>
      <c r="O44" s="13">
        <v>-5.4888456091230831E-2</v>
      </c>
      <c r="P44" s="12">
        <v>1.209833610666289E-3</v>
      </c>
      <c r="Q44" s="24">
        <v>2.0488472456547262</v>
      </c>
      <c r="S44" s="7" t="s">
        <v>77</v>
      </c>
      <c r="T44" s="17">
        <v>-4.4522953019555223E-2</v>
      </c>
      <c r="U44" s="17">
        <v>-0.13757400498337141</v>
      </c>
      <c r="V44" s="24">
        <v>2.0488472456547262</v>
      </c>
      <c r="W44" s="31">
        <v>7.0920081528236352E-3</v>
      </c>
      <c r="X44" s="19">
        <f t="shared" si="0"/>
        <v>-3.1575714580246933E-4</v>
      </c>
      <c r="Y44" s="19">
        <f t="shared" si="1"/>
        <v>-9.7567596495866946E-4</v>
      </c>
      <c r="Z44" s="6">
        <f t="shared" si="2"/>
        <v>1.4530441370073567E-2</v>
      </c>
    </row>
    <row r="45" spans="2:26" x14ac:dyDescent="0.3">
      <c r="B45" s="11" t="s">
        <v>78</v>
      </c>
      <c r="C45" s="12">
        <v>0.15978886609650389</v>
      </c>
      <c r="D45" s="13">
        <v>-3.029415322073992E-2</v>
      </c>
      <c r="E45" s="12">
        <v>2.3051240305507651E-2</v>
      </c>
      <c r="F45" s="13">
        <v>-6.5816723255888054E-2</v>
      </c>
      <c r="G45" s="37">
        <v>-8.7591292459568204E-2</v>
      </c>
      <c r="H45" s="13">
        <v>0.38115886854676462</v>
      </c>
      <c r="I45" s="12">
        <v>6.641511614553508E-2</v>
      </c>
      <c r="J45" s="13">
        <v>1.7623184469273578E-2</v>
      </c>
      <c r="K45" s="37">
        <v>-2.2934685289389471E-2</v>
      </c>
      <c r="L45" s="13">
        <v>5.9880220932121642E-2</v>
      </c>
      <c r="M45" s="12">
        <v>0.1073448074389243</v>
      </c>
      <c r="N45" s="40"/>
      <c r="O45" s="13">
        <v>0.1020407703435617</v>
      </c>
      <c r="P45" s="12">
        <v>1.111109234480989E-2</v>
      </c>
      <c r="Q45" s="25">
        <v>0.53680732522495056</v>
      </c>
      <c r="S45" s="7" t="s">
        <v>78</v>
      </c>
      <c r="T45" s="17">
        <v>5.9880220932121642E-2</v>
      </c>
      <c r="U45" s="17">
        <v>0.1073448074389243</v>
      </c>
      <c r="V45" s="24">
        <v>0.53680732522495056</v>
      </c>
      <c r="W45" s="31">
        <v>7.0938764671228767E-3</v>
      </c>
      <c r="X45" s="19">
        <f t="shared" si="0"/>
        <v>4.2478289011649642E-4</v>
      </c>
      <c r="Y45" s="19">
        <f t="shared" si="1"/>
        <v>7.6149080335882182E-4</v>
      </c>
      <c r="Z45" s="6">
        <f t="shared" si="2"/>
        <v>3.8080448517924534E-3</v>
      </c>
    </row>
    <row r="46" spans="2:26" x14ac:dyDescent="0.3">
      <c r="B46" s="11" t="s">
        <v>79</v>
      </c>
      <c r="C46" s="12">
        <v>0.21888654023511811</v>
      </c>
      <c r="D46" s="13">
        <v>-1.6480046285193058E-2</v>
      </c>
      <c r="E46" s="12">
        <v>-2.971859346186367E-2</v>
      </c>
      <c r="F46" s="13">
        <v>1.335929694880855E-2</v>
      </c>
      <c r="G46" s="37">
        <v>-5.3376133123143932E-2</v>
      </c>
      <c r="H46" s="13">
        <v>2.0490424014930619E-2</v>
      </c>
      <c r="I46" s="12">
        <v>4.6691292332813328E-2</v>
      </c>
      <c r="J46" s="13">
        <v>6.4184235934794387E-3</v>
      </c>
      <c r="K46" s="37">
        <v>0.12500012690007489</v>
      </c>
      <c r="L46" s="13">
        <v>-1.048769780053427E-2</v>
      </c>
      <c r="M46" s="12">
        <v>-4.6162121357897427E-2</v>
      </c>
      <c r="N46" s="40"/>
      <c r="O46" s="13">
        <v>5.5358754889482942E-2</v>
      </c>
      <c r="P46" s="12">
        <v>-2.564841550775121E-2</v>
      </c>
      <c r="Q46" s="24">
        <v>0.95541274523722497</v>
      </c>
      <c r="S46" s="7" t="s">
        <v>79</v>
      </c>
      <c r="T46" s="17">
        <v>-1.048769780053427E-2</v>
      </c>
      <c r="U46" s="17">
        <v>-4.6162121357897427E-2</v>
      </c>
      <c r="V46" s="24">
        <v>0.95541274523722497</v>
      </c>
      <c r="W46" s="31">
        <v>7.1403301519218504E-3</v>
      </c>
      <c r="X46" s="19">
        <f t="shared" si="0"/>
        <v>-7.488562482939932E-5</v>
      </c>
      <c r="Y46" s="19">
        <f t="shared" si="1"/>
        <v>-3.2961278700847061E-4</v>
      </c>
      <c r="Z46" s="6">
        <f t="shared" si="2"/>
        <v>6.8219624323477869E-3</v>
      </c>
    </row>
    <row r="47" spans="2:26" x14ac:dyDescent="0.3">
      <c r="B47" s="11" t="s">
        <v>80</v>
      </c>
      <c r="C47" s="12">
        <v>2.3434842764779029E-2</v>
      </c>
      <c r="D47" s="13">
        <v>8.6179650202509173E-3</v>
      </c>
      <c r="E47" s="12">
        <v>-5.2848065797481913E-2</v>
      </c>
      <c r="F47" s="13">
        <v>-7.1834281953185752E-2</v>
      </c>
      <c r="G47" s="37">
        <v>-4.6076285758949509E-2</v>
      </c>
      <c r="H47" s="13">
        <v>0.1245563614410707</v>
      </c>
      <c r="I47" s="12">
        <v>-4.8775350943801588E-3</v>
      </c>
      <c r="J47" s="13">
        <v>-8.2474693945666644E-3</v>
      </c>
      <c r="K47" s="37">
        <v>8.8011033469826305E-2</v>
      </c>
      <c r="L47" s="13">
        <v>1.751596046707693E-2</v>
      </c>
      <c r="M47" s="12">
        <v>-2.5039266981121688E-3</v>
      </c>
      <c r="N47" s="40"/>
      <c r="O47" s="13">
        <v>4.1104470612038917E-2</v>
      </c>
      <c r="P47" s="12">
        <v>1.305928319305405E-2</v>
      </c>
      <c r="Q47" s="25">
        <v>0.61283090108944016</v>
      </c>
      <c r="S47" s="7" t="s">
        <v>80</v>
      </c>
      <c r="T47" s="17">
        <v>1.751596046707693E-2</v>
      </c>
      <c r="U47" s="17">
        <v>-2.5039266981121688E-3</v>
      </c>
      <c r="V47" s="24">
        <v>0.61283090108944016</v>
      </c>
      <c r="W47" s="31">
        <v>7.1212073592176201E-3</v>
      </c>
      <c r="X47" s="19">
        <f t="shared" si="0"/>
        <v>1.2473478658191314E-4</v>
      </c>
      <c r="Y47" s="19">
        <f t="shared" si="1"/>
        <v>-1.7830981229537852E-5</v>
      </c>
      <c r="Z47" s="6">
        <f t="shared" si="2"/>
        <v>4.3640959227940869E-3</v>
      </c>
    </row>
    <row r="48" spans="2:26" x14ac:dyDescent="0.3">
      <c r="B48" s="11" t="s">
        <v>81</v>
      </c>
      <c r="C48" s="12">
        <v>0.1323005496380758</v>
      </c>
      <c r="D48" s="13">
        <v>-9.8676216230589864E-3</v>
      </c>
      <c r="E48" s="12">
        <v>-1.4722543172095089E-2</v>
      </c>
      <c r="F48" s="13">
        <v>-4.1379913627036524E-3</v>
      </c>
      <c r="G48" s="37">
        <v>-9.5076874477771578E-2</v>
      </c>
      <c r="H48" s="13">
        <v>0.2396172532469163</v>
      </c>
      <c r="I48" s="12">
        <v>2.8619541856792271E-2</v>
      </c>
      <c r="J48" s="13">
        <v>-1.7798761834857402E-2</v>
      </c>
      <c r="K48" s="37">
        <v>6.8736347205928796E-3</v>
      </c>
      <c r="L48" s="13">
        <v>2.068572142559066E-3</v>
      </c>
      <c r="M48" s="12">
        <v>-5.1610173838258611E-2</v>
      </c>
      <c r="N48" s="40"/>
      <c r="O48" s="13">
        <v>2.786246769399137E-2</v>
      </c>
      <c r="P48" s="12">
        <v>-1.524781212678894E-2</v>
      </c>
      <c r="Q48" s="24">
        <v>0.9717914184011639</v>
      </c>
      <c r="S48" s="7" t="s">
        <v>81</v>
      </c>
      <c r="T48" s="17">
        <v>2.068572142559066E-3</v>
      </c>
      <c r="U48" s="17">
        <v>-5.1610173838258611E-2</v>
      </c>
      <c r="V48" s="24">
        <v>0.9717914184011639</v>
      </c>
      <c r="W48" s="31">
        <v>7.2789132673970408E-3</v>
      </c>
      <c r="X48" s="19">
        <f t="shared" si="0"/>
        <v>1.5056957213041108E-5</v>
      </c>
      <c r="Y48" s="19">
        <f t="shared" si="1"/>
        <v>-3.7566597908396827E-4</v>
      </c>
      <c r="Z48" s="6">
        <f t="shared" si="2"/>
        <v>7.0735854485428204E-3</v>
      </c>
    </row>
    <row r="49" spans="2:26" x14ac:dyDescent="0.3">
      <c r="B49" s="11" t="s">
        <v>82</v>
      </c>
      <c r="C49" s="12">
        <v>0.13048570659477579</v>
      </c>
      <c r="D49" s="13">
        <v>2.7646569609958149E-2</v>
      </c>
      <c r="E49" s="12">
        <v>2.174652051863624E-2</v>
      </c>
      <c r="F49" s="13">
        <v>2.4684656105665059E-2</v>
      </c>
      <c r="G49" s="37">
        <v>2.0524248047763649E-2</v>
      </c>
      <c r="H49" s="13">
        <v>1.735382895342075E-2</v>
      </c>
      <c r="I49" s="12">
        <v>-2.7912701403224442E-2</v>
      </c>
      <c r="J49" s="13">
        <v>-5.7747605527755597E-2</v>
      </c>
      <c r="K49" s="37">
        <v>3.2731409351801848E-2</v>
      </c>
      <c r="L49" s="13">
        <v>8.961748867394137E-2</v>
      </c>
      <c r="M49" s="12">
        <v>2.1865601458299411E-2</v>
      </c>
      <c r="N49" s="40"/>
      <c r="O49" s="13">
        <v>7.0376851256499284E-2</v>
      </c>
      <c r="P49" s="12">
        <v>-1.100410262711082E-2</v>
      </c>
      <c r="Q49" s="25">
        <v>0.18366168130470539</v>
      </c>
      <c r="S49" s="7" t="s">
        <v>82</v>
      </c>
      <c r="T49" s="17">
        <v>8.961748867394137E-2</v>
      </c>
      <c r="U49" s="17">
        <v>2.1865601458299411E-2</v>
      </c>
      <c r="V49" s="24">
        <v>0.18366168130470539</v>
      </c>
      <c r="W49" s="31">
        <v>9.6484745486403681E-3</v>
      </c>
      <c r="X49" s="19">
        <f t="shared" si="0"/>
        <v>8.6467205858358973E-4</v>
      </c>
      <c r="Y49" s="19">
        <f t="shared" si="1"/>
        <v>2.1096969916111559E-4</v>
      </c>
      <c r="Z49" s="6">
        <f t="shared" si="2"/>
        <v>1.7720550576289485E-3</v>
      </c>
    </row>
    <row r="50" spans="2:26" x14ac:dyDescent="0.3">
      <c r="B50" s="11" t="s">
        <v>83</v>
      </c>
      <c r="C50" s="12">
        <v>0.1124190169786599</v>
      </c>
      <c r="D50" s="13">
        <v>-2.289533988164338E-2</v>
      </c>
      <c r="E50" s="12">
        <v>0</v>
      </c>
      <c r="F50" s="13">
        <v>-2.4943313934815858E-2</v>
      </c>
      <c r="G50" s="37">
        <v>-3.0420700035293399E-2</v>
      </c>
      <c r="H50" s="13">
        <v>0.1011977093502929</v>
      </c>
      <c r="I50" s="12">
        <v>-2.034671224629658E-2</v>
      </c>
      <c r="J50" s="13">
        <v>3.8461810976200268E-3</v>
      </c>
      <c r="K50" s="37">
        <v>-4.5210733377957002E-2</v>
      </c>
      <c r="L50" s="13">
        <v>4.8154104700121048E-2</v>
      </c>
      <c r="M50" s="12">
        <v>-4.2113306683041807E-2</v>
      </c>
      <c r="N50" s="40"/>
      <c r="O50" s="13">
        <v>2.9002894849115671E-2</v>
      </c>
      <c r="P50" s="12">
        <v>-1.4388195214641519E-2</v>
      </c>
      <c r="Q50" s="24">
        <v>1.246111695874222</v>
      </c>
      <c r="S50" s="7" t="s">
        <v>83</v>
      </c>
      <c r="T50" s="17">
        <v>4.8154104700121048E-2</v>
      </c>
      <c r="U50" s="17">
        <v>-4.2113306683041807E-2</v>
      </c>
      <c r="V50" s="24">
        <v>1.246111695874222</v>
      </c>
      <c r="W50" s="31">
        <v>7.2431059600650775E-3</v>
      </c>
      <c r="X50" s="19">
        <f t="shared" si="0"/>
        <v>3.4878528275504453E-4</v>
      </c>
      <c r="Y50" s="19">
        <f t="shared" si="1"/>
        <v>-3.0503114263398859E-4</v>
      </c>
      <c r="Z50" s="6">
        <f t="shared" si="2"/>
        <v>9.025719051293379E-3</v>
      </c>
    </row>
    <row r="51" spans="2:26" x14ac:dyDescent="0.3">
      <c r="B51" s="11" t="s">
        <v>84</v>
      </c>
      <c r="C51" s="12">
        <v>9.3759114359105666E-2</v>
      </c>
      <c r="D51" s="13">
        <v>-3.8277836267809562E-2</v>
      </c>
      <c r="E51" s="12">
        <v>5.0921799792942313E-3</v>
      </c>
      <c r="F51" s="13">
        <v>-2.2399807443009071E-2</v>
      </c>
      <c r="G51" s="37">
        <v>-3.0307377413180129E-2</v>
      </c>
      <c r="H51" s="13">
        <v>8.3905801823025872E-2</v>
      </c>
      <c r="I51" s="12">
        <v>-2.4730327312463499E-2</v>
      </c>
      <c r="J51" s="13">
        <v>-1.645476436882731E-3</v>
      </c>
      <c r="K51" s="37">
        <v>-4.0384517991927882E-2</v>
      </c>
      <c r="L51" s="13">
        <v>5.1698478508346517E-2</v>
      </c>
      <c r="M51" s="12">
        <v>-6.4542625951592658E-2</v>
      </c>
      <c r="N51" s="40"/>
      <c r="O51" s="13">
        <v>-1.0285474244714489E-2</v>
      </c>
      <c r="P51" s="12">
        <v>-6.7494934676044496E-3</v>
      </c>
      <c r="Q51" s="25">
        <v>1.1591340567351529</v>
      </c>
      <c r="S51" s="7" t="s">
        <v>84</v>
      </c>
      <c r="T51" s="17">
        <v>5.1698478508346517E-2</v>
      </c>
      <c r="U51" s="17">
        <v>-6.4542625951592658E-2</v>
      </c>
      <c r="V51" s="24">
        <v>1.1591340567351529</v>
      </c>
      <c r="W51" s="31">
        <v>7.0765068325746782E-3</v>
      </c>
      <c r="X51" s="19">
        <f t="shared" si="0"/>
        <v>3.6584463639802926E-4</v>
      </c>
      <c r="Y51" s="19">
        <f t="shared" si="1"/>
        <v>-4.5673633353875717E-4</v>
      </c>
      <c r="Z51" s="6">
        <f t="shared" si="2"/>
        <v>8.2026200723563144E-3</v>
      </c>
    </row>
    <row r="52" spans="2:26" x14ac:dyDescent="0.3">
      <c r="B52" s="11" t="s">
        <v>85</v>
      </c>
      <c r="C52" s="12">
        <v>0.23096034039896679</v>
      </c>
      <c r="D52" s="13">
        <v>-4.1694734820179269E-2</v>
      </c>
      <c r="E52" s="12">
        <v>3.9999989043237649E-2</v>
      </c>
      <c r="F52" s="13">
        <v>-4.1160618762085988E-2</v>
      </c>
      <c r="G52" s="37">
        <v>0.1681914601174315</v>
      </c>
      <c r="H52" s="13">
        <v>0.46341929395985337</v>
      </c>
      <c r="I52" s="12">
        <v>-1.811451541698916E-2</v>
      </c>
      <c r="J52" s="13">
        <v>2.0964400039895641E-3</v>
      </c>
      <c r="K52" s="37">
        <v>9.8744759352127787E-2</v>
      </c>
      <c r="L52" s="13">
        <v>4.4173627475904358E-2</v>
      </c>
      <c r="M52" s="12">
        <v>6.1269178065910701E-2</v>
      </c>
      <c r="N52" s="40"/>
      <c r="O52" s="13">
        <v>8.4192396768878908E-2</v>
      </c>
      <c r="P52" s="12">
        <v>-6.6560956331335075E-2</v>
      </c>
      <c r="Q52" s="24">
        <v>0.66302546882797553</v>
      </c>
      <c r="S52" s="7" t="s">
        <v>85</v>
      </c>
      <c r="T52" s="17">
        <v>4.4173627475904358E-2</v>
      </c>
      <c r="U52" s="17">
        <v>6.1269178065910701E-2</v>
      </c>
      <c r="V52" s="24">
        <v>0.66302546882797553</v>
      </c>
      <c r="W52" s="31">
        <v>7.0943829673677542E-3</v>
      </c>
      <c r="X52" s="19">
        <f t="shared" si="0"/>
        <v>3.1338463037190414E-4</v>
      </c>
      <c r="Y52" s="19">
        <f t="shared" si="1"/>
        <v>4.3466701329541887E-4</v>
      </c>
      <c r="Z52" s="6">
        <f t="shared" si="2"/>
        <v>4.7037565929842094E-3</v>
      </c>
    </row>
    <row r="53" spans="2:26" x14ac:dyDescent="0.3">
      <c r="B53" s="11" t="s">
        <v>86</v>
      </c>
      <c r="C53" s="12">
        <v>-4.4999964009283522E-2</v>
      </c>
      <c r="D53" s="13">
        <v>8.9005146106959421E-2</v>
      </c>
      <c r="E53" s="12">
        <v>7.2115536137486558E-2</v>
      </c>
      <c r="F53" s="13">
        <v>0</v>
      </c>
      <c r="G53" s="37">
        <v>9.8654671299423846E-2</v>
      </c>
      <c r="H53" s="13">
        <v>0.25984739517468403</v>
      </c>
      <c r="I53" s="12">
        <v>1.355932711583074E-2</v>
      </c>
      <c r="J53" s="13">
        <v>0.17391302561456179</v>
      </c>
      <c r="K53" s="37">
        <v>8.5470118375709614E-2</v>
      </c>
      <c r="L53" s="13">
        <v>9.186338842391617E-2</v>
      </c>
      <c r="M53" s="12">
        <v>-6.0096093648487448E-2</v>
      </c>
      <c r="N53" s="40"/>
      <c r="O53" s="13">
        <v>3.5805704061401933E-2</v>
      </c>
      <c r="P53" s="12">
        <v>7.4073188799819167E-3</v>
      </c>
      <c r="Q53" s="25">
        <v>0.98794729624513478</v>
      </c>
      <c r="S53" s="7" t="s">
        <v>86</v>
      </c>
      <c r="T53" s="17">
        <v>9.186338842391617E-2</v>
      </c>
      <c r="U53" s="17">
        <v>-6.0096093648487448E-2</v>
      </c>
      <c r="V53" s="24">
        <v>0.98794729624513478</v>
      </c>
      <c r="W53" s="31">
        <v>7.8144618266837215E-3</v>
      </c>
      <c r="X53" s="19">
        <f t="shared" si="0"/>
        <v>7.1786294210851218E-4</v>
      </c>
      <c r="Y53" s="19">
        <f t="shared" si="1"/>
        <v>-4.6961862974891522E-4</v>
      </c>
      <c r="Z53" s="6">
        <f t="shared" si="2"/>
        <v>7.7202764332829996E-3</v>
      </c>
    </row>
    <row r="54" spans="2:26" x14ac:dyDescent="0.3">
      <c r="B54" s="11" t="s">
        <v>87</v>
      </c>
      <c r="C54" s="12">
        <v>0.20681990120245791</v>
      </c>
      <c r="D54" s="13">
        <v>1.1023667566044891E-2</v>
      </c>
      <c r="E54" s="12">
        <v>-4.8286771761137159E-2</v>
      </c>
      <c r="F54" s="13">
        <v>-1.315469370307587E-2</v>
      </c>
      <c r="G54" s="37">
        <v>-6.1981210597113028E-2</v>
      </c>
      <c r="H54" s="13">
        <v>3.4947087265033701E-3</v>
      </c>
      <c r="I54" s="12">
        <v>-1.2492619065406999E-2</v>
      </c>
      <c r="J54" s="13">
        <v>-6.0240265471653842E-3</v>
      </c>
      <c r="K54" s="37">
        <v>-5.5151437030937722E-2</v>
      </c>
      <c r="L54" s="13">
        <v>-2.1167497251180941E-2</v>
      </c>
      <c r="M54" s="12">
        <v>-1.209256216613286E-2</v>
      </c>
      <c r="N54" s="40"/>
      <c r="O54" s="13">
        <v>0</v>
      </c>
      <c r="P54" s="12">
        <v>-2.3489860238953941E-2</v>
      </c>
      <c r="Q54" s="24">
        <v>0.16652913116290349</v>
      </c>
      <c r="S54" s="7" t="s">
        <v>87</v>
      </c>
      <c r="T54" s="17">
        <v>-2.1167497251180941E-2</v>
      </c>
      <c r="U54" s="17">
        <v>-1.209256216613286E-2</v>
      </c>
      <c r="V54" s="24">
        <v>0.16652913116290349</v>
      </c>
      <c r="W54" s="31">
        <v>7.1689351067159169E-3</v>
      </c>
      <c r="X54" s="19">
        <f t="shared" si="0"/>
        <v>-1.5174841416530372E-4</v>
      </c>
      <c r="Y54" s="19">
        <f t="shared" si="1"/>
        <v>-8.6690793442934536E-5</v>
      </c>
      <c r="Z54" s="6">
        <f t="shared" si="2"/>
        <v>1.1938365346846386E-3</v>
      </c>
    </row>
    <row r="55" spans="2:26" x14ac:dyDescent="0.3">
      <c r="B55" s="11" t="s">
        <v>88</v>
      </c>
      <c r="C55" s="12">
        <v>3.9763059261913813E-2</v>
      </c>
      <c r="D55" s="13">
        <v>-6.8060139864001279E-3</v>
      </c>
      <c r="E55" s="12">
        <v>-4.5031967800400197E-2</v>
      </c>
      <c r="F55" s="13">
        <v>-4.1004103120696467E-3</v>
      </c>
      <c r="G55" s="37">
        <v>-0.14050424565906169</v>
      </c>
      <c r="H55" s="13">
        <v>-4.7904759034300692E-3</v>
      </c>
      <c r="I55" s="12">
        <v>2.3465629736069801E-2</v>
      </c>
      <c r="J55" s="13">
        <v>9.4062291239742635E-3</v>
      </c>
      <c r="K55" s="37">
        <v>0.1030867592033988</v>
      </c>
      <c r="L55" s="13">
        <v>1.319973594323764E-2</v>
      </c>
      <c r="M55" s="12">
        <v>-6.3053705857894937E-2</v>
      </c>
      <c r="N55" s="40"/>
      <c r="O55" s="13">
        <v>0.1001112251332419</v>
      </c>
      <c r="P55" s="12">
        <v>-1.0111343596762581E-3</v>
      </c>
      <c r="Q55" s="25">
        <v>1.240384687235506</v>
      </c>
      <c r="S55" s="7" t="s">
        <v>88</v>
      </c>
      <c r="T55" s="17">
        <v>1.319973594323764E-2</v>
      </c>
      <c r="U55" s="17">
        <v>-6.3053705857894937E-2</v>
      </c>
      <c r="V55" s="24">
        <v>1.240384687235506</v>
      </c>
      <c r="W55" s="31">
        <v>7.3157317200610453E-3</v>
      </c>
      <c r="X55" s="19">
        <f t="shared" si="0"/>
        <v>9.6565726936373504E-5</v>
      </c>
      <c r="Y55" s="19">
        <f t="shared" si="1"/>
        <v>-4.6128399601200095E-4</v>
      </c>
      <c r="Z55" s="6">
        <f t="shared" si="2"/>
        <v>9.0743216014867907E-3</v>
      </c>
    </row>
    <row r="56" spans="2:26" x14ac:dyDescent="0.3">
      <c r="B56" s="11" t="s">
        <v>89</v>
      </c>
      <c r="C56" s="12">
        <v>9.5575393626461391E-2</v>
      </c>
      <c r="D56" s="13">
        <v>-3.7065062565134983E-2</v>
      </c>
      <c r="E56" s="12">
        <v>4.3466813023276263E-2</v>
      </c>
      <c r="F56" s="13">
        <v>2.5094684883091301E-3</v>
      </c>
      <c r="G56" s="37">
        <v>-1.6092773694891042E-2</v>
      </c>
      <c r="H56" s="13">
        <v>0.28935653142842011</v>
      </c>
      <c r="I56" s="12">
        <v>3.2800000378933492E-2</v>
      </c>
      <c r="J56" s="13">
        <v>-1.433016149063771E-2</v>
      </c>
      <c r="K56" s="37">
        <v>9.8232357306706763E-3</v>
      </c>
      <c r="L56" s="13">
        <v>9.1439808837664005E-2</v>
      </c>
      <c r="M56" s="12">
        <v>-4.973268646723128E-2</v>
      </c>
      <c r="N56" s="40"/>
      <c r="O56" s="13">
        <v>-6.0325431556771947E-2</v>
      </c>
      <c r="P56" s="12">
        <v>-2.1869976739348321E-2</v>
      </c>
      <c r="Q56" s="24">
        <v>0.53879872214776392</v>
      </c>
      <c r="S56" s="7" t="s">
        <v>89</v>
      </c>
      <c r="T56" s="17">
        <v>9.1439808837664005E-2</v>
      </c>
      <c r="U56" s="17">
        <v>-4.973268646723128E-2</v>
      </c>
      <c r="V56" s="24">
        <v>0.53879872214776392</v>
      </c>
      <c r="W56" s="31">
        <v>8.1374959623569214E-3</v>
      </c>
      <c r="X56" s="19">
        <f t="shared" si="0"/>
        <v>7.4409107521517957E-4</v>
      </c>
      <c r="Y56" s="19">
        <f t="shared" si="1"/>
        <v>-4.0469953532425726E-4</v>
      </c>
      <c r="Z56" s="6">
        <f t="shared" si="2"/>
        <v>4.3844724260004974E-3</v>
      </c>
    </row>
    <row r="57" spans="2:26" x14ac:dyDescent="0.3">
      <c r="B57" s="11" t="s">
        <v>90</v>
      </c>
      <c r="C57" s="12">
        <v>0.1585201049044824</v>
      </c>
      <c r="D57" s="13">
        <v>-4.7306131675959873E-2</v>
      </c>
      <c r="E57" s="12">
        <v>1.4942611433783171E-2</v>
      </c>
      <c r="F57" s="13">
        <v>1.2457454776231501E-2</v>
      </c>
      <c r="G57" s="37">
        <v>-1.3530722311703269E-2</v>
      </c>
      <c r="H57" s="13">
        <v>0.23017063171655039</v>
      </c>
      <c r="I57" s="12">
        <v>-1.9793844256186022E-2</v>
      </c>
      <c r="J57" s="13">
        <v>-8.2034564090901485E-3</v>
      </c>
      <c r="K57" s="37">
        <v>5.4082696069890128E-2</v>
      </c>
      <c r="L57" s="13">
        <v>1.5291654162465919E-2</v>
      </c>
      <c r="M57" s="12">
        <v>-1.7835955458499479E-2</v>
      </c>
      <c r="N57" s="40"/>
      <c r="O57" s="13">
        <v>-1.0535560337285751E-2</v>
      </c>
      <c r="P57" s="12">
        <v>-6.1275668822735607E-4</v>
      </c>
      <c r="Q57" s="25">
        <v>1.089754400671153</v>
      </c>
      <c r="S57" s="7" t="s">
        <v>90</v>
      </c>
      <c r="T57" s="17">
        <v>1.5291654162465919E-2</v>
      </c>
      <c r="U57" s="17">
        <v>-1.7835955458499479E-2</v>
      </c>
      <c r="V57" s="24">
        <v>1.089754400671153</v>
      </c>
      <c r="W57" s="31">
        <v>7.1580965395415166E-3</v>
      </c>
      <c r="X57" s="19">
        <f t="shared" si="0"/>
        <v>1.0945913674421293E-4</v>
      </c>
      <c r="Y57" s="19">
        <f t="shared" si="1"/>
        <v>-1.2767149104690175E-4</v>
      </c>
      <c r="Z57" s="6">
        <f t="shared" si="2"/>
        <v>7.8005672043943196E-3</v>
      </c>
    </row>
    <row r="58" spans="2:26" x14ac:dyDescent="0.3">
      <c r="B58" s="11" t="s">
        <v>91</v>
      </c>
      <c r="C58" s="12">
        <v>5.1507601636535012E-2</v>
      </c>
      <c r="D58" s="13">
        <v>-4.9216995947593212E-2</v>
      </c>
      <c r="E58" s="12">
        <v>-3.5470749166669042E-2</v>
      </c>
      <c r="F58" s="13">
        <v>8.4954506432176391E-2</v>
      </c>
      <c r="G58" s="37">
        <v>-4.4463095693268673E-2</v>
      </c>
      <c r="H58" s="13">
        <v>0.33297933989958511</v>
      </c>
      <c r="I58" s="12">
        <v>2.640662869439336E-2</v>
      </c>
      <c r="J58" s="13">
        <v>2.585646758521043E-2</v>
      </c>
      <c r="K58" s="37">
        <v>0.19113624510897581</v>
      </c>
      <c r="L58" s="13">
        <v>6.5914401343584172E-2</v>
      </c>
      <c r="M58" s="12">
        <v>-5.8231291670362006E-3</v>
      </c>
      <c r="N58" s="40"/>
      <c r="O58" s="13">
        <v>3.2481238555276182E-2</v>
      </c>
      <c r="P58" s="12">
        <v>2.243433585535004E-2</v>
      </c>
      <c r="Q58" s="24">
        <v>1.176646669595623</v>
      </c>
      <c r="S58" s="7" t="s">
        <v>91</v>
      </c>
      <c r="T58" s="17">
        <v>6.5914401343584172E-2</v>
      </c>
      <c r="U58" s="17">
        <v>-5.8231291670362006E-3</v>
      </c>
      <c r="V58" s="24">
        <v>1.176646669595623</v>
      </c>
      <c r="W58" s="31">
        <v>7.117251010185891E-3</v>
      </c>
      <c r="X58" s="19">
        <f t="shared" si="0"/>
        <v>4.6912933954842268E-4</v>
      </c>
      <c r="Y58" s="19">
        <f t="shared" si="1"/>
        <v>-4.1444671946531326E-5</v>
      </c>
      <c r="Z58" s="6">
        <f t="shared" si="2"/>
        <v>8.3744896978113128E-3</v>
      </c>
    </row>
    <row r="59" spans="2:26" x14ac:dyDescent="0.3">
      <c r="B59" s="11" t="s">
        <v>92</v>
      </c>
      <c r="C59" s="12">
        <v>0.11111108351636929</v>
      </c>
      <c r="D59" s="13">
        <v>-7.3437540628946696E-2</v>
      </c>
      <c r="E59" s="12">
        <v>-2.1922367852779678E-2</v>
      </c>
      <c r="F59" s="13">
        <v>-5.5172441575529141E-2</v>
      </c>
      <c r="G59" s="37">
        <v>0.21532843507875171</v>
      </c>
      <c r="H59" s="13">
        <v>6.0060004158364322E-3</v>
      </c>
      <c r="I59" s="12">
        <v>1.34328589776127E-2</v>
      </c>
      <c r="J59" s="13">
        <v>-5.0073660456266489E-2</v>
      </c>
      <c r="K59" s="37">
        <v>5.5813975838771457E-2</v>
      </c>
      <c r="L59" s="13">
        <v>0.1453744869711773</v>
      </c>
      <c r="M59" s="12">
        <v>-7.6923613012176428E-3</v>
      </c>
      <c r="N59" s="40"/>
      <c r="O59" s="13">
        <v>0.53359176183079837</v>
      </c>
      <c r="P59" s="12">
        <v>-3.2013489309567933E-2</v>
      </c>
      <c r="Q59" s="25">
        <v>0.75685057557141078</v>
      </c>
      <c r="S59" s="7" t="s">
        <v>92</v>
      </c>
      <c r="T59" s="17">
        <v>0.1453744869711773</v>
      </c>
      <c r="U59" s="17">
        <v>-7.6923613012176428E-3</v>
      </c>
      <c r="V59" s="24">
        <v>0.75685057557141078</v>
      </c>
      <c r="W59" s="31">
        <v>9.3850021722817617E-2</v>
      </c>
      <c r="X59" s="19">
        <f t="shared" si="0"/>
        <v>1.3643398760188457E-2</v>
      </c>
      <c r="Y59" s="19">
        <f t="shared" si="1"/>
        <v>-7.2192827521903738E-4</v>
      </c>
      <c r="Z59" s="6">
        <f t="shared" si="2"/>
        <v>7.1030442958303922E-2</v>
      </c>
    </row>
    <row r="60" spans="2:26" x14ac:dyDescent="0.3">
      <c r="B60" s="11" t="s">
        <v>93</v>
      </c>
      <c r="C60" s="12">
        <v>0.42403550117730271</v>
      </c>
      <c r="D60" s="13">
        <v>-2.162162841379156E-2</v>
      </c>
      <c r="E60" s="12">
        <v>-3.3149144140125153E-2</v>
      </c>
      <c r="F60" s="13">
        <v>-2.0714201436341732E-2</v>
      </c>
      <c r="G60" s="37">
        <v>4.0846046348853582E-2</v>
      </c>
      <c r="H60" s="13">
        <v>0.41713850285232867</v>
      </c>
      <c r="I60" s="12">
        <v>4.1342610834613769E-3</v>
      </c>
      <c r="J60" s="13">
        <v>-2.110153849402752E-2</v>
      </c>
      <c r="K60" s="37">
        <v>9.884351448058637E-2</v>
      </c>
      <c r="L60" s="13">
        <v>1.674629717868692E-2</v>
      </c>
      <c r="M60" s="12">
        <v>-0.13411757705417199</v>
      </c>
      <c r="N60" s="40"/>
      <c r="O60" s="13">
        <v>-7.6087577341955592E-3</v>
      </c>
      <c r="P60" s="12">
        <v>-2.3548729303000001E-2</v>
      </c>
      <c r="Q60" s="24">
        <v>1.138888828977092</v>
      </c>
      <c r="S60" s="7" t="s">
        <v>93</v>
      </c>
      <c r="T60" s="17">
        <v>1.674629717868692E-2</v>
      </c>
      <c r="U60" s="17">
        <v>-0.13411757705417199</v>
      </c>
      <c r="V60" s="24">
        <v>1.138888828977092</v>
      </c>
      <c r="W60" s="31">
        <v>7.1447270861177093E-3</v>
      </c>
      <c r="X60" s="19">
        <f t="shared" si="0"/>
        <v>1.1964772304474101E-4</v>
      </c>
      <c r="Y60" s="19">
        <f t="shared" si="1"/>
        <v>-9.582334855034216E-4</v>
      </c>
      <c r="Z60" s="6">
        <f t="shared" si="2"/>
        <v>8.1370498644695085E-3</v>
      </c>
    </row>
    <row r="61" spans="2:26" x14ac:dyDescent="0.3">
      <c r="B61" s="11" t="s">
        <v>94</v>
      </c>
      <c r="C61" s="12">
        <v>0.11689997296390819</v>
      </c>
      <c r="D61" s="13">
        <v>-2.9862158308134431E-2</v>
      </c>
      <c r="E61" s="12">
        <v>5.1302130143326963E-3</v>
      </c>
      <c r="F61" s="13">
        <v>-7.8520528988734739E-4</v>
      </c>
      <c r="G61" s="37">
        <v>-6.3654246870991305E-2</v>
      </c>
      <c r="H61" s="13">
        <v>0.1914649449335912</v>
      </c>
      <c r="I61" s="12">
        <v>6.0283773546891961E-3</v>
      </c>
      <c r="J61" s="13">
        <v>-1.0574646862323459E-2</v>
      </c>
      <c r="K61" s="37">
        <v>1.2112524088656819E-2</v>
      </c>
      <c r="L61" s="13">
        <v>-1.44314875851006E-2</v>
      </c>
      <c r="M61" s="12">
        <v>-3.928567875260236E-2</v>
      </c>
      <c r="N61" s="40"/>
      <c r="O61" s="13">
        <v>4.1635680357965832E-2</v>
      </c>
      <c r="P61" s="12">
        <v>-1.2896884229107621E-2</v>
      </c>
      <c r="Q61" s="25">
        <v>1.0009729079151031</v>
      </c>
      <c r="S61" s="7" t="s">
        <v>94</v>
      </c>
      <c r="T61" s="17">
        <v>-1.44314875851006E-2</v>
      </c>
      <c r="U61" s="17">
        <v>-3.928567875260236E-2</v>
      </c>
      <c r="V61" s="24">
        <v>1.0009729079151031</v>
      </c>
      <c r="W61" s="31">
        <v>7.1795004479112542E-3</v>
      </c>
      <c r="X61" s="19">
        <f t="shared" si="0"/>
        <v>-1.0361087158125546E-4</v>
      </c>
      <c r="Y61" s="19">
        <f t="shared" si="1"/>
        <v>-2.8205154820080627E-4</v>
      </c>
      <c r="Z61" s="6">
        <f t="shared" si="2"/>
        <v>7.1864854407235135E-3</v>
      </c>
    </row>
    <row r="62" spans="2:26" x14ac:dyDescent="0.3">
      <c r="B62" s="11" t="s">
        <v>95</v>
      </c>
      <c r="C62" s="12">
        <v>0.1058697749234319</v>
      </c>
      <c r="D62" s="13">
        <v>0</v>
      </c>
      <c r="E62" s="12">
        <v>-5.4249788367435334E-3</v>
      </c>
      <c r="F62" s="13">
        <v>0</v>
      </c>
      <c r="G62" s="37">
        <v>7.3176283155005351E-3</v>
      </c>
      <c r="H62" s="13">
        <v>1.3875554935640631E-3</v>
      </c>
      <c r="I62" s="12">
        <v>1.0695188926659769E-2</v>
      </c>
      <c r="J62" s="13">
        <v>0</v>
      </c>
      <c r="K62" s="37">
        <v>5.2910061529123356E-3</v>
      </c>
      <c r="L62" s="13">
        <v>5.263158747595087E-2</v>
      </c>
      <c r="M62" s="12">
        <v>0</v>
      </c>
      <c r="N62" s="40"/>
      <c r="O62" s="13">
        <v>-0.1001000769858493</v>
      </c>
      <c r="P62" s="12">
        <v>0</v>
      </c>
      <c r="Q62" s="24">
        <v>8.1890544378657622E-3</v>
      </c>
      <c r="S62" s="7" t="s">
        <v>95</v>
      </c>
      <c r="T62" s="17">
        <v>5.263158747595087E-2</v>
      </c>
      <c r="U62" s="17">
        <v>0</v>
      </c>
      <c r="V62" s="24">
        <v>8.1890544378657622E-3</v>
      </c>
      <c r="W62" s="31">
        <v>7.5906893839365885E-3</v>
      </c>
      <c r="X62" s="19">
        <f t="shared" si="0"/>
        <v>3.995100323134302E-4</v>
      </c>
      <c r="Y62" s="19">
        <f t="shared" si="1"/>
        <v>0</v>
      </c>
      <c r="Z62" s="6">
        <f t="shared" si="2"/>
        <v>6.2160568585986454E-5</v>
      </c>
    </row>
    <row r="63" spans="2:26" x14ac:dyDescent="0.3">
      <c r="B63" s="11" t="s">
        <v>96</v>
      </c>
      <c r="C63" s="12">
        <v>0.1425629665727548</v>
      </c>
      <c r="D63" s="13">
        <v>-2.4983354719549381E-2</v>
      </c>
      <c r="E63" s="12">
        <v>6.0813016433723943E-2</v>
      </c>
      <c r="F63" s="13">
        <v>6.4412704280600863E-3</v>
      </c>
      <c r="G63" s="37">
        <v>2.5599990614142639E-2</v>
      </c>
      <c r="H63" s="13">
        <v>-5.9761810091449097E-2</v>
      </c>
      <c r="I63" s="12">
        <v>4.8951114865366303E-2</v>
      </c>
      <c r="J63" s="13">
        <v>-4.5714350900598499E-2</v>
      </c>
      <c r="K63" s="37">
        <v>-2.8276803012160401E-2</v>
      </c>
      <c r="L63" s="13">
        <v>-2.0198474917174969E-2</v>
      </c>
      <c r="M63" s="12">
        <v>-7.8267097015393916E-2</v>
      </c>
      <c r="N63" s="40"/>
      <c r="O63" s="13">
        <v>0.1015422315854069</v>
      </c>
      <c r="P63" s="12">
        <v>2.772954002565831E-3</v>
      </c>
      <c r="Q63" s="25">
        <v>1.5217123766040801</v>
      </c>
      <c r="S63" s="7" t="s">
        <v>96</v>
      </c>
      <c r="T63" s="17">
        <v>-2.0198474917174969E-2</v>
      </c>
      <c r="U63" s="17">
        <v>-7.8267097015393916E-2</v>
      </c>
      <c r="V63" s="24">
        <v>1.5217123766040801</v>
      </c>
      <c r="W63" s="31">
        <v>7.2647866674485822E-3</v>
      </c>
      <c r="X63" s="19">
        <f t="shared" si="0"/>
        <v>-1.4673761128108733E-4</v>
      </c>
      <c r="Y63" s="19">
        <f t="shared" si="1"/>
        <v>-5.6859376289733845E-4</v>
      </c>
      <c r="Z63" s="6">
        <f t="shared" si="2"/>
        <v>1.1054915785244817E-2</v>
      </c>
    </row>
    <row r="64" spans="2:26" x14ac:dyDescent="0.3">
      <c r="B64" s="11" t="s">
        <v>97</v>
      </c>
      <c r="C64" s="12">
        <v>0.15780438884493209</v>
      </c>
      <c r="D64" s="13">
        <v>-2.5969151925844699E-2</v>
      </c>
      <c r="E64" s="12">
        <v>6.8046240703752536E-2</v>
      </c>
      <c r="F64" s="13">
        <v>1.0804794745614689E-2</v>
      </c>
      <c r="G64" s="37">
        <v>6.0818257870540737E-2</v>
      </c>
      <c r="H64" s="13">
        <v>-4.3671784895511379E-2</v>
      </c>
      <c r="I64" s="12">
        <v>4.124093293670672E-2</v>
      </c>
      <c r="J64" s="13">
        <v>-3.8205314062818019E-2</v>
      </c>
      <c r="K64" s="37">
        <v>-3.3527737130505608E-2</v>
      </c>
      <c r="L64" s="13">
        <v>-9.0497657212879057E-3</v>
      </c>
      <c r="M64" s="12">
        <v>-9.0182660930184233E-2</v>
      </c>
      <c r="N64" s="40"/>
      <c r="O64" s="13">
        <v>0.1174541330703065</v>
      </c>
      <c r="P64" s="12">
        <v>3.7723029979575001E-4</v>
      </c>
      <c r="Q64" s="24">
        <v>1.7835728761923531</v>
      </c>
      <c r="S64" s="7" t="s">
        <v>97</v>
      </c>
      <c r="T64" s="17">
        <v>-9.0497657212879057E-3</v>
      </c>
      <c r="U64" s="17">
        <v>-9.0182660930184233E-2</v>
      </c>
      <c r="V64" s="24">
        <v>1.7835728761923531</v>
      </c>
      <c r="W64" s="31">
        <v>7.0805182791723017E-3</v>
      </c>
      <c r="X64" s="19">
        <f t="shared" si="0"/>
        <v>-6.4077031611805923E-5</v>
      </c>
      <c r="Y64" s="19">
        <f t="shared" si="1"/>
        <v>-6.3853997918056717E-4</v>
      </c>
      <c r="Z64" s="6">
        <f t="shared" si="2"/>
        <v>1.2628620352115873E-2</v>
      </c>
    </row>
    <row r="65" spans="2:26" x14ac:dyDescent="0.3">
      <c r="B65" s="11" t="s">
        <v>13</v>
      </c>
      <c r="C65" s="12">
        <v>8.8964509035287742E-2</v>
      </c>
      <c r="D65" s="13">
        <v>4.4643879697048311E-4</v>
      </c>
      <c r="E65" s="12">
        <v>0.20481928531195151</v>
      </c>
      <c r="F65" s="13">
        <v>5.6370346634476258E-2</v>
      </c>
      <c r="G65" s="37">
        <v>0.32459153033401278</v>
      </c>
      <c r="H65" s="13">
        <v>-0.1318157676851309</v>
      </c>
      <c r="I65" s="12">
        <v>0.14451224965612491</v>
      </c>
      <c r="J65" s="13">
        <v>-4.6350602984324807E-2</v>
      </c>
      <c r="K65" s="37">
        <v>-5.5866136089860463E-3</v>
      </c>
      <c r="L65" s="13">
        <v>-1.06740806097001E-2</v>
      </c>
      <c r="M65" s="12">
        <v>-8.688248913212071E-2</v>
      </c>
      <c r="N65" s="40"/>
      <c r="O65" s="13">
        <v>6.3432864589752169E-2</v>
      </c>
      <c r="P65" s="12">
        <v>-5.4385981545565842E-2</v>
      </c>
      <c r="Q65" s="25">
        <v>0.43216887023603912</v>
      </c>
      <c r="S65" s="7" t="s">
        <v>13</v>
      </c>
      <c r="T65" s="17">
        <v>-1.06740806097001E-2</v>
      </c>
      <c r="U65" s="17">
        <v>-8.688248913212071E-2</v>
      </c>
      <c r="V65" s="24">
        <v>0.43216887023603912</v>
      </c>
      <c r="W65" s="31">
        <v>7.0428889829665395E-3</v>
      </c>
      <c r="X65" s="19">
        <f t="shared" si="0"/>
        <v>-7.5176364729353598E-5</v>
      </c>
      <c r="Y65" s="19">
        <f t="shared" si="1"/>
        <v>-6.1190372552132305E-4</v>
      </c>
      <c r="Z65" s="6">
        <f t="shared" si="2"/>
        <v>3.0437173749664958E-3</v>
      </c>
    </row>
    <row r="66" spans="2:26" x14ac:dyDescent="0.3">
      <c r="B66" s="11" t="s">
        <v>98</v>
      </c>
      <c r="C66" s="12">
        <v>0.1537364280509779</v>
      </c>
      <c r="D66" s="13">
        <v>-6.477478368274403E-2</v>
      </c>
      <c r="E66" s="12">
        <v>3.0343076313374961E-2</v>
      </c>
      <c r="F66" s="13">
        <v>-3.5211244414721572E-2</v>
      </c>
      <c r="G66" s="37">
        <v>5.9721210179977557E-2</v>
      </c>
      <c r="H66" s="13">
        <v>0.5127013810736416</v>
      </c>
      <c r="I66" s="12">
        <v>-1.332764735196024E-2</v>
      </c>
      <c r="J66" s="13">
        <v>-9.1502782771204494E-3</v>
      </c>
      <c r="K66" s="37">
        <v>-1.585183373128873E-2</v>
      </c>
      <c r="L66" s="13">
        <v>0.38270474051126729</v>
      </c>
      <c r="M66" s="12">
        <v>-8.5163015156190625E-2</v>
      </c>
      <c r="N66" s="40"/>
      <c r="O66" s="13">
        <v>0.11272727094596061</v>
      </c>
      <c r="P66" s="12">
        <v>1.2091478954372681E-2</v>
      </c>
      <c r="Q66" s="24">
        <v>1.160017955696105</v>
      </c>
      <c r="S66" s="7" t="s">
        <v>98</v>
      </c>
      <c r="T66" s="17">
        <v>0.38270474051126729</v>
      </c>
      <c r="U66" s="17">
        <v>-8.5163015156190625E-2</v>
      </c>
      <c r="V66" s="24">
        <v>1.160017955696105</v>
      </c>
      <c r="W66" s="31">
        <v>9.4186827457050981E-2</v>
      </c>
      <c r="X66" s="19">
        <f t="shared" si="0"/>
        <v>3.6045745361530199E-2</v>
      </c>
      <c r="Y66" s="19">
        <f t="shared" si="1"/>
        <v>-8.0212342142383444E-3</v>
      </c>
      <c r="Z66" s="6">
        <f t="shared" si="2"/>
        <v>0.10925841104023006</v>
      </c>
    </row>
    <row r="67" spans="2:26" x14ac:dyDescent="0.3">
      <c r="B67" s="11" t="s">
        <v>99</v>
      </c>
      <c r="C67" s="12">
        <v>5.4180522690572275E-7</v>
      </c>
      <c r="D67" s="13">
        <v>-3.5548363482068801E-2</v>
      </c>
      <c r="E67" s="12">
        <v>-2.8557196170748141E-2</v>
      </c>
      <c r="F67" s="13">
        <v>1.384375362721735E-2</v>
      </c>
      <c r="G67" s="37">
        <v>0.16369572007194441</v>
      </c>
      <c r="H67" s="13">
        <v>0.1837358778899629</v>
      </c>
      <c r="I67" s="12">
        <v>-1.463362088343456E-2</v>
      </c>
      <c r="J67" s="13">
        <v>-3.2821640933166862E-2</v>
      </c>
      <c r="K67" s="37">
        <v>0.1354838109005683</v>
      </c>
      <c r="L67" s="13">
        <v>4.5454590179150538E-2</v>
      </c>
      <c r="M67" s="12">
        <v>-3.7500150324360708E-2</v>
      </c>
      <c r="N67" s="40"/>
      <c r="O67" s="13">
        <v>0.14813016090518369</v>
      </c>
      <c r="P67" s="12">
        <v>-3.9404011487342849E-4</v>
      </c>
      <c r="Q67" s="25">
        <v>0.65836867847836122</v>
      </c>
      <c r="S67" s="7" t="s">
        <v>99</v>
      </c>
      <c r="T67" s="17">
        <v>4.5454590179150538E-2</v>
      </c>
      <c r="U67" s="17">
        <v>-3.7500150324360708E-2</v>
      </c>
      <c r="V67" s="24">
        <v>0.65836867847836122</v>
      </c>
      <c r="W67" s="31">
        <v>7.1522550478211938E-3</v>
      </c>
      <c r="X67" s="19">
        <f t="shared" si="0"/>
        <v>3.2510282205547308E-4</v>
      </c>
      <c r="Y67" s="19">
        <f t="shared" si="1"/>
        <v>-2.6821063945146244E-4</v>
      </c>
      <c r="Z67" s="6">
        <f t="shared" si="2"/>
        <v>4.7088207039742277E-3</v>
      </c>
    </row>
    <row r="68" spans="2:26" x14ac:dyDescent="0.3">
      <c r="B68" s="11" t="s">
        <v>100</v>
      </c>
      <c r="C68" s="12">
        <v>0.19015385554387021</v>
      </c>
      <c r="D68" s="13">
        <v>5.1706505005557624E-3</v>
      </c>
      <c r="E68" s="12">
        <v>1.6975304251042319E-2</v>
      </c>
      <c r="F68" s="13">
        <v>-3.540702741700263E-3</v>
      </c>
      <c r="G68" s="37">
        <v>-6.0913741952586593E-2</v>
      </c>
      <c r="H68" s="13">
        <v>0.16702703527502119</v>
      </c>
      <c r="I68" s="12">
        <v>-4.6317916055105268E-3</v>
      </c>
      <c r="J68" s="13">
        <v>4.141458348662086E-2</v>
      </c>
      <c r="K68" s="37">
        <v>-1.9213512687746629E-2</v>
      </c>
      <c r="L68" s="13">
        <v>4.3280128590920341E-2</v>
      </c>
      <c r="M68" s="12">
        <v>1.310048687365151E-2</v>
      </c>
      <c r="N68" s="40"/>
      <c r="O68" s="13">
        <v>5.5603403696408593E-2</v>
      </c>
      <c r="P68" s="12">
        <v>-2.204977595857505E-2</v>
      </c>
      <c r="Q68" s="24">
        <v>0.93205335781835286</v>
      </c>
      <c r="S68" s="7" t="s">
        <v>100</v>
      </c>
      <c r="T68" s="17">
        <v>4.3280128590920341E-2</v>
      </c>
      <c r="U68" s="17">
        <v>1.310048687365151E-2</v>
      </c>
      <c r="V68" s="24">
        <v>0.93205335781835286</v>
      </c>
      <c r="W68" s="31">
        <v>7.1492855330649412E-3</v>
      </c>
      <c r="X68" s="19">
        <f t="shared" si="0"/>
        <v>3.0942199720425715E-4</v>
      </c>
      <c r="Y68" s="19">
        <f t="shared" si="1"/>
        <v>9.3659121281903905E-5</v>
      </c>
      <c r="Z68" s="6">
        <f t="shared" si="2"/>
        <v>6.6635155870953516E-3</v>
      </c>
    </row>
    <row r="69" spans="2:26" x14ac:dyDescent="0.3">
      <c r="B69" s="11" t="s">
        <v>101</v>
      </c>
      <c r="C69" s="12">
        <v>0.16212317848853289</v>
      </c>
      <c r="D69" s="13">
        <v>1.4634232137077371E-2</v>
      </c>
      <c r="E69" s="12">
        <v>2.704347908644511E-2</v>
      </c>
      <c r="F69" s="13">
        <v>1.4335552480276631E-2</v>
      </c>
      <c r="G69" s="37">
        <v>-7.7747152566820299E-2</v>
      </c>
      <c r="H69" s="13">
        <v>0.34882835500987269</v>
      </c>
      <c r="I69" s="12">
        <v>-1.4692344908570191E-2</v>
      </c>
      <c r="J69" s="13">
        <v>1.4437960222694279E-2</v>
      </c>
      <c r="K69" s="37">
        <v>6.6495535517957283E-2</v>
      </c>
      <c r="L69" s="13">
        <v>-2.4283338456007612E-2</v>
      </c>
      <c r="M69" s="12">
        <v>8.7442981699157318E-3</v>
      </c>
      <c r="N69" s="40"/>
      <c r="O69" s="13">
        <v>-2.3113983111510809E-2</v>
      </c>
      <c r="P69" s="12">
        <v>-1.7559794349935709E-2</v>
      </c>
      <c r="Q69" s="25">
        <v>1.314835129730892</v>
      </c>
      <c r="S69" s="7" t="s">
        <v>101</v>
      </c>
      <c r="T69" s="17">
        <v>-2.4283338456007612E-2</v>
      </c>
      <c r="U69" s="17">
        <v>8.7442981699157318E-3</v>
      </c>
      <c r="V69" s="24">
        <v>1.314835129730892</v>
      </c>
      <c r="W69" s="31">
        <v>7.0741227645623331E-3</v>
      </c>
      <c r="X69" s="19">
        <f t="shared" ref="X69:X82" si="3">T69*W69</f>
        <v>-1.7178331737121539E-4</v>
      </c>
      <c r="Y69" s="19">
        <f t="shared" ref="Y69:Y82" si="4">W69*U69</f>
        <v>6.1858238743921622E-5</v>
      </c>
      <c r="Z69" s="6">
        <f t="shared" ref="Z69:Z82" si="5">W69*V69</f>
        <v>9.3013051228755719E-3</v>
      </c>
    </row>
    <row r="70" spans="2:26" x14ac:dyDescent="0.3">
      <c r="B70" s="11" t="s">
        <v>102</v>
      </c>
      <c r="C70" s="12">
        <v>0.1473266886881428</v>
      </c>
      <c r="D70" s="13">
        <v>5.128139115480268E-3</v>
      </c>
      <c r="E70" s="12">
        <v>4.0816999105743879E-3</v>
      </c>
      <c r="F70" s="13">
        <v>-1.9308983617720269E-2</v>
      </c>
      <c r="G70" s="37">
        <v>-5.2020727203583313E-2</v>
      </c>
      <c r="H70" s="13">
        <v>4.2617947896884667E-2</v>
      </c>
      <c r="I70" s="12">
        <v>-2.868587234143349E-2</v>
      </c>
      <c r="J70" s="13">
        <v>1.9007539397184251E-2</v>
      </c>
      <c r="K70" s="37">
        <v>-8.9369790583702757E-2</v>
      </c>
      <c r="L70" s="13">
        <v>3.8597141116888833E-2</v>
      </c>
      <c r="M70" s="12">
        <v>-3.3537023929420151E-2</v>
      </c>
      <c r="N70" s="40"/>
      <c r="O70" s="13">
        <v>4.5486340997795693E-2</v>
      </c>
      <c r="P70" s="12">
        <v>2.9156509065209062E-3</v>
      </c>
      <c r="Q70" s="24">
        <v>1.3008451997673309</v>
      </c>
      <c r="S70" s="7" t="s">
        <v>102</v>
      </c>
      <c r="T70" s="17">
        <v>3.8597141116888833E-2</v>
      </c>
      <c r="U70" s="17">
        <v>-3.3537023929420151E-2</v>
      </c>
      <c r="V70" s="24">
        <v>1.3008451997673309</v>
      </c>
      <c r="W70" s="31">
        <v>7.0647402672772003E-3</v>
      </c>
      <c r="X70" s="19">
        <f t="shared" si="3"/>
        <v>2.7267877705026506E-4</v>
      </c>
      <c r="Y70" s="19">
        <f t="shared" si="4"/>
        <v>-2.3693036339881359E-4</v>
      </c>
      <c r="Z70" s="6">
        <f t="shared" si="5"/>
        <v>9.1901334642905171E-3</v>
      </c>
    </row>
    <row r="71" spans="2:26" x14ac:dyDescent="0.3">
      <c r="B71" s="11" t="s">
        <v>103</v>
      </c>
      <c r="C71" s="12">
        <v>0.44353783577892081</v>
      </c>
      <c r="D71" s="13">
        <v>-4.6122543017892433E-2</v>
      </c>
      <c r="E71" s="12">
        <v>-6.0440793319903492E-2</v>
      </c>
      <c r="F71" s="13">
        <v>2.4470239754712301E-2</v>
      </c>
      <c r="G71" s="37">
        <v>-4.6787084475347074E-3</v>
      </c>
      <c r="H71" s="13">
        <v>0.24178397253242159</v>
      </c>
      <c r="I71" s="12">
        <v>5.9015694787927897E-2</v>
      </c>
      <c r="J71" s="13">
        <v>2.198230389175837E-2</v>
      </c>
      <c r="K71" s="37">
        <v>5.5283006948408257E-2</v>
      </c>
      <c r="L71" s="13">
        <v>2.9679910354930561E-2</v>
      </c>
      <c r="M71" s="12">
        <v>-8.838335920573448E-2</v>
      </c>
      <c r="N71" s="40"/>
      <c r="O71" s="13">
        <v>-3.733336598457615E-2</v>
      </c>
      <c r="P71" s="12">
        <v>-8.3102289891443526E-3</v>
      </c>
      <c r="Q71" s="25">
        <v>0.87728544559933752</v>
      </c>
      <c r="S71" s="7" t="s">
        <v>103</v>
      </c>
      <c r="T71" s="17">
        <v>2.9679910354930561E-2</v>
      </c>
      <c r="U71" s="17">
        <v>-8.838335920573448E-2</v>
      </c>
      <c r="V71" s="24">
        <v>0.87728544559933752</v>
      </c>
      <c r="W71" s="31">
        <v>7.0422815621527038E-3</v>
      </c>
      <c r="X71" s="19">
        <f t="shared" si="3"/>
        <v>2.0901428545887259E-4</v>
      </c>
      <c r="Y71" s="19">
        <f t="shared" si="4"/>
        <v>-6.2242050093566333E-4</v>
      </c>
      <c r="Z71" s="6">
        <f t="shared" si="5"/>
        <v>6.1780911182891338E-3</v>
      </c>
    </row>
    <row r="72" spans="2:26" x14ac:dyDescent="0.3">
      <c r="B72" s="11" t="s">
        <v>14</v>
      </c>
      <c r="C72" s="12">
        <v>0.18761768724230679</v>
      </c>
      <c r="D72" s="13">
        <v>-1.8468014755118719E-2</v>
      </c>
      <c r="E72" s="12">
        <v>4.1640963860460463E-2</v>
      </c>
      <c r="F72" s="13">
        <v>-5.2413417133171047E-2</v>
      </c>
      <c r="G72" s="37">
        <v>-1.7828415142236209E-2</v>
      </c>
      <c r="H72" s="13">
        <v>0.31272036549969728</v>
      </c>
      <c r="I72" s="12">
        <v>9.0308749159433432E-3</v>
      </c>
      <c r="J72" s="13">
        <v>3.7010420519342668E-2</v>
      </c>
      <c r="K72" s="37">
        <v>-1.8194701869111651E-2</v>
      </c>
      <c r="L72" s="13">
        <v>0.11831808260921629</v>
      </c>
      <c r="M72" s="12">
        <v>-3.6541365588497077E-2</v>
      </c>
      <c r="N72" s="40"/>
      <c r="O72" s="13">
        <v>3.6249031056747823E-2</v>
      </c>
      <c r="P72" s="12">
        <v>1.2171770506495211E-2</v>
      </c>
      <c r="Q72" s="24">
        <v>0.49707747997187102</v>
      </c>
      <c r="S72" s="7" t="s">
        <v>14</v>
      </c>
      <c r="T72" s="17">
        <v>0.11831808260921629</v>
      </c>
      <c r="U72" s="17">
        <v>-3.6541365588497077E-2</v>
      </c>
      <c r="V72" s="24">
        <v>0.49707747997187102</v>
      </c>
      <c r="W72" s="31">
        <v>9.3938939323409409E-2</v>
      </c>
      <c r="X72" s="19">
        <f t="shared" si="3"/>
        <v>1.1114675183089312E-2</v>
      </c>
      <c r="Y72" s="19">
        <f t="shared" si="4"/>
        <v>-3.4326571248123475E-3</v>
      </c>
      <c r="Z72" s="6">
        <f t="shared" si="5"/>
        <v>4.6694931230110849E-2</v>
      </c>
    </row>
    <row r="73" spans="2:26" x14ac:dyDescent="0.3">
      <c r="B73" s="11" t="s">
        <v>104</v>
      </c>
      <c r="C73" s="12">
        <v>0.25633436161246292</v>
      </c>
      <c r="D73" s="13">
        <v>2.8963701382531681E-2</v>
      </c>
      <c r="E73" s="12">
        <v>-4.7539580958091077E-2</v>
      </c>
      <c r="F73" s="13">
        <v>3.9842337171781088E-2</v>
      </c>
      <c r="G73" s="37">
        <v>-4.8420999586433637E-2</v>
      </c>
      <c r="H73" s="13">
        <v>-0.26066083419546782</v>
      </c>
      <c r="I73" s="12">
        <v>-2.1406750660776689E-2</v>
      </c>
      <c r="J73" s="13">
        <v>3.3750057220458977E-2</v>
      </c>
      <c r="K73" s="37">
        <v>-8.6759449447422421E-2</v>
      </c>
      <c r="L73" s="13">
        <v>8.2754057456591035E-3</v>
      </c>
      <c r="M73" s="12">
        <v>5.1871368304147847E-2</v>
      </c>
      <c r="N73" s="40"/>
      <c r="O73" s="13">
        <v>2.4656707021019079E-2</v>
      </c>
      <c r="P73" s="12">
        <v>-1.8276035801216509E-2</v>
      </c>
      <c r="Q73" s="25">
        <v>-0.19856638259320081</v>
      </c>
      <c r="S73" s="7" t="s">
        <v>104</v>
      </c>
      <c r="T73" s="17">
        <v>8.2754057456591035E-3</v>
      </c>
      <c r="U73" s="17">
        <v>5.1871368304147847E-2</v>
      </c>
      <c r="V73" s="24">
        <v>-0.19856638259320081</v>
      </c>
      <c r="W73" s="31">
        <v>7.1403019295464649E-3</v>
      </c>
      <c r="X73" s="19">
        <f t="shared" si="3"/>
        <v>5.9088895613509598E-5</v>
      </c>
      <c r="Y73" s="19">
        <f t="shared" si="4"/>
        <v>3.7037723119032222E-4</v>
      </c>
      <c r="Z73" s="6">
        <f t="shared" si="5"/>
        <v>-1.4178239247732932E-3</v>
      </c>
    </row>
    <row r="74" spans="2:26" x14ac:dyDescent="0.3">
      <c r="B74" s="11" t="s">
        <v>105</v>
      </c>
      <c r="C74" s="12">
        <v>8.4686031252207306E-2</v>
      </c>
      <c r="D74" s="13">
        <v>3.4991448949752701E-3</v>
      </c>
      <c r="E74" s="12">
        <v>-1.937044128770826E-3</v>
      </c>
      <c r="F74" s="13">
        <v>-2.4456594854876831E-2</v>
      </c>
      <c r="G74" s="37">
        <v>1.273398410946802E-2</v>
      </c>
      <c r="H74" s="13">
        <v>0.1213876223435475</v>
      </c>
      <c r="I74" s="12">
        <v>1.6054266219512451E-2</v>
      </c>
      <c r="J74" s="13">
        <v>-1.1236075691592681E-2</v>
      </c>
      <c r="K74" s="37">
        <v>4.9715557264038424E-3</v>
      </c>
      <c r="L74" s="13">
        <v>-1.7667100437714911E-3</v>
      </c>
      <c r="M74" s="12">
        <v>2.024634554884885E-3</v>
      </c>
      <c r="N74" s="40"/>
      <c r="O74" s="13">
        <v>2.1739255562191809E-2</v>
      </c>
      <c r="P74" s="12">
        <v>-2.4822744840080291E-2</v>
      </c>
      <c r="Q74" s="24">
        <v>0.53606488877337777</v>
      </c>
      <c r="S74" s="7" t="s">
        <v>105</v>
      </c>
      <c r="T74" s="17">
        <v>-1.7667100437714911E-3</v>
      </c>
      <c r="U74" s="17">
        <v>2.024634554884885E-3</v>
      </c>
      <c r="V74" s="24">
        <v>0.53606488877337777</v>
      </c>
      <c r="W74" s="31">
        <v>7.1066639336531635E-3</v>
      </c>
      <c r="X74" s="19">
        <f t="shared" si="3"/>
        <v>-1.2555414549293658E-5</v>
      </c>
      <c r="Y74" s="19">
        <f t="shared" si="4"/>
        <v>1.4388397370028338E-5</v>
      </c>
      <c r="Z74" s="6">
        <f t="shared" si="5"/>
        <v>3.8096330111435585E-3</v>
      </c>
    </row>
    <row r="75" spans="2:26" x14ac:dyDescent="0.3">
      <c r="B75" s="11" t="s">
        <v>106</v>
      </c>
      <c r="C75" s="12">
        <v>0.17276747187307159</v>
      </c>
      <c r="D75" s="13">
        <v>-2.564112920255179E-2</v>
      </c>
      <c r="E75" s="12">
        <v>3.2198369175381769E-2</v>
      </c>
      <c r="F75" s="13">
        <v>1.7096482436627539E-2</v>
      </c>
      <c r="G75" s="37">
        <v>0.22677683901739629</v>
      </c>
      <c r="H75" s="13">
        <v>0.1810859799297275</v>
      </c>
      <c r="I75" s="12">
        <v>-1.5701460119858731E-2</v>
      </c>
      <c r="J75" s="13">
        <v>-7.6651999824500772E-3</v>
      </c>
      <c r="K75" s="37">
        <v>2.296453167922952E-2</v>
      </c>
      <c r="L75" s="13">
        <v>0.15040822294068981</v>
      </c>
      <c r="M75" s="12">
        <v>-5.4639165056661443E-2</v>
      </c>
      <c r="N75" s="40"/>
      <c r="O75" s="13">
        <v>0.12040975466792971</v>
      </c>
      <c r="P75" s="12">
        <v>-1.1596716963968251E-2</v>
      </c>
      <c r="Q75" s="25">
        <v>0.64674030396454851</v>
      </c>
      <c r="S75" s="7" t="s">
        <v>106</v>
      </c>
      <c r="T75" s="17">
        <v>0.15040822294068981</v>
      </c>
      <c r="U75" s="17">
        <v>-5.4639165056661443E-2</v>
      </c>
      <c r="V75" s="24">
        <v>0.64674030396454851</v>
      </c>
      <c r="W75" s="31">
        <v>9.1147201563335528E-2</v>
      </c>
      <c r="X75" s="19">
        <f t="shared" si="3"/>
        <v>1.3709288613158161E-2</v>
      </c>
      <c r="Y75" s="19">
        <f t="shared" si="4"/>
        <v>-4.9802069906718796E-3</v>
      </c>
      <c r="Z75" s="6">
        <f t="shared" si="5"/>
        <v>5.8948568844589593E-2</v>
      </c>
    </row>
    <row r="76" spans="2:26" x14ac:dyDescent="0.3">
      <c r="B76" s="11" t="s">
        <v>107</v>
      </c>
      <c r="C76" s="12">
        <v>0.12613162009307291</v>
      </c>
      <c r="D76" s="13">
        <v>-3.6441619191694641E-2</v>
      </c>
      <c r="E76" s="12">
        <v>5.7656616719940157E-2</v>
      </c>
      <c r="F76" s="13">
        <v>-6.222605349301924E-2</v>
      </c>
      <c r="G76" s="37">
        <v>-0.10982857429672339</v>
      </c>
      <c r="H76" s="13">
        <v>-0.1655318622346976</v>
      </c>
      <c r="I76" s="12">
        <v>4.4364983278805337E-2</v>
      </c>
      <c r="J76" s="13">
        <v>-1.416014632513829E-2</v>
      </c>
      <c r="K76" s="37">
        <v>-1.4858853811386069E-2</v>
      </c>
      <c r="L76" s="13">
        <v>-2.6646517130381131E-2</v>
      </c>
      <c r="M76" s="12">
        <v>-0.14772726813870951</v>
      </c>
      <c r="N76" s="40"/>
      <c r="O76" s="13">
        <v>0.14364777064284739</v>
      </c>
      <c r="P76" s="12">
        <v>3.2171648131149373E-2</v>
      </c>
      <c r="Q76" s="24">
        <v>1.16544595635495</v>
      </c>
      <c r="S76" s="7" t="s">
        <v>107</v>
      </c>
      <c r="T76" s="17">
        <v>-2.6646517130381131E-2</v>
      </c>
      <c r="U76" s="17">
        <v>-0.14772726813870951</v>
      </c>
      <c r="V76" s="24">
        <v>1.16544595635495</v>
      </c>
      <c r="W76" s="31">
        <v>7.1120377950761055E-3</v>
      </c>
      <c r="X76" s="19">
        <f t="shared" si="3"/>
        <v>-1.8951103693841349E-4</v>
      </c>
      <c r="Y76" s="19">
        <f t="shared" si="4"/>
        <v>-1.0506419143658443E-3</v>
      </c>
      <c r="Z76" s="6">
        <f t="shared" si="5"/>
        <v>8.2886956897150216E-3</v>
      </c>
    </row>
    <row r="77" spans="2:26" x14ac:dyDescent="0.3">
      <c r="B77" s="11" t="s">
        <v>108</v>
      </c>
      <c r="C77" s="12">
        <v>4.1188078843881433E-2</v>
      </c>
      <c r="D77" s="13">
        <v>-7.2239155205829908E-3</v>
      </c>
      <c r="E77" s="12">
        <v>-2.2868966614616348E-2</v>
      </c>
      <c r="F77" s="13">
        <v>5.5319235115325327E-2</v>
      </c>
      <c r="G77" s="37">
        <v>-2.8225795397178729E-2</v>
      </c>
      <c r="H77" s="13">
        <v>1.197448047663374E-2</v>
      </c>
      <c r="I77" s="12">
        <v>-2.4601962075696319E-2</v>
      </c>
      <c r="J77" s="13">
        <v>-5.3022123224455431E-3</v>
      </c>
      <c r="K77" s="37">
        <v>-9.3816679047490359E-2</v>
      </c>
      <c r="L77" s="13">
        <v>-4.7058808874611342E-2</v>
      </c>
      <c r="M77" s="12">
        <v>-9.8765459239822495E-2</v>
      </c>
      <c r="N77" s="40"/>
      <c r="O77" s="13">
        <v>3.9726051872032382E-2</v>
      </c>
      <c r="P77" s="12">
        <v>-3.8208191283180093E-2</v>
      </c>
      <c r="Q77" s="25">
        <v>1.6190465563897549</v>
      </c>
      <c r="S77" s="7" t="s">
        <v>108</v>
      </c>
      <c r="T77" s="17">
        <v>-4.7058808874611342E-2</v>
      </c>
      <c r="U77" s="17">
        <v>-9.8765459239822495E-2</v>
      </c>
      <c r="V77" s="24">
        <v>1.6190465563897549</v>
      </c>
      <c r="W77" s="31">
        <v>7.2409181695004907E-3</v>
      </c>
      <c r="X77" s="19">
        <f t="shared" si="3"/>
        <v>-3.4074898421522422E-4</v>
      </c>
      <c r="Y77" s="19">
        <f t="shared" si="4"/>
        <v>-7.1515260832869085E-4</v>
      </c>
      <c r="Z77" s="6">
        <f t="shared" si="5"/>
        <v>1.1723383627429777E-2</v>
      </c>
    </row>
    <row r="78" spans="2:26" x14ac:dyDescent="0.3">
      <c r="B78" s="11" t="s">
        <v>15</v>
      </c>
      <c r="C78" s="12">
        <v>-9.0998475089697384E-2</v>
      </c>
      <c r="D78" s="13">
        <v>-6.6810781479153203E-2</v>
      </c>
      <c r="E78" s="12">
        <v>6.3021287913974877E-2</v>
      </c>
      <c r="F78" s="13">
        <v>2.4193622244812921E-2</v>
      </c>
      <c r="G78" s="37">
        <v>0.106192702723773</v>
      </c>
      <c r="H78" s="13">
        <v>-3.1165723096275411E-2</v>
      </c>
      <c r="I78" s="12">
        <v>2.8792582299411281E-2</v>
      </c>
      <c r="J78" s="13">
        <v>1.7564240629994291E-2</v>
      </c>
      <c r="K78" s="37">
        <v>-9.2564500812798767E-2</v>
      </c>
      <c r="L78" s="13">
        <v>-4.912205272373682E-2</v>
      </c>
      <c r="M78" s="12">
        <v>-3.9569242430180229E-2</v>
      </c>
      <c r="N78" s="40"/>
      <c r="O78" s="13">
        <v>6.6376873951186743E-2</v>
      </c>
      <c r="P78" s="12">
        <v>-1.9746857477390471E-2</v>
      </c>
      <c r="Q78" s="24">
        <v>0.59504536466339863</v>
      </c>
      <c r="S78" s="7" t="s">
        <v>15</v>
      </c>
      <c r="T78" s="17">
        <v>-4.912205272373682E-2</v>
      </c>
      <c r="U78" s="17">
        <v>-3.9569242430180229E-2</v>
      </c>
      <c r="V78" s="24">
        <v>0.59504536466339863</v>
      </c>
      <c r="W78" s="31">
        <v>7.1174152776475215E-3</v>
      </c>
      <c r="X78" s="19">
        <f t="shared" si="3"/>
        <v>-3.4962204852533149E-4</v>
      </c>
      <c r="Y78" s="19">
        <f t="shared" si="4"/>
        <v>-2.8163073059750328E-4</v>
      </c>
      <c r="Z78" s="6">
        <f t="shared" si="5"/>
        <v>4.2351849693486139E-3</v>
      </c>
    </row>
    <row r="79" spans="2:26" x14ac:dyDescent="0.3">
      <c r="B79" s="11" t="s">
        <v>109</v>
      </c>
      <c r="C79" s="12">
        <v>2.2737903350845471E-2</v>
      </c>
      <c r="D79" s="13">
        <v>-2.04270577174821E-2</v>
      </c>
      <c r="E79" s="12">
        <v>1.557983778059535E-2</v>
      </c>
      <c r="F79" s="13">
        <v>2.525375344525815E-2</v>
      </c>
      <c r="G79" s="37">
        <v>3.3719018332085897E-2</v>
      </c>
      <c r="H79" s="13">
        <v>2.0969809049462329E-2</v>
      </c>
      <c r="I79" s="12">
        <v>4.0269655378960323E-2</v>
      </c>
      <c r="J79" s="13">
        <v>1.2045452974753351E-2</v>
      </c>
      <c r="K79" s="37">
        <v>4.8491231129279564E-3</v>
      </c>
      <c r="L79" s="13">
        <v>-1.6670373366278749E-2</v>
      </c>
      <c r="M79" s="12">
        <v>-2.9667488770197089E-2</v>
      </c>
      <c r="N79" s="40"/>
      <c r="O79" s="13">
        <v>1.149397363018667E-2</v>
      </c>
      <c r="P79" s="12">
        <v>2.2728463110064379E-3</v>
      </c>
      <c r="Q79" s="25">
        <v>0.54533898043924134</v>
      </c>
      <c r="S79" s="7" t="s">
        <v>109</v>
      </c>
      <c r="T79" s="17">
        <v>-1.6670373366278749E-2</v>
      </c>
      <c r="U79" s="17">
        <v>-2.9667488770197089E-2</v>
      </c>
      <c r="V79" s="24">
        <v>0.54533898043924134</v>
      </c>
      <c r="W79" s="31">
        <v>7.0505670319932316E-3</v>
      </c>
      <c r="X79" s="19">
        <f t="shared" si="3"/>
        <v>-1.1753558486730298E-4</v>
      </c>
      <c r="Y79" s="19">
        <f t="shared" si="4"/>
        <v>-2.0917261824518102E-4</v>
      </c>
      <c r="Z79" s="6">
        <f t="shared" si="5"/>
        <v>3.844949036745717E-3</v>
      </c>
    </row>
    <row r="80" spans="2:26" x14ac:dyDescent="0.3">
      <c r="B80" s="11" t="s">
        <v>110</v>
      </c>
      <c r="C80" s="12">
        <v>0.37011498133593551</v>
      </c>
      <c r="D80" s="13">
        <v>-6.7114109531414723E-2</v>
      </c>
      <c r="E80" s="12">
        <v>-5.0359664721725587E-2</v>
      </c>
      <c r="F80" s="13">
        <v>-0.10606068131899291</v>
      </c>
      <c r="G80" s="37">
        <v>-4.0254150175626613E-2</v>
      </c>
      <c r="H80" s="13">
        <v>0.40176591843937631</v>
      </c>
      <c r="I80" s="12">
        <v>2.6771665960171779E-2</v>
      </c>
      <c r="J80" s="13">
        <v>9.6625784706120932E-2</v>
      </c>
      <c r="K80" s="37">
        <v>0.1454544714887063</v>
      </c>
      <c r="L80" s="13">
        <v>4.1514062272024921E-2</v>
      </c>
      <c r="M80" s="12">
        <v>-0.16529893218659861</v>
      </c>
      <c r="N80" s="40"/>
      <c r="O80" s="13">
        <v>0.1081460664751193</v>
      </c>
      <c r="P80" s="12">
        <v>-3.8022778070252672E-2</v>
      </c>
      <c r="Q80" s="24">
        <v>1.4122292886629</v>
      </c>
      <c r="S80" s="7" t="s">
        <v>110</v>
      </c>
      <c r="T80" s="17">
        <v>4.1514062272024921E-2</v>
      </c>
      <c r="U80" s="17">
        <v>-0.16529893218659861</v>
      </c>
      <c r="V80" s="24">
        <v>1.4122292886629</v>
      </c>
      <c r="W80" s="31">
        <v>7.1455880704440018E-3</v>
      </c>
      <c r="X80" s="19">
        <f t="shared" si="3"/>
        <v>2.9664238812665068E-4</v>
      </c>
      <c r="Y80" s="19">
        <f t="shared" si="4"/>
        <v>-1.1811580778896911E-3</v>
      </c>
      <c r="Z80" s="6">
        <f t="shared" si="5"/>
        <v>1.0091208757801238E-2</v>
      </c>
    </row>
    <row r="81" spans="2:26" x14ac:dyDescent="0.3">
      <c r="B81" s="11" t="s">
        <v>111</v>
      </c>
      <c r="C81" s="12">
        <v>0.13477651999424259</v>
      </c>
      <c r="D81" s="13">
        <v>-3.209345676687414E-2</v>
      </c>
      <c r="E81" s="12">
        <v>-5.2634045686474904E-3</v>
      </c>
      <c r="F81" s="13">
        <v>7.9364685747420616E-3</v>
      </c>
      <c r="G81" s="37">
        <v>7.9931973660807287E-3</v>
      </c>
      <c r="H81" s="13">
        <v>0.17461981920303421</v>
      </c>
      <c r="I81" s="12">
        <v>3.2877061493798321E-2</v>
      </c>
      <c r="J81" s="13">
        <v>-1.2992599786534441E-2</v>
      </c>
      <c r="K81" s="37">
        <v>4.1684897703500923E-2</v>
      </c>
      <c r="L81" s="13">
        <v>2.243408263893332E-2</v>
      </c>
      <c r="M81" s="12">
        <v>-5.7072077829859347E-2</v>
      </c>
      <c r="N81" s="40"/>
      <c r="O81" s="13">
        <v>3.7264328931214008E-2</v>
      </c>
      <c r="P81" s="12">
        <v>-3.1342567473645062E-2</v>
      </c>
      <c r="Q81" s="25">
        <v>0.502574400617402</v>
      </c>
      <c r="S81" s="7" t="s">
        <v>111</v>
      </c>
      <c r="T81" s="17">
        <v>2.243408263893332E-2</v>
      </c>
      <c r="U81" s="17">
        <v>-5.7072077829859347E-2</v>
      </c>
      <c r="V81" s="24">
        <v>0.502574400617402</v>
      </c>
      <c r="W81" s="31">
        <v>7.1392346397002662E-3</v>
      </c>
      <c r="X81" s="19">
        <f t="shared" si="3"/>
        <v>1.6016217988577112E-4</v>
      </c>
      <c r="Y81" s="19">
        <f t="shared" si="4"/>
        <v>-4.0745095500260142E-4</v>
      </c>
      <c r="Z81" s="6">
        <f t="shared" si="5"/>
        <v>3.5879965699143553E-3</v>
      </c>
    </row>
    <row r="82" spans="2:26" x14ac:dyDescent="0.3">
      <c r="B82" s="11" t="s">
        <v>112</v>
      </c>
      <c r="C82" s="12">
        <v>0.21931575930109151</v>
      </c>
      <c r="D82" s="13">
        <v>-3.5973579054994431E-2</v>
      </c>
      <c r="E82" s="12">
        <v>2.259510044868307E-2</v>
      </c>
      <c r="F82" s="13">
        <v>-3.5821931484001257E-2</v>
      </c>
      <c r="G82" s="37">
        <v>-7.9861247139957348E-3</v>
      </c>
      <c r="H82" s="13">
        <v>7.8132444747137209E-2</v>
      </c>
      <c r="I82" s="12">
        <v>4.2658783264688971E-2</v>
      </c>
      <c r="J82" s="13">
        <v>4.7256595890083457E-2</v>
      </c>
      <c r="K82" s="37">
        <v>4.9666872414323882E-2</v>
      </c>
      <c r="L82" s="13">
        <v>-6.0588893725653792E-3</v>
      </c>
      <c r="M82" s="12">
        <v>-8.8243845116087072E-2</v>
      </c>
      <c r="N82" s="40"/>
      <c r="O82" s="13">
        <v>0.1158866365641311</v>
      </c>
      <c r="P82" s="12">
        <v>-2.7104117806867278E-2</v>
      </c>
      <c r="Q82" s="24">
        <v>1.200622579818398</v>
      </c>
      <c r="S82" s="7" t="s">
        <v>112</v>
      </c>
      <c r="T82" s="17">
        <v>-6.0588893725653792E-3</v>
      </c>
      <c r="U82" s="17">
        <v>-8.8243845116087072E-2</v>
      </c>
      <c r="V82" s="28">
        <v>1.200622579818398</v>
      </c>
      <c r="W82" s="31">
        <v>7.062036824341986E-3</v>
      </c>
      <c r="X82" s="19">
        <f t="shared" si="3"/>
        <v>-4.2788099863671021E-5</v>
      </c>
      <c r="Y82" s="19">
        <f t="shared" si="4"/>
        <v>-6.2318128373133757E-4</v>
      </c>
      <c r="Z82" s="6">
        <f t="shared" si="5"/>
        <v>8.4788408708140021E-3</v>
      </c>
    </row>
    <row r="83" spans="2:26" ht="28.8" x14ac:dyDescent="0.3">
      <c r="B83" s="14" t="s">
        <v>16</v>
      </c>
      <c r="C83" s="15">
        <v>0.11905088622069759</v>
      </c>
      <c r="D83" s="16">
        <v>-2.5730372671442181E-2</v>
      </c>
      <c r="E83" s="15">
        <v>2.2896279747857799E-2</v>
      </c>
      <c r="F83" s="16">
        <v>3.6913233394171301E-3</v>
      </c>
      <c r="G83" s="38">
        <v>-7.9480211674805012E-3</v>
      </c>
      <c r="H83" s="16">
        <v>7.1889030769864526E-2</v>
      </c>
      <c r="I83" s="15">
        <v>-1.758110847447814E-3</v>
      </c>
      <c r="J83" s="16">
        <v>-4.3693338209535026E-3</v>
      </c>
      <c r="K83" s="38">
        <v>-7.5203959324130487E-3</v>
      </c>
      <c r="L83" s="16">
        <v>1.2875703683503209E-2</v>
      </c>
      <c r="M83" s="15">
        <v>-4.0290011154275218E-2</v>
      </c>
      <c r="N83" s="24"/>
      <c r="O83" s="16">
        <v>2.7503356511632489E-2</v>
      </c>
      <c r="P83" s="15">
        <v>-1.2696121929576479E-2</v>
      </c>
      <c r="Q83" s="25">
        <v>1</v>
      </c>
      <c r="T83">
        <v>1.2875703683503209E-2</v>
      </c>
      <c r="U83">
        <v>-4.0290011154275218E-2</v>
      </c>
      <c r="V83" s="30" t="s">
        <v>116</v>
      </c>
      <c r="W83" s="29">
        <f>SUM(W4:W82)</f>
        <v>1.020757941404193</v>
      </c>
    </row>
    <row r="84" spans="2:26" x14ac:dyDescent="0.3">
      <c r="B84" s="26" t="s">
        <v>115</v>
      </c>
      <c r="C84">
        <v>1</v>
      </c>
      <c r="D84">
        <v>-1</v>
      </c>
      <c r="E84">
        <v>1</v>
      </c>
      <c r="F84">
        <v>1</v>
      </c>
      <c r="G84" s="39">
        <v>1</v>
      </c>
      <c r="H84">
        <v>1</v>
      </c>
      <c r="I84">
        <v>-1</v>
      </c>
      <c r="J84">
        <v>-1</v>
      </c>
      <c r="K84" s="39">
        <v>-1</v>
      </c>
      <c r="L84">
        <v>1</v>
      </c>
      <c r="M84">
        <v>-1</v>
      </c>
      <c r="N84" s="41"/>
      <c r="O84">
        <v>-1</v>
      </c>
      <c r="P84">
        <v>1</v>
      </c>
    </row>
  </sheetData>
  <mergeCells count="2">
    <mergeCell ref="AB1:AB2"/>
    <mergeCell ref="AB18:AD1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H A A B Q S w M E F A A C A A g A e p 9 T U m X b 9 g u i A A A A 9 Q A A A B I A H A B D b 2 5 m a W c v U G F j a 2 F n Z S 5 4 b W w g o h g A K K A U A A A A A A A A A A A A A A A A A A A A A A A A A A A A h Y 8 x D o I w G I W v Q r r T l r o Q 8 l M S X S U x m h j X p l R o g E J o s d z N w S N 5 B T G K u j m + 9 3 3 D e / f r D b K p b Y K L G q z u T I o i T F G g j O w K b c o U j e 4 c x i j j s B O y F q U K Z t n Y Z L J F i i r n + o Q Q 7 z 3 2 K 9 w N J W G U R u S U b w + y U q 1 A H 1 n / l 0 N t r B N G K s T h + B r D G Y 5 j z O g 8 C c j S Q a 7 N l 7 O Z P e l P C Z u x c e O g e O / C 9 R 7 I E o G 8 L / A H U E s D B B Q A A g A I A H q f U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n 1 N S u M S m x 0 g E A A B M F Q A A E w A c A E Z v c m 1 1 b G F z L 1 N l Y 3 R p b 2 4 x L m 0 g o h g A K K A U A A A A A A A A A A A A A A A A A A A A A A A A A A A A 7 Z j N b t s 4 E M f v A f I O h H p J A D e o m 7 T A t s i B o m l F j W w p o u R s E m c F 2 m J j b W T R k O Q k R Z C H 2 V O f o E + Q F 1 v 6 I 7 v p 2 n / v M b t A f J E 9 P 8 2 Q M x w O h 6 7 U s M 5 0 Q c T i 2 f y 8 v b W 9 V Y 1 k q V I i R k r V T X J I c l V v b x H z a e u i V k b A 7 4 Y q 3 z v V 5 f V A 6 + u d d p a r P T Z j R V 3 t W O x T P 6 5 U W f V T W W R 5 3 y 9 U q 8 x u V J 9 X 9 T T V F a G P 3 x 9 / q K o f l X I g 8 5 E m 7 a y Q O X l L g p j 1 u / p G j Q e l 7 o t h m U 3 q m T S f m R l J k i o S q l q X h b F R q b E s Z F b 1 l 5 L k / b v m L 8 m 7 p p G r q i 7 V 3 l 1 e 3 V m 7 D V J M 8 7 x B 6 n K q d h s L J x Z u J f O H 8 W X u 0 / 2 F W 6 v x o b V g V u M 4 K 9 L l L + v y 4 a I l a 3 m 5 V H 9 j M T l Q j 9 9 n M 6 9 I U O q x v s m M W 5 a x F c m B i c R c V q s j J V M T h Z 3 n 4 z X I x Z L S P B d D m c u y O p x N 7 n L 3 L / N R N t G E 5 r U q Z a r / t m q i V V R f d T l m O p + O i + j b R F U 7 c D K N + 3 v L z F p Z D e I W 9 c e D v d n 7 D w 1 y b 9 m h C D / u C W p I b W Q m Q O O B K u f I 8 W l 8 A F B M w / 3 1 y A u E D V D n L D g G y G 8 F P Y A C X 7 g I h a 4 P U E i 7 S C v s 8 t N m c z 0 T N A i B z 8 J j H F g U H m 8 h r d i j a L A e 9 Z D F 3 + y e C P 4 h f w B J 0 f z X r P g 5 h 5 4 l w 9 x 8 a r 4 b 4 9 t b W Q H s P y 8 D b 5 a 7 g u y 8 3 7 V e q h q E s k j 1 2 A x Z m u 1 t o M i u x p I w n W b F V X 9 S q p u s 0 q p K x L I s z M v B a w 1 A N c C f q G J V e p R d j V a l n r 5 d F b J c V 2 v s 0 v R 3 A l B v N u M 1 8 u F I F l c q y Y p k U m b D N S + k + r Z I U v m t W k X T C Q C h c N d s s V z f J s 2 D 1 b d H x u + 1 4 D q Z q H J o 0 n i N s X I D 6 1 D W A u K E d 9 b W t Z n v S W g W K / G / J m w e k 3 V F s y C 2 y Z d i q A i K Z 2 C 2 b D Y / y 3 9 m / 7 V a s v 9 y t Y Q 9 / p E P p 7 k m M 5 V y p a N 4 k i Q T X S Z y K B e 9 x d v m a z l B 5 Y T a H J 3 l 9 D z 2 w E F p 7 w s K t G y b C o h a b A N C Y 9 k C H b w 2 5 2 2 E A s r Q U W 6 H N E C D h a 0 I W Q z b 0 L H w u P M B o Y 6 H t C L / F C D G Q t Q r M Z c j g 6 z j O s A v 5 j t d p B W 0 U X x Z 4 H H Q b 7 K w j T p H J i g c S 3 R R 3 r A e g w b P Q j R D z n z U 2 3 L H h V o e R 6 s 8 Q 8 B l 3 r H h W N 0 N C G 4 w 3 n V c l K P 8 J E L L z M 8 j t I 3 a X n g G k O P Y q F l 2 u i 3 U f m + 6 V v g e K g 9 H F F 4 Q j p z o V 4 T O A r R g r h O h v H F D G H o 3 E h T M 0 I 1 i G 6 A v t k D 7 / M u R Q P X m 2 L O 7 a C 0 9 2 u F g M I / R D r q b h R x t o 4 7 j x Q i F b Q e i H o p v J / b Q h g g Y v D 0 G P N q E g M s b 7 o E n M U V J H 9 I W R i 5 E v I v 8 M k X K h h d L W w R I b c M V U c T n q I R F l H O k F v k R S r j Y C V D e x 8 J F Z 8 6 G q 2 r P 7 a G A 9 H p w o U + 5 g w y e t e K T / / G 1 + O A F W 1 n 5 1 M m S g a q l w b Z 5 9 G f f E 3 V n G t h 6 8 c f Y a / N q 1 n r x Y n O 1 f 4 2 y 4 b U q n 9 K g V n f 1 o r c y U V x J P Z g d 1 u c / A V B L A Q I t A B Q A A g A I A H q f U 1 J l 2 / Y L o g A A A P U A A A A S A A A A A A A A A A A A A A A A A A A A A A B D b 2 5 m a W c v U G F j a 2 F n Z S 5 4 b W x Q S w E C L Q A U A A I A C A B 6 n 1 N S D 8 r p q 6 Q A A A D p A A A A E w A A A A A A A A A A A A A A A A D u A A A A W 0 N v b n R l b n R f V H l w Z X N d L n h t b F B L A Q I t A B Q A A g A I A H q f U 1 K 4 x K b H S A Q A A E w V A A A T A A A A A A A A A A A A A A A A A N 8 B A A B G b 3 J t d W x h c y 9 T Z W N 0 a W 9 u M S 5 t U E s F B g A A A A A D A A M A w g A A A H Q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9 n A A A A A A A A r W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T k 6 N T A 6 N T I u N z g 0 M D Y w M 1 o i I C 8 + P E V u d H J 5 I F R 5 c G U 9 I k Z p b G x D b 2 x 1 b W 5 U e X B l c y I g V m F s d W U 9 I n N D U V V G Q l F V R k J R V U Z C U V V G Q l F V R k J R V T 0 i I C 8 + P E V u d H J 5 I F R 5 c G U 9 I k Z p b G x D b 2 x 1 b W 5 O Y W 1 l c y I g V m F s d W U 9 I n N b J n F 1 b 3 Q 7 R G F 0 Z S Z x d W 9 0 O y w m c X V v d D t C U l N S N i 5 T Q S Z x d W 9 0 O y w m c X V v d D t H T 0 F V N C 5 T Q S Z x d W 9 0 O y w m c X V v d D t H V U F S M y 5 T Q S Z x d W 9 0 O y w m c X V v d D t M U F N C M y 5 T Q S Z x d W 9 0 O y w m c X V v d D t N W V B L M y 5 T Q S Z x d W 9 0 O y w m c X V v d D t P R F B W M y 5 T Q S Z x d W 9 0 O y w m c X V v d D t Q T 1 N J M y 5 T Q S Z x d W 9 0 O y w m c X V v d D t Q U k l P M y 5 T Q S Z x d W 9 0 O y w m c X V v d D t S Q U 5 J M y 5 T Q S Z x d W 9 0 O y w m c X V v d D t S T k V X M T E u U 0 E m c X V v d D s s J n F 1 b 3 Q 7 U 0 F Q U j Q u U 0 E m c X V v d D s s J n F 1 b 3 Q 7 U 0 x D R T M u U 0 E m c X V v d D s s J n F 1 b 3 Q 7 U 0 x F R D Q u U 0 E m c X V v d D s s J n F 1 b 3 Q 7 U 1 V M Q T E x L l N B J n F 1 b 3 Q 7 L C Z x d W 9 0 O 1 Z B T E U z L l N B J n F 1 b 3 Q 7 L C Z x d W 9 0 O 1 5 C V l N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E Y X R l L D B 9 J n F 1 b 3 Q 7 L C Z x d W 9 0 O 1 N l Y 3 R p b 2 4 x L 1 N o Z W V 0 M S 9 B d X R v U m V t b 3 Z l Z E N v b H V t b n M x L n t C U l N S N i 5 T Q S w x f S Z x d W 9 0 O y w m c X V v d D t T Z W N 0 a W 9 u M S 9 T a G V l d D E v Q X V 0 b 1 J l b W 9 2 Z W R D b 2 x 1 b W 5 z M S 5 7 R 0 9 B V T Q u U 0 E s M n 0 m c X V v d D s s J n F 1 b 3 Q 7 U 2 V j d G l v b j E v U 2 h l Z X Q x L 0 F 1 d G 9 S Z W 1 v d m V k Q 2 9 s d W 1 u c z E u e 0 d V Q V I z L l N B L D N 9 J n F 1 b 3 Q 7 L C Z x d W 9 0 O 1 N l Y 3 R p b 2 4 x L 1 N o Z W V 0 M S 9 B d X R v U m V t b 3 Z l Z E N v b H V t b n M x L n t M U F N C M y 5 T Q S w 0 f S Z x d W 9 0 O y w m c X V v d D t T Z W N 0 a W 9 u M S 9 T a G V l d D E v Q X V 0 b 1 J l b W 9 2 Z W R D b 2 x 1 b W 5 z M S 5 7 T V l Q S z M u U 0 E s N X 0 m c X V v d D s s J n F 1 b 3 Q 7 U 2 V j d G l v b j E v U 2 h l Z X Q x L 0 F 1 d G 9 S Z W 1 v d m V k Q 2 9 s d W 1 u c z E u e 0 9 E U F Y z L l N B L D Z 9 J n F 1 b 3 Q 7 L C Z x d W 9 0 O 1 N l Y 3 R p b 2 4 x L 1 N o Z W V 0 M S 9 B d X R v U m V t b 3 Z l Z E N v b H V t b n M x L n t Q T 1 N J M y 5 T Q S w 3 f S Z x d W 9 0 O y w m c X V v d D t T Z W N 0 a W 9 u M S 9 T a G V l d D E v Q X V 0 b 1 J l b W 9 2 Z W R D b 2 x 1 b W 5 z M S 5 7 U F J J T z M u U 0 E s O H 0 m c X V v d D s s J n F 1 b 3 Q 7 U 2 V j d G l v b j E v U 2 h l Z X Q x L 0 F 1 d G 9 S Z W 1 v d m V k Q 2 9 s d W 1 u c z E u e 1 J B T k k z L l N B L D l 9 J n F 1 b 3 Q 7 L C Z x d W 9 0 O 1 N l Y 3 R p b 2 4 x L 1 N o Z W V 0 M S 9 B d X R v U m V t b 3 Z l Z E N v b H V t b n M x L n t S T k V X M T E u U 0 E s M T B 9 J n F 1 b 3 Q 7 L C Z x d W 9 0 O 1 N l Y 3 R p b 2 4 x L 1 N o Z W V 0 M S 9 B d X R v U m V t b 3 Z l Z E N v b H V t b n M x L n t T Q V B S N C 5 T Q S w x M X 0 m c X V v d D s s J n F 1 b 3 Q 7 U 2 V j d G l v b j E v U 2 h l Z X Q x L 0 F 1 d G 9 S Z W 1 v d m V k Q 2 9 s d W 1 u c z E u e 1 N M Q 0 U z L l N B L D E y f S Z x d W 9 0 O y w m c X V v d D t T Z W N 0 a W 9 u M S 9 T a G V l d D E v Q X V 0 b 1 J l b W 9 2 Z W R D b 2 x 1 b W 5 z M S 5 7 U 0 x F R D Q u U 0 E s M T N 9 J n F 1 b 3 Q 7 L C Z x d W 9 0 O 1 N l Y 3 R p b 2 4 x L 1 N o Z W V 0 M S 9 B d X R v U m V t b 3 Z l Z E N v b H V t b n M x L n t T V U x B M T E u U 0 E s M T R 9 J n F 1 b 3 Q 7 L C Z x d W 9 0 O 1 N l Y 3 R p b 2 4 x L 1 N o Z W V 0 M S 9 B d X R v U m V t b 3 Z l Z E N v b H V t b n M x L n t W Q U x F M y 5 T Q S w x N X 0 m c X V v d D s s J n F 1 b 3 Q 7 U 2 V j d G l v b j E v U 2 h l Z X Q x L 0 F 1 d G 9 S Z W 1 v d m V k Q 2 9 s d W 1 u c z E u e 1 5 C V l N Q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2 h l Z X Q x L 0 F 1 d G 9 S Z W 1 v d m V k Q 2 9 s d W 1 u c z E u e 0 R h d G U s M H 0 m c X V v d D s s J n F 1 b 3 Q 7 U 2 V j d G l v b j E v U 2 h l Z X Q x L 0 F 1 d G 9 S Z W 1 v d m V k Q 2 9 s d W 1 u c z E u e 0 J S U 1 I 2 L l N B L D F 9 J n F 1 b 3 Q 7 L C Z x d W 9 0 O 1 N l Y 3 R p b 2 4 x L 1 N o Z W V 0 M S 9 B d X R v U m V t b 3 Z l Z E N v b H V t b n M x L n t H T 0 F V N C 5 T Q S w y f S Z x d W 9 0 O y w m c X V v d D t T Z W N 0 a W 9 u M S 9 T a G V l d D E v Q X V 0 b 1 J l b W 9 2 Z W R D b 2 x 1 b W 5 z M S 5 7 R 1 V B U j M u U 0 E s M 3 0 m c X V v d D s s J n F 1 b 3 Q 7 U 2 V j d G l v b j E v U 2 h l Z X Q x L 0 F 1 d G 9 S Z W 1 v d m V k Q 2 9 s d W 1 u c z E u e 0 x Q U 0 I z L l N B L D R 9 J n F 1 b 3 Q 7 L C Z x d W 9 0 O 1 N l Y 3 R p b 2 4 x L 1 N o Z W V 0 M S 9 B d X R v U m V t b 3 Z l Z E N v b H V t b n M x L n t N W V B L M y 5 T Q S w 1 f S Z x d W 9 0 O y w m c X V v d D t T Z W N 0 a W 9 u M S 9 T a G V l d D E v Q X V 0 b 1 J l b W 9 2 Z W R D b 2 x 1 b W 5 z M S 5 7 T 0 R Q V j M u U 0 E s N n 0 m c X V v d D s s J n F 1 b 3 Q 7 U 2 V j d G l v b j E v U 2 h l Z X Q x L 0 F 1 d G 9 S Z W 1 v d m V k Q 2 9 s d W 1 u c z E u e 1 B P U 0 k z L l N B L D d 9 J n F 1 b 3 Q 7 L C Z x d W 9 0 O 1 N l Y 3 R p b 2 4 x L 1 N o Z W V 0 M S 9 B d X R v U m V t b 3 Z l Z E N v b H V t b n M x L n t Q U k l P M y 5 T Q S w 4 f S Z x d W 9 0 O y w m c X V v d D t T Z W N 0 a W 9 u M S 9 T a G V l d D E v Q X V 0 b 1 J l b W 9 2 Z W R D b 2 x 1 b W 5 z M S 5 7 U k F O S T M u U 0 E s O X 0 m c X V v d D s s J n F 1 b 3 Q 7 U 2 V j d G l v b j E v U 2 h l Z X Q x L 0 F 1 d G 9 S Z W 1 v d m V k Q 2 9 s d W 1 u c z E u e 1 J O R V c x M S 5 T Q S w x M H 0 m c X V v d D s s J n F 1 b 3 Q 7 U 2 V j d G l v b j E v U 2 h l Z X Q x L 0 F 1 d G 9 S Z W 1 v d m V k Q 2 9 s d W 1 u c z E u e 1 N B U F I 0 L l N B L D E x f S Z x d W 9 0 O y w m c X V v d D t T Z W N 0 a W 9 u M S 9 T a G V l d D E v Q X V 0 b 1 J l b W 9 2 Z W R D b 2 x 1 b W 5 z M S 5 7 U 0 x D R T M u U 0 E s M T J 9 J n F 1 b 3 Q 7 L C Z x d W 9 0 O 1 N l Y 3 R p b 2 4 x L 1 N o Z W V 0 M S 9 B d X R v U m V t b 3 Z l Z E N v b H V t b n M x L n t T T E V E N C 5 T Q S w x M 3 0 m c X V v d D s s J n F 1 b 3 Q 7 U 2 V j d G l v b j E v U 2 h l Z X Q x L 0 F 1 d G 9 S Z W 1 v d m V k Q 2 9 s d W 1 u c z E u e 1 N V T E E x M S 5 T Q S w x N H 0 m c X V v d D s s J n F 1 b 3 Q 7 U 2 V j d G l v b j E v U 2 h l Z X Q x L 0 F 1 d G 9 S Z W 1 v d m V k Q 2 9 s d W 1 u c z E u e 1 Z B T E U z L l N B L D E 1 f S Z x d W 9 0 O y w m c X V v d D t T Z W N 0 a W 9 u M S 9 T a G V l d D E v Q X V 0 b 1 J l b W 9 2 Z W R D b 2 x 1 b W 5 z M S 5 7 X k J W U 1 A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N o Z W V 0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y M D o 0 M T o 1 N C 4 3 M T M y M T g z W i I g L z 4 8 R W 5 0 c n k g V H l w Z T 0 i R m l s b E N v b H V t b l R 5 c G V z I i B W Y W x 1 Z T 0 i c 0 N R T U R B d 0 1 E Q X d N R E F 3 V U R B d 1 V G Q l F V R k F 3 T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s s J n F 1 b 3 Q 7 Y 2 h h b m d l X 2 l u X 3 B y a W N l J n F 1 b 3 Q 7 L C Z x d W 9 0 O 2 R v d 2 5 f Z G F 5 c y Z x d W 9 0 O y w m c X V v d D t 1 c F 9 k Y X l z J n F 1 b 3 Q 7 L C Z x d W 9 0 O 1 J T S S Z x d W 9 0 O y w m c X V v d D t s b 3 d f M T Q m c X V v d D s s J n F 1 b 3 Q 7 a G l n a F 8 x N C Z x d W 9 0 O y w m c X V v d D t r X 3 B l c m N l b n Q m c X V v d D s s J n F 1 b 3 Q 7 c l 9 w Z X J j Z W 5 0 J n F 1 b 3 Q 7 L C Z x d W 9 0 O 0 1 B Q 0 Q m c X V v d D s s J n F 1 b 3 Q 7 T U F D R F 9 F T U E m c X V v d D s s J n F 1 b 3 Q 7 U H J p Y 2 V f U m F 0 Z V 9 P Z l 9 D a G F u Z 2 U m c X V v d D s s J n F 1 b 3 Q 7 T 2 4 g Q m F s Y W 5 j Z S B W b 2 x 1 b W U m c X V v d D s s J n F 1 b 3 Q 7 U H J l Z G l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F 1 d G 9 S Z W 1 v d m V k Q 2 9 s d W 1 u c z E u e 0 R h d G U s M H 0 m c X V v d D s s J n F 1 b 3 Q 7 U 2 V j d G l v b j E v U 2 h l Z X Q x I C g y K S 9 B d X R v U m V t b 3 Z l Z E N v b H V t b n M x L n t P c G V u L D F 9 J n F 1 b 3 Q 7 L C Z x d W 9 0 O 1 N l Y 3 R p b 2 4 x L 1 N o Z W V 0 M S A o M i k v Q X V 0 b 1 J l b W 9 2 Z W R D b 2 x 1 b W 5 z M S 5 7 S G l n a C w y f S Z x d W 9 0 O y w m c X V v d D t T Z W N 0 a W 9 u M S 9 T a G V l d D E g K D I p L 0 F 1 d G 9 S Z W 1 v d m V k Q 2 9 s d W 1 u c z E u e 0 x v d y w z f S Z x d W 9 0 O y w m c X V v d D t T Z W N 0 a W 9 u M S 9 T a G V l d D E g K D I p L 0 F 1 d G 9 S Z W 1 v d m V k Q 2 9 s d W 1 u c z E u e 0 N s b 3 N l L D R 9 J n F 1 b 3 Q 7 L C Z x d W 9 0 O 1 N l Y 3 R p b 2 4 x L 1 N o Z W V 0 M S A o M i k v Q X V 0 b 1 J l b W 9 2 Z W R D b 2 x 1 b W 5 z M S 5 7 Q W R q I E N s b 3 N l L D V 9 J n F 1 b 3 Q 7 L C Z x d W 9 0 O 1 N l Y 3 R p b 2 4 x L 1 N o Z W V 0 M S A o M i k v Q X V 0 b 1 J l b W 9 2 Z W R D b 2 x 1 b W 5 z M S 5 7 V m 9 s d W 1 l L D Z 9 J n F 1 b 3 Q 7 L C Z x d W 9 0 O 1 N l Y 3 R p b 2 4 x L 1 N o Z W V 0 M S A o M i k v Q X V 0 b 1 J l b W 9 2 Z W R D b 2 x 1 b W 5 z M S 5 7 Y 2 h h b m d l X 2 l u X 3 B y a W N l L D d 9 J n F 1 b 3 Q 7 L C Z x d W 9 0 O 1 N l Y 3 R p b 2 4 x L 1 N o Z W V 0 M S A o M i k v Q X V 0 b 1 J l b W 9 2 Z W R D b 2 x 1 b W 5 z M S 5 7 Z G 9 3 b l 9 k Y X l z L D h 9 J n F 1 b 3 Q 7 L C Z x d W 9 0 O 1 N l Y 3 R p b 2 4 x L 1 N o Z W V 0 M S A o M i k v Q X V 0 b 1 J l b W 9 2 Z W R D b 2 x 1 b W 5 z M S 5 7 d X B f Z G F 5 c y w 5 f S Z x d W 9 0 O y w m c X V v d D t T Z W N 0 a W 9 u M S 9 T a G V l d D E g K D I p L 0 F 1 d G 9 S Z W 1 v d m V k Q 2 9 s d W 1 u c z E u e 1 J T S S w x M H 0 m c X V v d D s s J n F 1 b 3 Q 7 U 2 V j d G l v b j E v U 2 h l Z X Q x I C g y K S 9 B d X R v U m V t b 3 Z l Z E N v b H V t b n M x L n t s b 3 d f M T Q s M T F 9 J n F 1 b 3 Q 7 L C Z x d W 9 0 O 1 N l Y 3 R p b 2 4 x L 1 N o Z W V 0 M S A o M i k v Q X V 0 b 1 J l b W 9 2 Z W R D b 2 x 1 b W 5 z M S 5 7 a G l n a F 8 x N C w x M n 0 m c X V v d D s s J n F 1 b 3 Q 7 U 2 V j d G l v b j E v U 2 h l Z X Q x I C g y K S 9 B d X R v U m V t b 3 Z l Z E N v b H V t b n M x L n t r X 3 B l c m N l b n Q s M T N 9 J n F 1 b 3 Q 7 L C Z x d W 9 0 O 1 N l Y 3 R p b 2 4 x L 1 N o Z W V 0 M S A o M i k v Q X V 0 b 1 J l b W 9 2 Z W R D b 2 x 1 b W 5 z M S 5 7 c l 9 w Z X J j Z W 5 0 L D E 0 f S Z x d W 9 0 O y w m c X V v d D t T Z W N 0 a W 9 u M S 9 T a G V l d D E g K D I p L 0 F 1 d G 9 S Z W 1 v d m V k Q 2 9 s d W 1 u c z E u e 0 1 B Q 0 Q s M T V 9 J n F 1 b 3 Q 7 L C Z x d W 9 0 O 1 N l Y 3 R p b 2 4 x L 1 N o Z W V 0 M S A o M i k v Q X V 0 b 1 J l b W 9 2 Z W R D b 2 x 1 b W 5 z M S 5 7 T U F D R F 9 F T U E s M T Z 9 J n F 1 b 3 Q 7 L C Z x d W 9 0 O 1 N l Y 3 R p b 2 4 x L 1 N o Z W V 0 M S A o M i k v Q X V 0 b 1 J l b W 9 2 Z W R D b 2 x 1 b W 5 z M S 5 7 U H J p Y 2 V f U m F 0 Z V 9 P Z l 9 D a G F u Z 2 U s M T d 9 J n F 1 b 3 Q 7 L C Z x d W 9 0 O 1 N l Y 3 R p b 2 4 x L 1 N o Z W V 0 M S A o M i k v Q X V 0 b 1 J l b W 9 2 Z W R D b 2 x 1 b W 5 z M S 5 7 T 2 4 g Q m F s Y W 5 j Z S B W b 2 x 1 b W U s M T h 9 J n F 1 b 3 Q 7 L C Z x d W 9 0 O 1 N l Y 3 R p b 2 4 x L 1 N o Z W V 0 M S A o M i k v Q X V 0 b 1 J l b W 9 2 Z W R D b 2 x 1 b W 5 z M S 5 7 U H J l Z G l j d G l v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N o Z W V 0 M S A o M i k v Q X V 0 b 1 J l b W 9 2 Z W R D b 2 x 1 b W 5 z M S 5 7 R G F 0 Z S w w f S Z x d W 9 0 O y w m c X V v d D t T Z W N 0 a W 9 u M S 9 T a G V l d D E g K D I p L 0 F 1 d G 9 S Z W 1 v d m V k Q 2 9 s d W 1 u c z E u e 0 9 w Z W 4 s M X 0 m c X V v d D s s J n F 1 b 3 Q 7 U 2 V j d G l v b j E v U 2 h l Z X Q x I C g y K S 9 B d X R v U m V t b 3 Z l Z E N v b H V t b n M x L n t I a W d o L D J 9 J n F 1 b 3 Q 7 L C Z x d W 9 0 O 1 N l Y 3 R p b 2 4 x L 1 N o Z W V 0 M S A o M i k v Q X V 0 b 1 J l b W 9 2 Z W R D b 2 x 1 b W 5 z M S 5 7 T G 9 3 L D N 9 J n F 1 b 3 Q 7 L C Z x d W 9 0 O 1 N l Y 3 R p b 2 4 x L 1 N o Z W V 0 M S A o M i k v Q X V 0 b 1 J l b W 9 2 Z W R D b 2 x 1 b W 5 z M S 5 7 Q 2 x v c 2 U s N H 0 m c X V v d D s s J n F 1 b 3 Q 7 U 2 V j d G l v b j E v U 2 h l Z X Q x I C g y K S 9 B d X R v U m V t b 3 Z l Z E N v b H V t b n M x L n t B Z G o g Q 2 x v c 2 U s N X 0 m c X V v d D s s J n F 1 b 3 Q 7 U 2 V j d G l v b j E v U 2 h l Z X Q x I C g y K S 9 B d X R v U m V t b 3 Z l Z E N v b H V t b n M x L n t W b 2 x 1 b W U s N n 0 m c X V v d D s s J n F 1 b 3 Q 7 U 2 V j d G l v b j E v U 2 h l Z X Q x I C g y K S 9 B d X R v U m V t b 3 Z l Z E N v b H V t b n M x L n t j a G F u Z 2 V f a W 5 f c H J p Y 2 U s N 3 0 m c X V v d D s s J n F 1 b 3 Q 7 U 2 V j d G l v b j E v U 2 h l Z X Q x I C g y K S 9 B d X R v U m V t b 3 Z l Z E N v b H V t b n M x L n t k b 3 d u X 2 R h e X M s O H 0 m c X V v d D s s J n F 1 b 3 Q 7 U 2 V j d G l v b j E v U 2 h l Z X Q x I C g y K S 9 B d X R v U m V t b 3 Z l Z E N v b H V t b n M x L n t 1 c F 9 k Y X l z L D l 9 J n F 1 b 3 Q 7 L C Z x d W 9 0 O 1 N l Y 3 R p b 2 4 x L 1 N o Z W V 0 M S A o M i k v Q X V 0 b 1 J l b W 9 2 Z W R D b 2 x 1 b W 5 z M S 5 7 U l N J L D E w f S Z x d W 9 0 O y w m c X V v d D t T Z W N 0 a W 9 u M S 9 T a G V l d D E g K D I p L 0 F 1 d G 9 S Z W 1 v d m V k Q 2 9 s d W 1 u c z E u e 2 x v d 1 8 x N C w x M X 0 m c X V v d D s s J n F 1 b 3 Q 7 U 2 V j d G l v b j E v U 2 h l Z X Q x I C g y K S 9 B d X R v U m V t b 3 Z l Z E N v b H V t b n M x L n t o a W d o X z E 0 L D E y f S Z x d W 9 0 O y w m c X V v d D t T Z W N 0 a W 9 u M S 9 T a G V l d D E g K D I p L 0 F 1 d G 9 S Z W 1 v d m V k Q 2 9 s d W 1 u c z E u e 2 t f c G V y Y 2 V u d C w x M 3 0 m c X V v d D s s J n F 1 b 3 Q 7 U 2 V j d G l v b j E v U 2 h l Z X Q x I C g y K S 9 B d X R v U m V t b 3 Z l Z E N v b H V t b n M x L n t y X 3 B l c m N l b n Q s M T R 9 J n F 1 b 3 Q 7 L C Z x d W 9 0 O 1 N l Y 3 R p b 2 4 x L 1 N o Z W V 0 M S A o M i k v Q X V 0 b 1 J l b W 9 2 Z W R D b 2 x 1 b W 5 z M S 5 7 T U F D R C w x N X 0 m c X V v d D s s J n F 1 b 3 Q 7 U 2 V j d G l v b j E v U 2 h l Z X Q x I C g y K S 9 B d X R v U m V t b 3 Z l Z E N v b H V t b n M x L n t N Q U N E X 0 V N Q S w x N n 0 m c X V v d D s s J n F 1 b 3 Q 7 U 2 V j d G l v b j E v U 2 h l Z X Q x I C g y K S 9 B d X R v U m V t b 3 Z l Z E N v b H V t b n M x L n t Q c m l j Z V 9 S Y X R l X 0 9 m X 0 N o Y W 5 n Z S w x N 3 0 m c X V v d D s s J n F 1 b 3 Q 7 U 2 V j d G l v b j E v U 2 h l Z X Q x I C g y K S 9 B d X R v U m V t b 3 Z l Z E N v b H V t b n M x L n t P b i B C Y W x h b m N l I F Z v b H V t Z S w x O H 0 m c X V v d D s s J n F 1 b 3 Q 7 U 2 V j d G l v b j E v U 2 h l Z X Q x I C g y K S 9 B d X R v U m V t b 3 Z l Z E N v b H V t b n M x L n t Q c m V k a W N 0 a W 9 u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T a G V l d D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j I 6 N T g 6 N D U u N z g w M T c z N F o i I C 8 + P E V u d H J 5 I F R 5 c G U 9 I k Z p b G x D b 2 x 1 b W 5 U e X B l c y I g V m F s d W U 9 I n N D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Y i I C 8 + P E V u d H J 5 I F R 5 c G U 9 I k Z p b G x D b 2 x 1 b W 5 O Y W 1 l c y I g V m F s d W U 9 I n N b J n F 1 b 3 Q 7 R G F 0 Z S Z x d W 9 0 O y w m c X V v d D t B Q k V W M y 5 T Q S Z x d W 9 0 O y w m c X V v d D t B W l V M N C 5 T Q S Z x d W 9 0 O y w m c X V v d D t C M 1 N B M y 5 T Q S Z x d W 9 0 O y w m c X V v d D t C Q k F T M y 5 T Q S Z x d W 9 0 O y w m c X V v d D t C Q k R D M y 5 T Q S Z x d W 9 0 O y w m c X V v d D t C Q k R D N C 5 T Q S Z x d W 9 0 O y w m c X V v d D t C Q l N F M y 5 T Q S Z x d W 9 0 O y w m c X V v d D t C R U V G M y 5 T Q S Z x d W 9 0 O y w m c X V v d D t C U E F D M T E u U 0 E m c X V v d D s s J n F 1 b 3 Q 7 Q l J B U D Q u U 0 E m c X V v d D s s J n F 1 b 3 Q 7 Q l J E V D M u U 0 E m c X V v d D s s J n F 1 b 3 Q 7 Q l J G U z M u U 0 E m c X V v d D s s J n F 1 b 3 Q 7 Q l J L T T U u U 0 E m c X V v d D s s J n F 1 b 3 Q 7 Q l J N T D M u U 0 E m c X V v d D s s J n F 1 b 3 Q 7 Q l R P V z M u U 0 E m c X V v d D s s J n F 1 b 3 Q 7 Q 0 N S T z M u U 0 E m c X V v d D s s J n F 1 b 3 Q 7 Q 0 l F T D M u U 0 E m c X V v d D s s J n F 1 b 3 Q 7 Q 0 1 J R z Q u U 0 E m c X V v d D s s J n F 1 b 3 Q 7 Q 0 9 H T j M u U 0 E m c X V v d D s s J n F 1 b 3 Q 7 Q 1 B G R T M u U 0 E m c X V v d D s s J n F 1 b 3 Q 7 Q 1 B M R T Y u U 0 E m c X V v d D s s J n F 1 b 3 Q 7 Q 1 J G Q j M u U 0 E m c X V v d D s s J n F 1 b 3 Q 7 Q 1 N B T j M u U 0 E m c X V v d D s s J n F 1 b 3 Q 7 Q 1 N O Q T M u U 0 E m c X V v d D s s J n F 1 b 3 Q 7 Q 1 Z D Q j M u U 0 E m c X V v d D s s J n F 1 b 3 Q 7 Q 1 l S R T M u U 0 E m c X V v d D s s J n F 1 b 3 Q 7 R U N P U j M u U 0 E m c X V v d D s s J n F 1 b 3 Q 7 R U d J R T M u U 0 E m c X V v d D s s J n F 1 b 3 Q 7 R U x F V D M u U 0 E m c X V v d D s s J n F 1 b 3 Q 7 R U x F V D Y u U 0 E m c X V v d D s s J n F 1 b 3 Q 7 R U 1 C U j M u U 0 E m c X V v d D s s J n F 1 b 3 Q 7 R U 5 C U j M u U 0 E m c X V v d D s s J n F 1 b 3 Q 7 R U 5 F V j M u U 0 E m c X V v d D s s J n F 1 b 3 Q 7 R U 5 H S T E x L l N B J n F 1 b 3 Q 7 L C Z x d W 9 0 O 0 V R V E w z L l N B J n F 1 b 3 Q 7 L C Z x d W 9 0 O 0 V a V E M z L l N B J n F 1 b 3 Q 7 L C Z x d W 9 0 O 0 Z M U l k z L l N B J n F 1 b 3 Q 7 L C Z x d W 9 0 O 0 d H Q l I 0 L l N B J n F 1 b 3 Q 7 L C Z x d W 9 0 O 0 d O R E k z L l N B J n F 1 b 3 Q 7 L C Z x d W 9 0 O 0 d P Q V U 0 L l N B J n F 1 b 3 Q 7 L C Z x d W 9 0 O 0 d P T E w 0 L l N B J n F 1 b 3 Q 7 L C Z x d W 9 0 O 0 h B U F Y z L l N B J n F 1 b 3 Q 7 L C Z x d W 9 0 O 0 h H V F g z L l N B J n F 1 b 3 Q 7 L C Z x d W 9 0 O 0 h Z U E U z L l N B J n F 1 b 3 Q 7 L C Z x d W 9 0 O 0 l H V E E z L l N B J n F 1 b 3 Q 7 L C Z x d W 9 0 O 0 l S Q l I z L l N B J n F 1 b 3 Q 7 L C Z x d W 9 0 O 0 l U U 0 E 0 L l N B J n F 1 b 3 Q 7 L C Z x d W 9 0 O 0 l U V U I 0 L l N B J n F 1 b 3 Q 7 L C Z x d W 9 0 O 0 p C U 1 M z L l N B J n F 1 b 3 Q 7 L C Z x d W 9 0 O 0 p I U 0 Y z L l N B J n F 1 b 3 Q 7 L C Z x d W 9 0 O 0 t M Q k 4 x M S 5 T Q S Z x d W 9 0 O y w m c X V v d D t M Q U 1 F N C 5 T Q S Z x d W 9 0 O y w m c X V v d D t M Q 0 F N M y 5 T Q S Z x d W 9 0 O y w m c X V v d D t M U k V O M y 5 T Q S Z x d W 9 0 O y w m c X V v d D t N R 0 x V M y 5 T Q S Z x d W 9 0 O y w m c X V v d D t N U k Z H M y 5 T Q S Z x d W 9 0 O y w m c X V v d D t N U l Z F M y 5 T Q S Z x d W 9 0 O y w m c X V v d D t N V U x U M y 5 T Q S Z x d W 9 0 O y w m c X V v d D t Q Q 0 F S M y 5 T Q S Z x d W 9 0 O y w m c X V v d D t Q R V R S M y 5 T Q S Z x d W 9 0 O y w m c X V v d D t Q R V R S N C 5 T Q S Z x d W 9 0 O y w m c X V v d D t Q U k l P M y 5 T Q S Z x d W 9 0 O y w m c X V v d D t R V U F M M y 5 T Q S Z x d W 9 0 O y w m c X V v d D t S Q U R M M y 5 T Q S Z x d W 9 0 O y w m c X V v d D t S Q U l M M y 5 T Q S Z x d W 9 0 O y w m c X V v d D t S R U 5 U M y 5 T Q S Z x d W 9 0 O y w m c X V v d D t T Q U 5 C M T E u U 0 E m c X V v d D s s J n F 1 b 3 Q 7 U 0 J T U D M u U 0 E m c X V v d D s s J n F 1 b 3 Q 7 U 1 V M Q T E x L l N B J n F 1 b 3 Q 7 L C Z x d W 9 0 O 1 N V W k I z L l N B J n F 1 b 3 Q 7 L C Z x d W 9 0 O 1 R B R U U x M S 5 T Q S Z x d W 9 0 O y w m c X V v d D t U T 1 R T M y 5 T Q S Z x d W 9 0 O y w m c X V v d D t V R 1 B B M y 5 T Q S Z x d W 9 0 O y w m c X V v d D t V U 0 l N N S 5 T Q S Z x d W 9 0 O y w m c X V v d D t W Q U x F M y 5 T Q S Z x d W 9 0 O y w m c X V v d D t W S V Z U M y 5 T Q S Z x d W 9 0 O y w m c X V v d D t W V k F S M y 5 T Q S Z x d W 9 0 O y w m c X V v d D t X R U d F M y 5 T Q S Z x d W 9 0 O y w m c X V v d D t Z R F V R M y 5 T Q S Z x d W 9 0 O y w m c X V v d D t e Q l Z T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M p L 0 F 1 d G 9 S Z W 1 v d m V k Q 2 9 s d W 1 u c z E u e 0 R h d G U s M H 0 m c X V v d D s s J n F 1 b 3 Q 7 U 2 V j d G l v b j E v U 2 h l Z X Q x I C g z K S 9 B d X R v U m V t b 3 Z l Z E N v b H V t b n M x L n t B Q k V W M y 5 T Q S w x f S Z x d W 9 0 O y w m c X V v d D t T Z W N 0 a W 9 u M S 9 T a G V l d D E g K D M p L 0 F 1 d G 9 S Z W 1 v d m V k Q 2 9 s d W 1 u c z E u e 0 F a V U w 0 L l N B L D J 9 J n F 1 b 3 Q 7 L C Z x d W 9 0 O 1 N l Y 3 R p b 2 4 x L 1 N o Z W V 0 M S A o M y k v Q X V 0 b 1 J l b W 9 2 Z W R D b 2 x 1 b W 5 z M S 5 7 Q j N T Q T M u U 0 E s M 3 0 m c X V v d D s s J n F 1 b 3 Q 7 U 2 V j d G l v b j E v U 2 h l Z X Q x I C g z K S 9 B d X R v U m V t b 3 Z l Z E N v b H V t b n M x L n t C Q k F T M y 5 T Q S w 0 f S Z x d W 9 0 O y w m c X V v d D t T Z W N 0 a W 9 u M S 9 T a G V l d D E g K D M p L 0 F 1 d G 9 S Z W 1 v d m V k Q 2 9 s d W 1 u c z E u e 0 J C R E M z L l N B L D V 9 J n F 1 b 3 Q 7 L C Z x d W 9 0 O 1 N l Y 3 R p b 2 4 x L 1 N o Z W V 0 M S A o M y k v Q X V 0 b 1 J l b W 9 2 Z W R D b 2 x 1 b W 5 z M S 5 7 Q k J E Q z Q u U 0 E s N n 0 m c X V v d D s s J n F 1 b 3 Q 7 U 2 V j d G l v b j E v U 2 h l Z X Q x I C g z K S 9 B d X R v U m V t b 3 Z l Z E N v b H V t b n M x L n t C Q l N F M y 5 T Q S w 3 f S Z x d W 9 0 O y w m c X V v d D t T Z W N 0 a W 9 u M S 9 T a G V l d D E g K D M p L 0 F 1 d G 9 S Z W 1 v d m V k Q 2 9 s d W 1 u c z E u e 0 J F R U Y z L l N B L D h 9 J n F 1 b 3 Q 7 L C Z x d W 9 0 O 1 N l Y 3 R p b 2 4 x L 1 N o Z W V 0 M S A o M y k v Q X V 0 b 1 J l b W 9 2 Z W R D b 2 x 1 b W 5 z M S 5 7 Q l B B Q z E x L l N B L D l 9 J n F 1 b 3 Q 7 L C Z x d W 9 0 O 1 N l Y 3 R p b 2 4 x L 1 N o Z W V 0 M S A o M y k v Q X V 0 b 1 J l b W 9 2 Z W R D b 2 x 1 b W 5 z M S 5 7 Q l J B U D Q u U 0 E s M T B 9 J n F 1 b 3 Q 7 L C Z x d W 9 0 O 1 N l Y 3 R p b 2 4 x L 1 N o Z W V 0 M S A o M y k v Q X V 0 b 1 J l b W 9 2 Z W R D b 2 x 1 b W 5 z M S 5 7 Q l J E V D M u U 0 E s M T F 9 J n F 1 b 3 Q 7 L C Z x d W 9 0 O 1 N l Y 3 R p b 2 4 x L 1 N o Z W V 0 M S A o M y k v Q X V 0 b 1 J l b W 9 2 Z W R D b 2 x 1 b W 5 z M S 5 7 Q l J G U z M u U 0 E s M T J 9 J n F 1 b 3 Q 7 L C Z x d W 9 0 O 1 N l Y 3 R p b 2 4 x L 1 N o Z W V 0 M S A o M y k v Q X V 0 b 1 J l b W 9 2 Z W R D b 2 x 1 b W 5 z M S 5 7 Q l J L T T U u U 0 E s M T N 9 J n F 1 b 3 Q 7 L C Z x d W 9 0 O 1 N l Y 3 R p b 2 4 x L 1 N o Z W V 0 M S A o M y k v Q X V 0 b 1 J l b W 9 2 Z W R D b 2 x 1 b W 5 z M S 5 7 Q l J N T D M u U 0 E s M T R 9 J n F 1 b 3 Q 7 L C Z x d W 9 0 O 1 N l Y 3 R p b 2 4 x L 1 N o Z W V 0 M S A o M y k v Q X V 0 b 1 J l b W 9 2 Z W R D b 2 x 1 b W 5 z M S 5 7 Q l R P V z M u U 0 E s M T V 9 J n F 1 b 3 Q 7 L C Z x d W 9 0 O 1 N l Y 3 R p b 2 4 x L 1 N o Z W V 0 M S A o M y k v Q X V 0 b 1 J l b W 9 2 Z W R D b 2 x 1 b W 5 z M S 5 7 Q 0 N S T z M u U 0 E s M T Z 9 J n F 1 b 3 Q 7 L C Z x d W 9 0 O 1 N l Y 3 R p b 2 4 x L 1 N o Z W V 0 M S A o M y k v Q X V 0 b 1 J l b W 9 2 Z W R D b 2 x 1 b W 5 z M S 5 7 Q 0 l F T D M u U 0 E s M T d 9 J n F 1 b 3 Q 7 L C Z x d W 9 0 O 1 N l Y 3 R p b 2 4 x L 1 N o Z W V 0 M S A o M y k v Q X V 0 b 1 J l b W 9 2 Z W R D b 2 x 1 b W 5 z M S 5 7 Q 0 1 J R z Q u U 0 E s M T h 9 J n F 1 b 3 Q 7 L C Z x d W 9 0 O 1 N l Y 3 R p b 2 4 x L 1 N o Z W V 0 M S A o M y k v Q X V 0 b 1 J l b W 9 2 Z W R D b 2 x 1 b W 5 z M S 5 7 Q 0 9 H T j M u U 0 E s M T l 9 J n F 1 b 3 Q 7 L C Z x d W 9 0 O 1 N l Y 3 R p b 2 4 x L 1 N o Z W V 0 M S A o M y k v Q X V 0 b 1 J l b W 9 2 Z W R D b 2 x 1 b W 5 z M S 5 7 Q 1 B G R T M u U 0 E s M j B 9 J n F 1 b 3 Q 7 L C Z x d W 9 0 O 1 N l Y 3 R p b 2 4 x L 1 N o Z W V 0 M S A o M y k v Q X V 0 b 1 J l b W 9 2 Z W R D b 2 x 1 b W 5 z M S 5 7 Q 1 B M R T Y u U 0 E s M j F 9 J n F 1 b 3 Q 7 L C Z x d W 9 0 O 1 N l Y 3 R p b 2 4 x L 1 N o Z W V 0 M S A o M y k v Q X V 0 b 1 J l b W 9 2 Z W R D b 2 x 1 b W 5 z M S 5 7 Q 1 J G Q j M u U 0 E s M j J 9 J n F 1 b 3 Q 7 L C Z x d W 9 0 O 1 N l Y 3 R p b 2 4 x L 1 N o Z W V 0 M S A o M y k v Q X V 0 b 1 J l b W 9 2 Z W R D b 2 x 1 b W 5 z M S 5 7 Q 1 N B T j M u U 0 E s M j N 9 J n F 1 b 3 Q 7 L C Z x d W 9 0 O 1 N l Y 3 R p b 2 4 x L 1 N o Z W V 0 M S A o M y k v Q X V 0 b 1 J l b W 9 2 Z W R D b 2 x 1 b W 5 z M S 5 7 Q 1 N O Q T M u U 0 E s M j R 9 J n F 1 b 3 Q 7 L C Z x d W 9 0 O 1 N l Y 3 R p b 2 4 x L 1 N o Z W V 0 M S A o M y k v Q X V 0 b 1 J l b W 9 2 Z W R D b 2 x 1 b W 5 z M S 5 7 Q 1 Z D Q j M u U 0 E s M j V 9 J n F 1 b 3 Q 7 L C Z x d W 9 0 O 1 N l Y 3 R p b 2 4 x L 1 N o Z W V 0 M S A o M y k v Q X V 0 b 1 J l b W 9 2 Z W R D b 2 x 1 b W 5 z M S 5 7 Q 1 l S R T M u U 0 E s M j Z 9 J n F 1 b 3 Q 7 L C Z x d W 9 0 O 1 N l Y 3 R p b 2 4 x L 1 N o Z W V 0 M S A o M y k v Q X V 0 b 1 J l b W 9 2 Z W R D b 2 x 1 b W 5 z M S 5 7 R U N P U j M u U 0 E s M j d 9 J n F 1 b 3 Q 7 L C Z x d W 9 0 O 1 N l Y 3 R p b 2 4 x L 1 N o Z W V 0 M S A o M y k v Q X V 0 b 1 J l b W 9 2 Z W R D b 2 x 1 b W 5 z M S 5 7 R U d J R T M u U 0 E s M j h 9 J n F 1 b 3 Q 7 L C Z x d W 9 0 O 1 N l Y 3 R p b 2 4 x L 1 N o Z W V 0 M S A o M y k v Q X V 0 b 1 J l b W 9 2 Z W R D b 2 x 1 b W 5 z M S 5 7 R U x F V D M u U 0 E s M j l 9 J n F 1 b 3 Q 7 L C Z x d W 9 0 O 1 N l Y 3 R p b 2 4 x L 1 N o Z W V 0 M S A o M y k v Q X V 0 b 1 J l b W 9 2 Z W R D b 2 x 1 b W 5 z M S 5 7 R U x F V D Y u U 0 E s M z B 9 J n F 1 b 3 Q 7 L C Z x d W 9 0 O 1 N l Y 3 R p b 2 4 x L 1 N o Z W V 0 M S A o M y k v Q X V 0 b 1 J l b W 9 2 Z W R D b 2 x 1 b W 5 z M S 5 7 R U 1 C U j M u U 0 E s M z F 9 J n F 1 b 3 Q 7 L C Z x d W 9 0 O 1 N l Y 3 R p b 2 4 x L 1 N o Z W V 0 M S A o M y k v Q X V 0 b 1 J l b W 9 2 Z W R D b 2 x 1 b W 5 z M S 5 7 R U 5 C U j M u U 0 E s M z J 9 J n F 1 b 3 Q 7 L C Z x d W 9 0 O 1 N l Y 3 R p b 2 4 x L 1 N o Z W V 0 M S A o M y k v Q X V 0 b 1 J l b W 9 2 Z W R D b 2 x 1 b W 5 z M S 5 7 R U 5 F V j M u U 0 E s M z N 9 J n F 1 b 3 Q 7 L C Z x d W 9 0 O 1 N l Y 3 R p b 2 4 x L 1 N o Z W V 0 M S A o M y k v Q X V 0 b 1 J l b W 9 2 Z W R D b 2 x 1 b W 5 z M S 5 7 R U 5 H S T E x L l N B L D M 0 f S Z x d W 9 0 O y w m c X V v d D t T Z W N 0 a W 9 u M S 9 T a G V l d D E g K D M p L 0 F 1 d G 9 S Z W 1 v d m V k Q 2 9 s d W 1 u c z E u e 0 V R V E w z L l N B L D M 1 f S Z x d W 9 0 O y w m c X V v d D t T Z W N 0 a W 9 u M S 9 T a G V l d D E g K D M p L 0 F 1 d G 9 S Z W 1 v d m V k Q 2 9 s d W 1 u c z E u e 0 V a V E M z L l N B L D M 2 f S Z x d W 9 0 O y w m c X V v d D t T Z W N 0 a W 9 u M S 9 T a G V l d D E g K D M p L 0 F 1 d G 9 S Z W 1 v d m V k Q 2 9 s d W 1 u c z E u e 0 Z M U l k z L l N B L D M 3 f S Z x d W 9 0 O y w m c X V v d D t T Z W N 0 a W 9 u M S 9 T a G V l d D E g K D M p L 0 F 1 d G 9 S Z W 1 v d m V k Q 2 9 s d W 1 u c z E u e 0 d H Q l I 0 L l N B L D M 4 f S Z x d W 9 0 O y w m c X V v d D t T Z W N 0 a W 9 u M S 9 T a G V l d D E g K D M p L 0 F 1 d G 9 S Z W 1 v d m V k Q 2 9 s d W 1 u c z E u e 0 d O R E k z L l N B L D M 5 f S Z x d W 9 0 O y w m c X V v d D t T Z W N 0 a W 9 u M S 9 T a G V l d D E g K D M p L 0 F 1 d G 9 S Z W 1 v d m V k Q 2 9 s d W 1 u c z E u e 0 d P Q V U 0 L l N B L D Q w f S Z x d W 9 0 O y w m c X V v d D t T Z W N 0 a W 9 u M S 9 T a G V l d D E g K D M p L 0 F 1 d G 9 S Z W 1 v d m V k Q 2 9 s d W 1 u c z E u e 0 d P T E w 0 L l N B L D Q x f S Z x d W 9 0 O y w m c X V v d D t T Z W N 0 a W 9 u M S 9 T a G V l d D E g K D M p L 0 F 1 d G 9 S Z W 1 v d m V k Q 2 9 s d W 1 u c z E u e 0 h B U F Y z L l N B L D Q y f S Z x d W 9 0 O y w m c X V v d D t T Z W N 0 a W 9 u M S 9 T a G V l d D E g K D M p L 0 F 1 d G 9 S Z W 1 v d m V k Q 2 9 s d W 1 u c z E u e 0 h H V F g z L l N B L D Q z f S Z x d W 9 0 O y w m c X V v d D t T Z W N 0 a W 9 u M S 9 T a G V l d D E g K D M p L 0 F 1 d G 9 S Z W 1 v d m V k Q 2 9 s d W 1 u c z E u e 0 h Z U E U z L l N B L D Q 0 f S Z x d W 9 0 O y w m c X V v d D t T Z W N 0 a W 9 u M S 9 T a G V l d D E g K D M p L 0 F 1 d G 9 S Z W 1 v d m V k Q 2 9 s d W 1 u c z E u e 0 l H V E E z L l N B L D Q 1 f S Z x d W 9 0 O y w m c X V v d D t T Z W N 0 a W 9 u M S 9 T a G V l d D E g K D M p L 0 F 1 d G 9 S Z W 1 v d m V k Q 2 9 s d W 1 u c z E u e 0 l S Q l I z L l N B L D Q 2 f S Z x d W 9 0 O y w m c X V v d D t T Z W N 0 a W 9 u M S 9 T a G V l d D E g K D M p L 0 F 1 d G 9 S Z W 1 v d m V k Q 2 9 s d W 1 u c z E u e 0 l U U 0 E 0 L l N B L D Q 3 f S Z x d W 9 0 O y w m c X V v d D t T Z W N 0 a W 9 u M S 9 T a G V l d D E g K D M p L 0 F 1 d G 9 S Z W 1 v d m V k Q 2 9 s d W 1 u c z E u e 0 l U V U I 0 L l N B L D Q 4 f S Z x d W 9 0 O y w m c X V v d D t T Z W N 0 a W 9 u M S 9 T a G V l d D E g K D M p L 0 F 1 d G 9 S Z W 1 v d m V k Q 2 9 s d W 1 u c z E u e 0 p C U 1 M z L l N B L D Q 5 f S Z x d W 9 0 O y w m c X V v d D t T Z W N 0 a W 9 u M S 9 T a G V l d D E g K D M p L 0 F 1 d G 9 S Z W 1 v d m V k Q 2 9 s d W 1 u c z E u e 0 p I U 0 Y z L l N B L D U w f S Z x d W 9 0 O y w m c X V v d D t T Z W N 0 a W 9 u M S 9 T a G V l d D E g K D M p L 0 F 1 d G 9 S Z W 1 v d m V k Q 2 9 s d W 1 u c z E u e 0 t M Q k 4 x M S 5 T Q S w 1 M X 0 m c X V v d D s s J n F 1 b 3 Q 7 U 2 V j d G l v b j E v U 2 h l Z X Q x I C g z K S 9 B d X R v U m V t b 3 Z l Z E N v b H V t b n M x L n t M Q U 1 F N C 5 T Q S w 1 M n 0 m c X V v d D s s J n F 1 b 3 Q 7 U 2 V j d G l v b j E v U 2 h l Z X Q x I C g z K S 9 B d X R v U m V t b 3 Z l Z E N v b H V t b n M x L n t M Q 0 F N M y 5 T Q S w 1 M 3 0 m c X V v d D s s J n F 1 b 3 Q 7 U 2 V j d G l v b j E v U 2 h l Z X Q x I C g z K S 9 B d X R v U m V t b 3 Z l Z E N v b H V t b n M x L n t M U k V O M y 5 T Q S w 1 N H 0 m c X V v d D s s J n F 1 b 3 Q 7 U 2 V j d G l v b j E v U 2 h l Z X Q x I C g z K S 9 B d X R v U m V t b 3 Z l Z E N v b H V t b n M x L n t N R 0 x V M y 5 T Q S w 1 N X 0 m c X V v d D s s J n F 1 b 3 Q 7 U 2 V j d G l v b j E v U 2 h l Z X Q x I C g z K S 9 B d X R v U m V t b 3 Z l Z E N v b H V t b n M x L n t N U k Z H M y 5 T Q S w 1 N n 0 m c X V v d D s s J n F 1 b 3 Q 7 U 2 V j d G l v b j E v U 2 h l Z X Q x I C g z K S 9 B d X R v U m V t b 3 Z l Z E N v b H V t b n M x L n t N U l Z F M y 5 T Q S w 1 N 3 0 m c X V v d D s s J n F 1 b 3 Q 7 U 2 V j d G l v b j E v U 2 h l Z X Q x I C g z K S 9 B d X R v U m V t b 3 Z l Z E N v b H V t b n M x L n t N V U x U M y 5 T Q S w 1 O H 0 m c X V v d D s s J n F 1 b 3 Q 7 U 2 V j d G l v b j E v U 2 h l Z X Q x I C g z K S 9 B d X R v U m V t b 3 Z l Z E N v b H V t b n M x L n t Q Q 0 F S M y 5 T Q S w 1 O X 0 m c X V v d D s s J n F 1 b 3 Q 7 U 2 V j d G l v b j E v U 2 h l Z X Q x I C g z K S 9 B d X R v U m V t b 3 Z l Z E N v b H V t b n M x L n t Q R V R S M y 5 T Q S w 2 M H 0 m c X V v d D s s J n F 1 b 3 Q 7 U 2 V j d G l v b j E v U 2 h l Z X Q x I C g z K S 9 B d X R v U m V t b 3 Z l Z E N v b H V t b n M x L n t Q R V R S N C 5 T Q S w 2 M X 0 m c X V v d D s s J n F 1 b 3 Q 7 U 2 V j d G l v b j E v U 2 h l Z X Q x I C g z K S 9 B d X R v U m V t b 3 Z l Z E N v b H V t b n M x L n t Q U k l P M y 5 T Q S w 2 M n 0 m c X V v d D s s J n F 1 b 3 Q 7 U 2 V j d G l v b j E v U 2 h l Z X Q x I C g z K S 9 B d X R v U m V t b 3 Z l Z E N v b H V t b n M x L n t R V U F M M y 5 T Q S w 2 M 3 0 m c X V v d D s s J n F 1 b 3 Q 7 U 2 V j d G l v b j E v U 2 h l Z X Q x I C g z K S 9 B d X R v U m V t b 3 Z l Z E N v b H V t b n M x L n t S Q U R M M y 5 T Q S w 2 N H 0 m c X V v d D s s J n F 1 b 3 Q 7 U 2 V j d G l v b j E v U 2 h l Z X Q x I C g z K S 9 B d X R v U m V t b 3 Z l Z E N v b H V t b n M x L n t S Q U l M M y 5 T Q S w 2 N X 0 m c X V v d D s s J n F 1 b 3 Q 7 U 2 V j d G l v b j E v U 2 h l Z X Q x I C g z K S 9 B d X R v U m V t b 3 Z l Z E N v b H V t b n M x L n t S R U 5 U M y 5 T Q S w 2 N n 0 m c X V v d D s s J n F 1 b 3 Q 7 U 2 V j d G l v b j E v U 2 h l Z X Q x I C g z K S 9 B d X R v U m V t b 3 Z l Z E N v b H V t b n M x L n t T Q U 5 C M T E u U 0 E s N j d 9 J n F 1 b 3 Q 7 L C Z x d W 9 0 O 1 N l Y 3 R p b 2 4 x L 1 N o Z W V 0 M S A o M y k v Q X V 0 b 1 J l b W 9 2 Z W R D b 2 x 1 b W 5 z M S 5 7 U 0 J T U D M u U 0 E s N j h 9 J n F 1 b 3 Q 7 L C Z x d W 9 0 O 1 N l Y 3 R p b 2 4 x L 1 N o Z W V 0 M S A o M y k v Q X V 0 b 1 J l b W 9 2 Z W R D b 2 x 1 b W 5 z M S 5 7 U 1 V M Q T E x L l N B L D Y 5 f S Z x d W 9 0 O y w m c X V v d D t T Z W N 0 a W 9 u M S 9 T a G V l d D E g K D M p L 0 F 1 d G 9 S Z W 1 v d m V k Q 2 9 s d W 1 u c z E u e 1 N V W k I z L l N B L D c w f S Z x d W 9 0 O y w m c X V v d D t T Z W N 0 a W 9 u M S 9 T a G V l d D E g K D M p L 0 F 1 d G 9 S Z W 1 v d m V k Q 2 9 s d W 1 u c z E u e 1 R B R U U x M S 5 T Q S w 3 M X 0 m c X V v d D s s J n F 1 b 3 Q 7 U 2 V j d G l v b j E v U 2 h l Z X Q x I C g z K S 9 B d X R v U m V t b 3 Z l Z E N v b H V t b n M x L n t U T 1 R T M y 5 T Q S w 3 M n 0 m c X V v d D s s J n F 1 b 3 Q 7 U 2 V j d G l v b j E v U 2 h l Z X Q x I C g z K S 9 B d X R v U m V t b 3 Z l Z E N v b H V t b n M x L n t V R 1 B B M y 5 T Q S w 3 M 3 0 m c X V v d D s s J n F 1 b 3 Q 7 U 2 V j d G l v b j E v U 2 h l Z X Q x I C g z K S 9 B d X R v U m V t b 3 Z l Z E N v b H V t b n M x L n t V U 0 l N N S 5 T Q S w 3 N H 0 m c X V v d D s s J n F 1 b 3 Q 7 U 2 V j d G l v b j E v U 2 h l Z X Q x I C g z K S 9 B d X R v U m V t b 3 Z l Z E N v b H V t b n M x L n t W Q U x F M y 5 T Q S w 3 N X 0 m c X V v d D s s J n F 1 b 3 Q 7 U 2 V j d G l v b j E v U 2 h l Z X Q x I C g z K S 9 B d X R v U m V t b 3 Z l Z E N v b H V t b n M x L n t W S V Z U M y 5 T Q S w 3 N n 0 m c X V v d D s s J n F 1 b 3 Q 7 U 2 V j d G l v b j E v U 2 h l Z X Q x I C g z K S 9 B d X R v U m V t b 3 Z l Z E N v b H V t b n M x L n t W V k F S M y 5 T Q S w 3 N 3 0 m c X V v d D s s J n F 1 b 3 Q 7 U 2 V j d G l v b j E v U 2 h l Z X Q x I C g z K S 9 B d X R v U m V t b 3 Z l Z E N v b H V t b n M x L n t X R U d F M y 5 T Q S w 3 O H 0 m c X V v d D s s J n F 1 b 3 Q 7 U 2 V j d G l v b j E v U 2 h l Z X Q x I C g z K S 9 B d X R v U m V t b 3 Z l Z E N v b H V t b n M x L n t Z R F V R M y 5 T Q S w 3 O X 0 m c X V v d D s s J n F 1 b 3 Q 7 U 2 V j d G l v b j E v U 2 h l Z X Q x I C g z K S 9 B d X R v U m V t b 3 Z l Z E N v b H V t b n M x L n t e Q l Z T U C w 4 M H 0 m c X V v d D t d L C Z x d W 9 0 O 0 N v b H V t b k N v d W 5 0 J n F 1 b 3 Q 7 O j g x L C Z x d W 9 0 O 0 t l e U N v b H V t b k 5 h b W V z J n F 1 b 3 Q 7 O l t d L C Z x d W 9 0 O 0 N v b H V t b k l k Z W 5 0 a X R p Z X M m c X V v d D s 6 W y Z x d W 9 0 O 1 N l Y 3 R p b 2 4 x L 1 N o Z W V 0 M S A o M y k v Q X V 0 b 1 J l b W 9 2 Z W R D b 2 x 1 b W 5 z M S 5 7 R G F 0 Z S w w f S Z x d W 9 0 O y w m c X V v d D t T Z W N 0 a W 9 u M S 9 T a G V l d D E g K D M p L 0 F 1 d G 9 S Z W 1 v d m V k Q 2 9 s d W 1 u c z E u e 0 F C R V Y z L l N B L D F 9 J n F 1 b 3 Q 7 L C Z x d W 9 0 O 1 N l Y 3 R p b 2 4 x L 1 N o Z W V 0 M S A o M y k v Q X V 0 b 1 J l b W 9 2 Z W R D b 2 x 1 b W 5 z M S 5 7 Q V p V T D Q u U 0 E s M n 0 m c X V v d D s s J n F 1 b 3 Q 7 U 2 V j d G l v b j E v U 2 h l Z X Q x I C g z K S 9 B d X R v U m V t b 3 Z l Z E N v b H V t b n M x L n t C M 1 N B M y 5 T Q S w z f S Z x d W 9 0 O y w m c X V v d D t T Z W N 0 a W 9 u M S 9 T a G V l d D E g K D M p L 0 F 1 d G 9 S Z W 1 v d m V k Q 2 9 s d W 1 u c z E u e 0 J C Q V M z L l N B L D R 9 J n F 1 b 3 Q 7 L C Z x d W 9 0 O 1 N l Y 3 R p b 2 4 x L 1 N o Z W V 0 M S A o M y k v Q X V 0 b 1 J l b W 9 2 Z W R D b 2 x 1 b W 5 z M S 5 7 Q k J E Q z M u U 0 E s N X 0 m c X V v d D s s J n F 1 b 3 Q 7 U 2 V j d G l v b j E v U 2 h l Z X Q x I C g z K S 9 B d X R v U m V t b 3 Z l Z E N v b H V t b n M x L n t C Q k R D N C 5 T Q S w 2 f S Z x d W 9 0 O y w m c X V v d D t T Z W N 0 a W 9 u M S 9 T a G V l d D E g K D M p L 0 F 1 d G 9 S Z W 1 v d m V k Q 2 9 s d W 1 u c z E u e 0 J C U 0 U z L l N B L D d 9 J n F 1 b 3 Q 7 L C Z x d W 9 0 O 1 N l Y 3 R p b 2 4 x L 1 N o Z W V 0 M S A o M y k v Q X V 0 b 1 J l b W 9 2 Z W R D b 2 x 1 b W 5 z M S 5 7 Q k V F R j M u U 0 E s O H 0 m c X V v d D s s J n F 1 b 3 Q 7 U 2 V j d G l v b j E v U 2 h l Z X Q x I C g z K S 9 B d X R v U m V t b 3 Z l Z E N v b H V t b n M x L n t C U E F D M T E u U 0 E s O X 0 m c X V v d D s s J n F 1 b 3 Q 7 U 2 V j d G l v b j E v U 2 h l Z X Q x I C g z K S 9 B d X R v U m V t b 3 Z l Z E N v b H V t b n M x L n t C U k F Q N C 5 T Q S w x M H 0 m c X V v d D s s J n F 1 b 3 Q 7 U 2 V j d G l v b j E v U 2 h l Z X Q x I C g z K S 9 B d X R v U m V t b 3 Z l Z E N v b H V t b n M x L n t C U k R U M y 5 T Q S w x M X 0 m c X V v d D s s J n F 1 b 3 Q 7 U 2 V j d G l v b j E v U 2 h l Z X Q x I C g z K S 9 B d X R v U m V t b 3 Z l Z E N v b H V t b n M x L n t C U k Z T M y 5 T Q S w x M n 0 m c X V v d D s s J n F 1 b 3 Q 7 U 2 V j d G l v b j E v U 2 h l Z X Q x I C g z K S 9 B d X R v U m V t b 3 Z l Z E N v b H V t b n M x L n t C U k t N N S 5 T Q S w x M 3 0 m c X V v d D s s J n F 1 b 3 Q 7 U 2 V j d G l v b j E v U 2 h l Z X Q x I C g z K S 9 B d X R v U m V t b 3 Z l Z E N v b H V t b n M x L n t C U k 1 M M y 5 T Q S w x N H 0 m c X V v d D s s J n F 1 b 3 Q 7 U 2 V j d G l v b j E v U 2 h l Z X Q x I C g z K S 9 B d X R v U m V t b 3 Z l Z E N v b H V t b n M x L n t C V E 9 X M y 5 T Q S w x N X 0 m c X V v d D s s J n F 1 b 3 Q 7 U 2 V j d G l v b j E v U 2 h l Z X Q x I C g z K S 9 B d X R v U m V t b 3 Z l Z E N v b H V t b n M x L n t D Q 1 J P M y 5 T Q S w x N n 0 m c X V v d D s s J n F 1 b 3 Q 7 U 2 V j d G l v b j E v U 2 h l Z X Q x I C g z K S 9 B d X R v U m V t b 3 Z l Z E N v b H V t b n M x L n t D S U V M M y 5 T Q S w x N 3 0 m c X V v d D s s J n F 1 b 3 Q 7 U 2 V j d G l v b j E v U 2 h l Z X Q x I C g z K S 9 B d X R v U m V t b 3 Z l Z E N v b H V t b n M x L n t D T U l H N C 5 T Q S w x O H 0 m c X V v d D s s J n F 1 b 3 Q 7 U 2 V j d G l v b j E v U 2 h l Z X Q x I C g z K S 9 B d X R v U m V t b 3 Z l Z E N v b H V t b n M x L n t D T 0 d O M y 5 T Q S w x O X 0 m c X V v d D s s J n F 1 b 3 Q 7 U 2 V j d G l v b j E v U 2 h l Z X Q x I C g z K S 9 B d X R v U m V t b 3 Z l Z E N v b H V t b n M x L n t D U E Z F M y 5 T Q S w y M H 0 m c X V v d D s s J n F 1 b 3 Q 7 U 2 V j d G l v b j E v U 2 h l Z X Q x I C g z K S 9 B d X R v U m V t b 3 Z l Z E N v b H V t b n M x L n t D U E x F N i 5 T Q S w y M X 0 m c X V v d D s s J n F 1 b 3 Q 7 U 2 V j d G l v b j E v U 2 h l Z X Q x I C g z K S 9 B d X R v U m V t b 3 Z l Z E N v b H V t b n M x L n t D U k Z C M y 5 T Q S w y M n 0 m c X V v d D s s J n F 1 b 3 Q 7 U 2 V j d G l v b j E v U 2 h l Z X Q x I C g z K S 9 B d X R v U m V t b 3 Z l Z E N v b H V t b n M x L n t D U 0 F O M y 5 T Q S w y M 3 0 m c X V v d D s s J n F 1 b 3 Q 7 U 2 V j d G l v b j E v U 2 h l Z X Q x I C g z K S 9 B d X R v U m V t b 3 Z l Z E N v b H V t b n M x L n t D U 0 5 B M y 5 T Q S w y N H 0 m c X V v d D s s J n F 1 b 3 Q 7 U 2 V j d G l v b j E v U 2 h l Z X Q x I C g z K S 9 B d X R v U m V t b 3 Z l Z E N v b H V t b n M x L n t D V k N C M y 5 T Q S w y N X 0 m c X V v d D s s J n F 1 b 3 Q 7 U 2 V j d G l v b j E v U 2 h l Z X Q x I C g z K S 9 B d X R v U m V t b 3 Z l Z E N v b H V t b n M x L n t D W V J F M y 5 T Q S w y N n 0 m c X V v d D s s J n F 1 b 3 Q 7 U 2 V j d G l v b j E v U 2 h l Z X Q x I C g z K S 9 B d X R v U m V t b 3 Z l Z E N v b H V t b n M x L n t F Q 0 9 S M y 5 T Q S w y N 3 0 m c X V v d D s s J n F 1 b 3 Q 7 U 2 V j d G l v b j E v U 2 h l Z X Q x I C g z K S 9 B d X R v U m V t b 3 Z l Z E N v b H V t b n M x L n t F R 0 l F M y 5 T Q S w y O H 0 m c X V v d D s s J n F 1 b 3 Q 7 U 2 V j d G l v b j E v U 2 h l Z X Q x I C g z K S 9 B d X R v U m V t b 3 Z l Z E N v b H V t b n M x L n t F T E V U M y 5 T Q S w y O X 0 m c X V v d D s s J n F 1 b 3 Q 7 U 2 V j d G l v b j E v U 2 h l Z X Q x I C g z K S 9 B d X R v U m V t b 3 Z l Z E N v b H V t b n M x L n t F T E V U N i 5 T Q S w z M H 0 m c X V v d D s s J n F 1 b 3 Q 7 U 2 V j d G l v b j E v U 2 h l Z X Q x I C g z K S 9 B d X R v U m V t b 3 Z l Z E N v b H V t b n M x L n t F T U J S M y 5 T Q S w z M X 0 m c X V v d D s s J n F 1 b 3 Q 7 U 2 V j d G l v b j E v U 2 h l Z X Q x I C g z K S 9 B d X R v U m V t b 3 Z l Z E N v b H V t b n M x L n t F T k J S M y 5 T Q S w z M n 0 m c X V v d D s s J n F 1 b 3 Q 7 U 2 V j d G l v b j E v U 2 h l Z X Q x I C g z K S 9 B d X R v U m V t b 3 Z l Z E N v b H V t b n M x L n t F T k V W M y 5 T Q S w z M 3 0 m c X V v d D s s J n F 1 b 3 Q 7 U 2 V j d G l v b j E v U 2 h l Z X Q x I C g z K S 9 B d X R v U m V t b 3 Z l Z E N v b H V t b n M x L n t F T k d J M T E u U 0 E s M z R 9 J n F 1 b 3 Q 7 L C Z x d W 9 0 O 1 N l Y 3 R p b 2 4 x L 1 N o Z W V 0 M S A o M y k v Q X V 0 b 1 J l b W 9 2 Z W R D b 2 x 1 b W 5 z M S 5 7 R V F U T D M u U 0 E s M z V 9 J n F 1 b 3 Q 7 L C Z x d W 9 0 O 1 N l Y 3 R p b 2 4 x L 1 N o Z W V 0 M S A o M y k v Q X V 0 b 1 J l b W 9 2 Z W R D b 2 x 1 b W 5 z M S 5 7 R V p U Q z M u U 0 E s M z Z 9 J n F 1 b 3 Q 7 L C Z x d W 9 0 O 1 N l Y 3 R p b 2 4 x L 1 N o Z W V 0 M S A o M y k v Q X V 0 b 1 J l b W 9 2 Z W R D b 2 x 1 b W 5 z M S 5 7 R k x S W T M u U 0 E s M z d 9 J n F 1 b 3 Q 7 L C Z x d W 9 0 O 1 N l Y 3 R p b 2 4 x L 1 N o Z W V 0 M S A o M y k v Q X V 0 b 1 J l b W 9 2 Z W R D b 2 x 1 b W 5 z M S 5 7 R 0 d C U j Q u U 0 E s M z h 9 J n F 1 b 3 Q 7 L C Z x d W 9 0 O 1 N l Y 3 R p b 2 4 x L 1 N o Z W V 0 M S A o M y k v Q X V 0 b 1 J l b W 9 2 Z W R D b 2 x 1 b W 5 z M S 5 7 R 0 5 E S T M u U 0 E s M z l 9 J n F 1 b 3 Q 7 L C Z x d W 9 0 O 1 N l Y 3 R p b 2 4 x L 1 N o Z W V 0 M S A o M y k v Q X V 0 b 1 J l b W 9 2 Z W R D b 2 x 1 b W 5 z M S 5 7 R 0 9 B V T Q u U 0 E s N D B 9 J n F 1 b 3 Q 7 L C Z x d W 9 0 O 1 N l Y 3 R p b 2 4 x L 1 N o Z W V 0 M S A o M y k v Q X V 0 b 1 J l b W 9 2 Z W R D b 2 x 1 b W 5 z M S 5 7 R 0 9 M T D Q u U 0 E s N D F 9 J n F 1 b 3 Q 7 L C Z x d W 9 0 O 1 N l Y 3 R p b 2 4 x L 1 N o Z W V 0 M S A o M y k v Q X V 0 b 1 J l b W 9 2 Z W R D b 2 x 1 b W 5 z M S 5 7 S E F Q V j M u U 0 E s N D J 9 J n F 1 b 3 Q 7 L C Z x d W 9 0 O 1 N l Y 3 R p b 2 4 x L 1 N o Z W V 0 M S A o M y k v Q X V 0 b 1 J l b W 9 2 Z W R D b 2 x 1 b W 5 z M S 5 7 S E d U W D M u U 0 E s N D N 9 J n F 1 b 3 Q 7 L C Z x d W 9 0 O 1 N l Y 3 R p b 2 4 x L 1 N o Z W V 0 M S A o M y k v Q X V 0 b 1 J l b W 9 2 Z W R D b 2 x 1 b W 5 z M S 5 7 S F l Q R T M u U 0 E s N D R 9 J n F 1 b 3 Q 7 L C Z x d W 9 0 O 1 N l Y 3 R p b 2 4 x L 1 N o Z W V 0 M S A o M y k v Q X V 0 b 1 J l b W 9 2 Z W R D b 2 x 1 b W 5 z M S 5 7 S U d U Q T M u U 0 E s N D V 9 J n F 1 b 3 Q 7 L C Z x d W 9 0 O 1 N l Y 3 R p b 2 4 x L 1 N o Z W V 0 M S A o M y k v Q X V 0 b 1 J l b W 9 2 Z W R D b 2 x 1 b W 5 z M S 5 7 S V J C U j M u U 0 E s N D Z 9 J n F 1 b 3 Q 7 L C Z x d W 9 0 O 1 N l Y 3 R p b 2 4 x L 1 N o Z W V 0 M S A o M y k v Q X V 0 b 1 J l b W 9 2 Z W R D b 2 x 1 b W 5 z M S 5 7 S V R T Q T Q u U 0 E s N D d 9 J n F 1 b 3 Q 7 L C Z x d W 9 0 O 1 N l Y 3 R p b 2 4 x L 1 N o Z W V 0 M S A o M y k v Q X V 0 b 1 J l b W 9 2 Z W R D b 2 x 1 b W 5 z M S 5 7 S V R V Q j Q u U 0 E s N D h 9 J n F 1 b 3 Q 7 L C Z x d W 9 0 O 1 N l Y 3 R p b 2 4 x L 1 N o Z W V 0 M S A o M y k v Q X V 0 b 1 J l b W 9 2 Z W R D b 2 x 1 b W 5 z M S 5 7 S k J T U z M u U 0 E s N D l 9 J n F 1 b 3 Q 7 L C Z x d W 9 0 O 1 N l Y 3 R p b 2 4 x L 1 N o Z W V 0 M S A o M y k v Q X V 0 b 1 J l b W 9 2 Z W R D b 2 x 1 b W 5 z M S 5 7 S k h T R j M u U 0 E s N T B 9 J n F 1 b 3 Q 7 L C Z x d W 9 0 O 1 N l Y 3 R p b 2 4 x L 1 N o Z W V 0 M S A o M y k v Q X V 0 b 1 J l b W 9 2 Z W R D b 2 x 1 b W 5 z M S 5 7 S 0 x C T j E x L l N B L D U x f S Z x d W 9 0 O y w m c X V v d D t T Z W N 0 a W 9 u M S 9 T a G V l d D E g K D M p L 0 F 1 d G 9 S Z W 1 v d m V k Q 2 9 s d W 1 u c z E u e 0 x B T U U 0 L l N B L D U y f S Z x d W 9 0 O y w m c X V v d D t T Z W N 0 a W 9 u M S 9 T a G V l d D E g K D M p L 0 F 1 d G 9 S Z W 1 v d m V k Q 2 9 s d W 1 u c z E u e 0 x D Q U 0 z L l N B L D U z f S Z x d W 9 0 O y w m c X V v d D t T Z W N 0 a W 9 u M S 9 T a G V l d D E g K D M p L 0 F 1 d G 9 S Z W 1 v d m V k Q 2 9 s d W 1 u c z E u e 0 x S R U 4 z L l N B L D U 0 f S Z x d W 9 0 O y w m c X V v d D t T Z W N 0 a W 9 u M S 9 T a G V l d D E g K D M p L 0 F 1 d G 9 S Z W 1 v d m V k Q 2 9 s d W 1 u c z E u e 0 1 H T F U z L l N B L D U 1 f S Z x d W 9 0 O y w m c X V v d D t T Z W N 0 a W 9 u M S 9 T a G V l d D E g K D M p L 0 F 1 d G 9 S Z W 1 v d m V k Q 2 9 s d W 1 u c z E u e 0 1 S R k c z L l N B L D U 2 f S Z x d W 9 0 O y w m c X V v d D t T Z W N 0 a W 9 u M S 9 T a G V l d D E g K D M p L 0 F 1 d G 9 S Z W 1 v d m V k Q 2 9 s d W 1 u c z E u e 0 1 S V k U z L l N B L D U 3 f S Z x d W 9 0 O y w m c X V v d D t T Z W N 0 a W 9 u M S 9 T a G V l d D E g K D M p L 0 F 1 d G 9 S Z W 1 v d m V k Q 2 9 s d W 1 u c z E u e 0 1 V T F Q z L l N B L D U 4 f S Z x d W 9 0 O y w m c X V v d D t T Z W N 0 a W 9 u M S 9 T a G V l d D E g K D M p L 0 F 1 d G 9 S Z W 1 v d m V k Q 2 9 s d W 1 u c z E u e 1 B D Q V I z L l N B L D U 5 f S Z x d W 9 0 O y w m c X V v d D t T Z W N 0 a W 9 u M S 9 T a G V l d D E g K D M p L 0 F 1 d G 9 S Z W 1 v d m V k Q 2 9 s d W 1 u c z E u e 1 B F V F I z L l N B L D Y w f S Z x d W 9 0 O y w m c X V v d D t T Z W N 0 a W 9 u M S 9 T a G V l d D E g K D M p L 0 F 1 d G 9 S Z W 1 v d m V k Q 2 9 s d W 1 u c z E u e 1 B F V F I 0 L l N B L D Y x f S Z x d W 9 0 O y w m c X V v d D t T Z W N 0 a W 9 u M S 9 T a G V l d D E g K D M p L 0 F 1 d G 9 S Z W 1 v d m V k Q 2 9 s d W 1 u c z E u e 1 B S S U 8 z L l N B L D Y y f S Z x d W 9 0 O y w m c X V v d D t T Z W N 0 a W 9 u M S 9 T a G V l d D E g K D M p L 0 F 1 d G 9 S Z W 1 v d m V k Q 2 9 s d W 1 u c z E u e 1 F V Q U w z L l N B L D Y z f S Z x d W 9 0 O y w m c X V v d D t T Z W N 0 a W 9 u M S 9 T a G V l d D E g K D M p L 0 F 1 d G 9 S Z W 1 v d m V k Q 2 9 s d W 1 u c z E u e 1 J B R E w z L l N B L D Y 0 f S Z x d W 9 0 O y w m c X V v d D t T Z W N 0 a W 9 u M S 9 T a G V l d D E g K D M p L 0 F 1 d G 9 S Z W 1 v d m V k Q 2 9 s d W 1 u c z E u e 1 J B S U w z L l N B L D Y 1 f S Z x d W 9 0 O y w m c X V v d D t T Z W N 0 a W 9 u M S 9 T a G V l d D E g K D M p L 0 F 1 d G 9 S Z W 1 v d m V k Q 2 9 s d W 1 u c z E u e 1 J F T l Q z L l N B L D Y 2 f S Z x d W 9 0 O y w m c X V v d D t T Z W N 0 a W 9 u M S 9 T a G V l d D E g K D M p L 0 F 1 d G 9 S Z W 1 v d m V k Q 2 9 s d W 1 u c z E u e 1 N B T k I x M S 5 T Q S w 2 N 3 0 m c X V v d D s s J n F 1 b 3 Q 7 U 2 V j d G l v b j E v U 2 h l Z X Q x I C g z K S 9 B d X R v U m V t b 3 Z l Z E N v b H V t b n M x L n t T Q l N Q M y 5 T Q S w 2 O H 0 m c X V v d D s s J n F 1 b 3 Q 7 U 2 V j d G l v b j E v U 2 h l Z X Q x I C g z K S 9 B d X R v U m V t b 3 Z l Z E N v b H V t b n M x L n t T V U x B M T E u U 0 E s N j l 9 J n F 1 b 3 Q 7 L C Z x d W 9 0 O 1 N l Y 3 R p b 2 4 x L 1 N o Z W V 0 M S A o M y k v Q X V 0 b 1 J l b W 9 2 Z W R D b 2 x 1 b W 5 z M S 5 7 U 1 V a Q j M u U 0 E s N z B 9 J n F 1 b 3 Q 7 L C Z x d W 9 0 O 1 N l Y 3 R p b 2 4 x L 1 N o Z W V 0 M S A o M y k v Q X V 0 b 1 J l b W 9 2 Z W R D b 2 x 1 b W 5 z M S 5 7 V E F F R T E x L l N B L D c x f S Z x d W 9 0 O y w m c X V v d D t T Z W N 0 a W 9 u M S 9 T a G V l d D E g K D M p L 0 F 1 d G 9 S Z W 1 v d m V k Q 2 9 s d W 1 u c z E u e 1 R P V F M z L l N B L D c y f S Z x d W 9 0 O y w m c X V v d D t T Z W N 0 a W 9 u M S 9 T a G V l d D E g K D M p L 0 F 1 d G 9 S Z W 1 v d m V k Q 2 9 s d W 1 u c z E u e 1 V H U E E z L l N B L D c z f S Z x d W 9 0 O y w m c X V v d D t T Z W N 0 a W 9 u M S 9 T a G V l d D E g K D M p L 0 F 1 d G 9 S Z W 1 v d m V k Q 2 9 s d W 1 u c z E u e 1 V T S U 0 1 L l N B L D c 0 f S Z x d W 9 0 O y w m c X V v d D t T Z W N 0 a W 9 u M S 9 T a G V l d D E g K D M p L 0 F 1 d G 9 S Z W 1 v d m V k Q 2 9 s d W 1 u c z E u e 1 Z B T E U z L l N B L D c 1 f S Z x d W 9 0 O y w m c X V v d D t T Z W N 0 a W 9 u M S 9 T a G V l d D E g K D M p L 0 F 1 d G 9 S Z W 1 v d m V k Q 2 9 s d W 1 u c z E u e 1 Z J V l Q z L l N B L D c 2 f S Z x d W 9 0 O y w m c X V v d D t T Z W N 0 a W 9 u M S 9 T a G V l d D E g K D M p L 0 F 1 d G 9 S Z W 1 v d m V k Q 2 9 s d W 1 u c z E u e 1 Z W Q V I z L l N B L D c 3 f S Z x d W 9 0 O y w m c X V v d D t T Z W N 0 a W 9 u M S 9 T a G V l d D E g K D M p L 0 F 1 d G 9 S Z W 1 v d m V k Q 2 9 s d W 1 u c z E u e 1 d F R 0 U z L l N B L D c 4 f S Z x d W 9 0 O y w m c X V v d D t T Z W N 0 a W 9 u M S 9 T a G V l d D E g K D M p L 0 F 1 d G 9 S Z W 1 v d m V k Q 2 9 s d W 1 u c z E u e 1 l E V V E z L l N B L D c 5 f S Z x d W 9 0 O y w m c X V v d D t T Z W N 0 a W 9 u M S 9 T a G V l d D E g K D M p L 0 F 1 d G 9 S Z W 1 v d m V k Q 2 9 s d W 1 u c z E u e 1 5 C V l N Q L D g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I y O j U 5 O j U y L j Y 5 O T c 0 N D B a I i A v P j x F b n R y e S B U e X B l P S J G a W x s Q 2 9 s d W 1 u V H l w Z X M i I F Z h b H V l P S J z Q X d Z R i I g L z 4 8 R W 5 0 c n k g V H l w Z T 0 i R m l s b E N v b H V t b k 5 h b W V z I i B W Y W x 1 Z T 0 i c 1 s m c X V v d D t D b 2 x 1 b W 4 x J n F 1 b 3 Q 7 L C Z x d W 9 0 O 1 R p Y 2 t l c i Z x d W 9 0 O y w m c X V v d D t C Z X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0 K S 9 B d X R v U m V t b 3 Z l Z E N v b H V t b n M x L n t D b 2 x 1 b W 4 x L D B 9 J n F 1 b 3 Q 7 L C Z x d W 9 0 O 1 N l Y 3 R p b 2 4 x L 1 N o Z W V 0 M S A o N C k v Q X V 0 b 1 J l b W 9 2 Z W R D b 2 x 1 b W 5 z M S 5 7 V G l j a 2 V y L D F 9 J n F 1 b 3 Q 7 L C Z x d W 9 0 O 1 N l Y 3 R p b 2 4 x L 1 N o Z W V 0 M S A o N C k v Q X V 0 b 1 J l b W 9 2 Z W R D b 2 x 1 b W 5 z M S 5 7 Q m V 0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Q p L 0 F 1 d G 9 S Z W 1 v d m V k Q 2 9 s d W 1 u c z E u e 0 N v b H V t b j E s M H 0 m c X V v d D s s J n F 1 b 3 Q 7 U 2 V j d G l v b j E v U 2 h l Z X Q x I C g 0 K S 9 B d X R v U m V t b 3 Z l Z E N v b H V t b n M x L n t U a W N r Z X I s M X 0 m c X V v d D s s J n F 1 b 3 Q 7 U 2 V j d G l v b j E v U 2 h l Z X Q x I C g 0 K S 9 B d X R v U m V t b 3 Z l Z E N v b H V t b n M x L n t C Z X R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z 9 G V B g 4 8 p K r k b J a A k 0 9 U 8 A A A A A A g A A A A A A E G Y A A A A B A A A g A A A A y Z O s 3 O Y Y d 9 b K y u N p 8 2 1 m Z O M r k u d 2 b h k 6 r e p a u l I 1 b b A A A A A A D o A A A A A C A A A g A A A A K E J f 8 9 9 5 q s C t 6 V G p g Q D k K D + o I K U / G O N G S N t a x f x w 5 2 N Q A A A A t V R A p 9 x g f P h r O j m b 1 f E t V 8 b 2 y E / h d W u d U H w r o v E 8 i v D X u 8 U n T + u F 6 y M V p i 4 F z W + y N 4 b 2 q X P K b s h X x Y H M w 8 O O R h X N 2 Z X p z q + Q G D b y h U m a y + R A A A A A p X j 5 J Y M Z X 5 / F A I O V B w m N e h W u f E Q 9 c N / A U A W 7 v b 3 3 a n / Q V m h A E R 9 s I o K P Q 6 7 S n i b L r S K X W U s t 1 p F 0 o N P 3 Z / m T U w = = < / D a t a M a s h u p > 
</file>

<file path=customXml/itemProps1.xml><?xml version="1.0" encoding="utf-8"?>
<ds:datastoreItem xmlns:ds="http://schemas.openxmlformats.org/officeDocument/2006/customXml" ds:itemID="{9F366FC6-B716-4D9C-B1F9-5D7A068C0C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Beta</vt:lpstr>
      <vt:lpstr>Desempenho Ações</vt:lpstr>
      <vt:lpstr>Previsões</vt:lpstr>
      <vt:lpstr>2019-Semana 01 OK</vt:lpstr>
      <vt:lpstr>2019-Semana 02 OK</vt:lpstr>
      <vt:lpstr>2019-Semana 03 OK</vt:lpstr>
      <vt:lpstr>2019-Semana 04 OK</vt:lpstr>
      <vt:lpstr>2019-Semana 05 OK</vt:lpstr>
      <vt:lpstr>2019-Semana 06 OK</vt:lpstr>
      <vt:lpstr>2019-Semana 07 OK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Sales</dc:creator>
  <cp:lastModifiedBy>Danilo Sales</cp:lastModifiedBy>
  <dcterms:created xsi:type="dcterms:W3CDTF">2020-10-30T17:17:57Z</dcterms:created>
  <dcterms:modified xsi:type="dcterms:W3CDTF">2021-02-23T23:23:43Z</dcterms:modified>
</cp:coreProperties>
</file>