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uabr-my.sharepoint.com/personal/armando_zanone_maua_br/Documents/Disciplinas/Termodinâmica/Atividades/Cap 6/"/>
    </mc:Choice>
  </mc:AlternateContent>
  <xr:revisionPtr revIDLastSave="80" documentId="13_ncr:1_{CEB487BD-91BC-41E6-BDBA-28B299AAB373}" xr6:coauthVersionLast="47" xr6:coauthVersionMax="47" xr10:uidLastSave="{3D8FF726-E561-478A-9A46-B9D442370A19}"/>
  <bookViews>
    <workbookView xWindow="-120" yWindow="-120" windowWidth="29040" windowHeight="15840" xr2:uid="{68913C8F-848F-4304-BFB2-4131A48A59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3" i="1"/>
  <c r="E3" i="1"/>
  <c r="D3" i="1"/>
  <c r="K4" i="1"/>
  <c r="K5" i="1"/>
  <c r="K6" i="1"/>
  <c r="K7" i="1"/>
  <c r="K8" i="1"/>
  <c r="K9" i="1"/>
  <c r="K10" i="1"/>
  <c r="K11" i="1"/>
  <c r="K12" i="1"/>
  <c r="K13" i="1"/>
  <c r="K14" i="1"/>
  <c r="K3" i="1"/>
  <c r="J4" i="1"/>
  <c r="J5" i="1"/>
  <c r="J6" i="1"/>
  <c r="J7" i="1"/>
  <c r="J8" i="1"/>
  <c r="J9" i="1"/>
  <c r="J10" i="1"/>
  <c r="J11" i="1"/>
  <c r="J12" i="1"/>
  <c r="J13" i="1"/>
  <c r="J14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H14" i="1"/>
  <c r="H5" i="1"/>
  <c r="H6" i="1"/>
  <c r="H7" i="1"/>
  <c r="H8" i="1"/>
  <c r="H9" i="1"/>
  <c r="H10" i="1"/>
  <c r="H11" i="1"/>
  <c r="H12" i="1"/>
  <c r="H13" i="1"/>
  <c r="H4" i="1"/>
  <c r="H3" i="1"/>
  <c r="G4" i="1"/>
  <c r="G5" i="1"/>
  <c r="G6" i="1"/>
  <c r="G7" i="1"/>
  <c r="G8" i="1"/>
  <c r="G9" i="1"/>
  <c r="G10" i="1"/>
  <c r="G11" i="1"/>
  <c r="G12" i="1"/>
  <c r="G13" i="1"/>
  <c r="E4" i="1"/>
  <c r="E5" i="1"/>
  <c r="E10" i="1"/>
  <c r="F10" i="1" s="1"/>
  <c r="E11" i="1"/>
  <c r="F11" i="1" s="1"/>
  <c r="E12" i="1"/>
  <c r="F12" i="1" s="1"/>
  <c r="E13" i="1"/>
  <c r="F13" i="1" s="1"/>
  <c r="D4" i="1"/>
  <c r="D5" i="1"/>
  <c r="D6" i="1"/>
  <c r="E6" i="1" s="1"/>
  <c r="D7" i="1"/>
  <c r="E7" i="1" s="1"/>
  <c r="D8" i="1"/>
  <c r="E8" i="1" s="1"/>
  <c r="F8" i="1" s="1"/>
  <c r="D9" i="1"/>
  <c r="E9" i="1" s="1"/>
  <c r="F9" i="1" s="1"/>
  <c r="D10" i="1"/>
  <c r="D11" i="1"/>
  <c r="D12" i="1"/>
  <c r="D13" i="1"/>
  <c r="D14" i="1"/>
  <c r="E14" i="1" s="1"/>
  <c r="F3" i="1"/>
  <c r="F7" i="1" l="1"/>
  <c r="F5" i="1"/>
  <c r="F6" i="1"/>
  <c r="F14" i="1"/>
  <c r="F4" i="1"/>
</calcChain>
</file>

<file path=xl/sharedStrings.xml><?xml version="1.0" encoding="utf-8"?>
<sst xmlns="http://schemas.openxmlformats.org/spreadsheetml/2006/main" count="10" uniqueCount="9">
  <si>
    <r>
      <t>x</t>
    </r>
    <r>
      <rPr>
        <vertAlign val="subscript"/>
        <sz val="11"/>
        <color theme="1"/>
        <rFont val="Calibri"/>
        <family val="2"/>
        <scheme val="minor"/>
      </rPr>
      <t>1 (água)</t>
    </r>
  </si>
  <si>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 xml:space="preserve">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</si>
  <si>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/kg)</t>
    </r>
  </si>
  <si>
    <r>
      <t>v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/mol) x 10</t>
    </r>
    <r>
      <rPr>
        <vertAlign val="superscript"/>
        <sz val="11"/>
        <color theme="1"/>
        <rFont val="Calibri"/>
        <family val="2"/>
        <scheme val="minor"/>
      </rPr>
      <t>6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</si>
  <si>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mis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/mol) x 10</t>
    </r>
    <r>
      <rPr>
        <vertAlign val="superscript"/>
        <sz val="11"/>
        <color theme="1"/>
        <rFont val="Calibri"/>
        <family val="2"/>
        <scheme val="minor"/>
      </rPr>
      <t>6</t>
    </r>
  </si>
  <si>
    <t>Modelo</t>
  </si>
  <si>
    <r>
      <t xml:space="preserve">     parcial molar (m³/mol) x 10</t>
    </r>
    <r>
      <rPr>
        <vertAlign val="superscript"/>
        <sz val="11"/>
        <color theme="1"/>
        <rFont val="Calibri"/>
        <family val="2"/>
        <scheme val="minor"/>
      </rPr>
      <t>6</t>
    </r>
  </si>
  <si>
    <r>
      <t>v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/mol) calculado x 10</t>
    </r>
    <r>
      <rPr>
        <vertAlign val="superscript"/>
        <sz val="11"/>
        <color theme="1"/>
        <rFont val="Calibri"/>
        <family val="2"/>
        <scheme val="minor"/>
      </rPr>
      <t>6</t>
    </r>
  </si>
  <si>
    <r>
      <t>p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 calculado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</si>
</sst>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Planilha1!$F$2</c:f>
              <c:strCache>
                <c:ptCount val="1"/>
                <c:pt idx="0">
                  <c:v>Dvmis (m3/mol) x 106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166666666666666E-2"/>
                  <c:y val="-2.8194444444444466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Planilha1!$B$3:$B$14</c:f>
              <c:numCache>
                <c:formatCode>General</c:formatCode>
                <c:ptCount val="12"/>
                <c:pt idx="0">
                  <c:v>0</c:v>
                </c:pt>
                <c:pt idx="1">
                  <c:v>0.1162</c:v>
                </c:pt>
                <c:pt idx="2">
                  <c:v>0.22209999999999999</c:v>
                </c:pt>
                <c:pt idx="3">
                  <c:v>0.28410000000000002</c:v>
                </c:pt>
                <c:pt idx="4">
                  <c:v>0.37290000000000001</c:v>
                </c:pt>
                <c:pt idx="5">
                  <c:v>0.41860000000000003</c:v>
                </c:pt>
                <c:pt idx="6">
                  <c:v>0.52659999999999996</c:v>
                </c:pt>
                <c:pt idx="7">
                  <c:v>0.6119</c:v>
                </c:pt>
                <c:pt idx="8">
                  <c:v>0.72199999999999998</c:v>
                </c:pt>
                <c:pt idx="9">
                  <c:v>0.85089999999999999</c:v>
                </c:pt>
                <c:pt idx="10">
                  <c:v>0.94889999999999997</c:v>
                </c:pt>
                <c:pt idx="11">
                  <c:v>1</c:v>
                </c:pt>
              </c:numCache>
            </c:numRef>
          </c:xVal>
          <c:yVal>
            <c:numRef>
              <c:f>Planilha1!$F$3:$F$14</c:f>
              <c:numCache>
                <c:formatCode>General</c:formatCode>
                <c:ptCount val="12"/>
                <c:pt idx="0">
                  <c:v>0</c:v>
                </c:pt>
                <c:pt idx="1">
                  <c:v>-0.38820630079151641</c:v>
                </c:pt>
                <c:pt idx="2">
                  <c:v>-0.66874932103224438</c:v>
                </c:pt>
                <c:pt idx="3">
                  <c:v>-0.78539056248607508</c:v>
                </c:pt>
                <c:pt idx="4">
                  <c:v>-0.91722880035354493</c:v>
                </c:pt>
                <c:pt idx="5">
                  <c:v>-0.95798459965228488</c:v>
                </c:pt>
                <c:pt idx="6">
                  <c:v>-1.0030726375188266</c:v>
                </c:pt>
                <c:pt idx="7">
                  <c:v>-0.94948636669416508</c:v>
                </c:pt>
                <c:pt idx="8">
                  <c:v>-0.79025855410696622</c:v>
                </c:pt>
                <c:pt idx="9">
                  <c:v>-0.44756193494796648</c:v>
                </c:pt>
                <c:pt idx="10">
                  <c:v>-0.1415133798441941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B-4760-AFFA-A2F6433A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75504"/>
        <c:axId val="391628216"/>
      </c:scatterChart>
      <c:valAx>
        <c:axId val="3902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628216"/>
        <c:crosses val="autoZero"/>
        <c:crossBetween val="midCat"/>
      </c:valAx>
      <c:valAx>
        <c:axId val="3916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2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638175</xdr:colOff>
      <xdr:row>0</xdr:row>
      <xdr:rowOff>180975</xdr:rowOff>
    </xdr:from>
    <xdr:ext cx="304800" cy="267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4D95C8F5-127E-4163-BCF0-B414EC8751E9}"/>
                </a:ext>
              </a:extLst>
            </xdr:cNvPr>
            <xdr:cNvSpPr txBox="1"/>
          </xdr:nvSpPr>
          <xdr:spPr>
            <a:xfrm>
              <a:off x="5972175" y="180975"/>
              <a:ext cx="3048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4D95C8F5-127E-4163-BCF0-B414EC8751E9}"/>
                </a:ext>
              </a:extLst>
            </xdr:cNvPr>
            <xdr:cNvSpPr txBox="1"/>
          </xdr:nvSpPr>
          <xdr:spPr>
            <a:xfrm>
              <a:off x="5972175" y="180975"/>
              <a:ext cx="3048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𝑉</a:t>
              </a:r>
              <a:r>
                <a:rPr lang="pt-BR" sz="1100" b="0" i="0">
                  <a:latin typeface="Cambria Math" panose="02040503050406030204" pitchFamily="18" charset="0"/>
                </a:rPr>
                <a:t> ̅_2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1</xdr:col>
      <xdr:colOff>204787</xdr:colOff>
      <xdr:row>15</xdr:row>
      <xdr:rowOff>52387</xdr:rowOff>
    </xdr:from>
    <xdr:to>
      <xdr:col>8</xdr:col>
      <xdr:colOff>509587</xdr:colOff>
      <xdr:row>29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084CC8-87E9-4D07-898B-6EC2691E8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9526</xdr:colOff>
      <xdr:row>1</xdr:row>
      <xdr:rowOff>209550</xdr:rowOff>
    </xdr:from>
    <xdr:ext cx="647700" cy="4485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A93F9A0-7B6D-4CF6-9662-C12C13091FE5}"/>
                </a:ext>
              </a:extLst>
            </xdr:cNvPr>
            <xdr:cNvSpPr txBox="1"/>
          </xdr:nvSpPr>
          <xdr:spPr>
            <a:xfrm>
              <a:off x="4676776" y="409575"/>
              <a:ext cx="647700" cy="448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𝜕</m:t>
                        </m:r>
                        <m:d>
                          <m:d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𝑚𝑖𝑠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A93F9A0-7B6D-4CF6-9662-C12C13091FE5}"/>
                </a:ext>
              </a:extLst>
            </xdr:cNvPr>
            <xdr:cNvSpPr txBox="1"/>
          </xdr:nvSpPr>
          <xdr:spPr>
            <a:xfrm>
              <a:off x="4676776" y="409575"/>
              <a:ext cx="647700" cy="448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𝜕</a:t>
              </a:r>
              <a:r>
                <a:rPr lang="pt-BR" sz="1100" b="0" i="0">
                  <a:latin typeface="Cambria Math" panose="02040503050406030204" pitchFamily="18" charset="0"/>
                </a:rPr>
                <a:t>(𝑣_𝑚𝑖𝑠 )/(</a:t>
              </a:r>
              <a:r>
                <a:rPr lang="pt-BR" sz="1100" i="0">
                  <a:latin typeface="Cambria Math" panose="02040503050406030204" pitchFamily="18" charset="0"/>
                </a:rPr>
                <a:t>𝜕𝑥</a:t>
              </a:r>
              <a:r>
                <a:rPr lang="pt-BR" sz="1100" b="0" i="0">
                  <a:latin typeface="Cambria Math" panose="02040503050406030204" pitchFamily="18" charset="0"/>
                </a:rPr>
                <a:t>_1 )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7</xdr:col>
      <xdr:colOff>638175</xdr:colOff>
      <xdr:row>0</xdr:row>
      <xdr:rowOff>180975</xdr:rowOff>
    </xdr:from>
    <xdr:ext cx="304800" cy="267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76B8937-DD3F-4108-8E75-D7BBFDAF4ECB}"/>
                </a:ext>
              </a:extLst>
            </xdr:cNvPr>
            <xdr:cNvSpPr txBox="1"/>
          </xdr:nvSpPr>
          <xdr:spPr>
            <a:xfrm>
              <a:off x="5305425" y="180975"/>
              <a:ext cx="3048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76B8937-DD3F-4108-8E75-D7BBFDAF4ECB}"/>
                </a:ext>
              </a:extLst>
            </xdr:cNvPr>
            <xdr:cNvSpPr txBox="1"/>
          </xdr:nvSpPr>
          <xdr:spPr>
            <a:xfrm>
              <a:off x="5305425" y="180975"/>
              <a:ext cx="3048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𝑉</a:t>
              </a:r>
              <a:r>
                <a:rPr lang="pt-BR" sz="1100" b="0" i="0">
                  <a:latin typeface="Cambria Math" panose="02040503050406030204" pitchFamily="18" charset="0"/>
                </a:rPr>
                <a:t> ̅_1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6E8C-953C-465D-8622-AD4C6C1C08FC}">
  <dimension ref="B1:L14"/>
  <sheetViews>
    <sheetView tabSelected="1" workbookViewId="0"/>
  </sheetViews>
  <sheetFormatPr defaultColWidth="10" defaultRowHeight="15"/>
  <cols>
    <col min="1" max="16384" width="10" style="2"/>
  </cols>
  <sheetData>
    <row r="1" spans="2:12" ht="15.75" thickBot="1"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2:12" s="1" customFormat="1" ht="66" customHeight="1" thickBot="1">
      <c r="B2" s="3" t="s">
        <v>0</v>
      </c>
      <c r="C2" s="4" t="s">
        <v>1</v>
      </c>
      <c r="D2" s="3" t="s">
        <v>2</v>
      </c>
      <c r="E2" s="3" t="s">
        <v>3</v>
      </c>
      <c r="F2" s="4" t="s">
        <v>4</v>
      </c>
      <c r="G2" s="3" t="s">
        <v>5</v>
      </c>
      <c r="H2" s="3"/>
      <c r="I2" s="3" t="s">
        <v>6</v>
      </c>
      <c r="J2" s="3" t="s">
        <v>6</v>
      </c>
      <c r="K2" s="3" t="s">
        <v>7</v>
      </c>
      <c r="L2" s="3" t="s">
        <v>8</v>
      </c>
    </row>
    <row r="3" spans="2:12">
      <c r="B3" s="2">
        <v>0</v>
      </c>
      <c r="C3" s="2">
        <v>786.846</v>
      </c>
      <c r="D3" s="2">
        <f>1/C3</f>
        <v>1.2708967193072087E-3</v>
      </c>
      <c r="E3" s="2">
        <f>D3*(18.015*B3+32.04*(1-B3))*1000</f>
        <v>40.719530886602968</v>
      </c>
      <c r="F3" s="2">
        <f>E3-B3*$E$14-(1-B3)*$E$3</f>
        <v>0</v>
      </c>
      <c r="G3" s="2">
        <v>0</v>
      </c>
      <c r="H3" s="2">
        <f xml:space="preserve"> -7.21421816*B3^4*5 + 15.45344006*B3^3*4 - 10.59114098*B3^2*3 + 6.38603402*B3*2 - 4.03303002</f>
        <v>-4.03303002</v>
      </c>
      <c r="I3" s="2">
        <f>$E$14+F3+(1-B3)*H3</f>
        <v>14.035325834839343</v>
      </c>
      <c r="J3" s="2">
        <f>$E$3+F3-B3*H3</f>
        <v>40.719530886602968</v>
      </c>
      <c r="K3" s="2">
        <f>B3*I3+(1-B3)*J3</f>
        <v>40.719530886602968</v>
      </c>
      <c r="L3" s="2">
        <f>(18.015*B3+32.04*(1-B3))/K3*1000</f>
        <v>786.846</v>
      </c>
    </row>
    <row r="4" spans="2:12">
      <c r="B4" s="2">
        <v>0.1162</v>
      </c>
      <c r="C4" s="2">
        <v>806.65499999999997</v>
      </c>
      <c r="D4" s="2">
        <f t="shared" ref="D4:D14" si="0">1/C4</f>
        <v>1.2396873508501156E-3</v>
      </c>
      <c r="E4" s="2">
        <f t="shared" ref="E4:E14" si="1">D4*(18.015*B4+32.04*(1-B4))*1000</f>
        <v>37.699258047120516</v>
      </c>
      <c r="F4" s="2">
        <f t="shared" ref="F4:F14" si="2">E4-B4*$E$14-(1-B4)*$E$3</f>
        <v>-0.38820630079151641</v>
      </c>
      <c r="G4" s="2">
        <f xml:space="preserve"> -7.21421816*B4^5 + 15.45344006*B4^4 - 10.59114098*B4^3 + 6.38603402*B4^2 - 4.03303002*B4 + 0.00155996</f>
        <v>-0.39480383923181739</v>
      </c>
      <c r="H4" s="2">
        <f xml:space="preserve"> -7.21421816*B4^4*5 + 15.45344006*B4^3*4 - 10.59114098*B4^2*3 + 6.38603402*B4*2 - 4.03303002</f>
        <v>-2.8875260118501869</v>
      </c>
      <c r="I4" s="2">
        <f t="shared" ref="I4:I14" si="3">$E$14+F4+(1-B4)*H4</f>
        <v>15.12815406477463</v>
      </c>
      <c r="J4" s="2">
        <f t="shared" ref="J4:J14" si="4">$E$3+F4-B4*H4</f>
        <v>40.66685510838844</v>
      </c>
      <c r="K4" s="2">
        <f t="shared" ref="K4:K14" si="5">B4*I4+(1-B4)*J4</f>
        <v>37.699258047120516</v>
      </c>
      <c r="L4" s="2">
        <f t="shared" ref="L4:L14" si="6">(18.015*B4+32.04*(1-B4))/K4*1000</f>
        <v>806.65499999999997</v>
      </c>
    </row>
    <row r="5" spans="2:12">
      <c r="B5" s="2">
        <v>0.22209999999999999</v>
      </c>
      <c r="C5" s="2">
        <v>825.95899999999995</v>
      </c>
      <c r="D5" s="2">
        <f t="shared" si="0"/>
        <v>1.2107138489925045E-3</v>
      </c>
      <c r="E5" s="2">
        <f t="shared" si="1"/>
        <v>35.019955591016021</v>
      </c>
      <c r="F5" s="2">
        <f t="shared" si="2"/>
        <v>-0.66874932103224438</v>
      </c>
      <c r="G5" s="2">
        <f t="shared" ref="G5:G13" si="7" xml:space="preserve"> -7.21421816*B5^5 + 15.45344006*B5^4 - 10.59114098*B5^3 + 6.38603402*B5^2 - 4.03303002*B5 + 0.00155996</f>
        <v>-0.66149402490460585</v>
      </c>
      <c r="H5" s="2">
        <f t="shared" ref="H5:H14" si="8" xml:space="preserve"> -7.21421816*B5^4*5 + 15.45344006*B5^3*4 - 10.59114098*B5^2*3 + 6.38603402*B5*2 - 4.03303002</f>
        <v>-2.1742359816779167</v>
      </c>
      <c r="I5" s="2">
        <f t="shared" si="3"/>
        <v>15.708268363659847</v>
      </c>
      <c r="J5" s="2">
        <f t="shared" si="4"/>
        <v>40.533679377101386</v>
      </c>
      <c r="K5" s="2">
        <f t="shared" si="5"/>
        <v>35.019955591016021</v>
      </c>
      <c r="L5" s="2">
        <f t="shared" si="6"/>
        <v>825.95899999999995</v>
      </c>
    </row>
    <row r="6" spans="2:12">
      <c r="B6" s="2">
        <v>0.28410000000000002</v>
      </c>
      <c r="C6" s="2">
        <v>837.50400000000002</v>
      </c>
      <c r="D6" s="2">
        <f t="shared" si="0"/>
        <v>1.194024147944368E-3</v>
      </c>
      <c r="E6" s="2">
        <f t="shared" si="1"/>
        <v>33.498941497592845</v>
      </c>
      <c r="F6" s="2">
        <f t="shared" si="2"/>
        <v>-0.78539056248607508</v>
      </c>
      <c r="G6" s="2">
        <f t="shared" si="7"/>
        <v>-0.78432902106101654</v>
      </c>
      <c r="H6" s="2">
        <f t="shared" si="8"/>
        <v>-1.7865739355423451</v>
      </c>
      <c r="I6" s="2">
        <f t="shared" si="3"/>
        <v>16.003957011898503</v>
      </c>
      <c r="J6" s="2">
        <f t="shared" si="4"/>
        <v>40.441705979204478</v>
      </c>
      <c r="K6" s="2">
        <f t="shared" si="5"/>
        <v>33.498941497592853</v>
      </c>
      <c r="L6" s="2">
        <f t="shared" si="6"/>
        <v>837.50399999999979</v>
      </c>
    </row>
    <row r="7" spans="2:12">
      <c r="B7" s="2">
        <v>0.37290000000000001</v>
      </c>
      <c r="C7" s="2">
        <v>855.03099999999995</v>
      </c>
      <c r="D7" s="2">
        <f t="shared" si="0"/>
        <v>1.1695482386018753E-3</v>
      </c>
      <c r="E7" s="2">
        <f t="shared" si="1"/>
        <v>31.355678916904765</v>
      </c>
      <c r="F7" s="2">
        <f t="shared" si="2"/>
        <v>-0.91722880035354493</v>
      </c>
      <c r="G7" s="2">
        <f t="shared" si="7"/>
        <v>-0.9167452954566836</v>
      </c>
      <c r="H7" s="2">
        <f t="shared" si="8"/>
        <v>-1.1807827057131952</v>
      </c>
      <c r="I7" s="2">
        <f t="shared" si="3"/>
        <v>16.410658219733055</v>
      </c>
      <c r="J7" s="2">
        <f t="shared" si="4"/>
        <v>40.242615957209878</v>
      </c>
      <c r="K7" s="2">
        <f t="shared" si="5"/>
        <v>31.355678916904772</v>
      </c>
      <c r="L7" s="2">
        <f t="shared" si="6"/>
        <v>855.03099999999984</v>
      </c>
    </row>
    <row r="8" spans="2:12">
      <c r="B8" s="2">
        <v>0.41860000000000003</v>
      </c>
      <c r="C8" s="2">
        <v>864.245</v>
      </c>
      <c r="D8" s="2">
        <f t="shared" si="0"/>
        <v>1.1570793004298549E-3</v>
      </c>
      <c r="E8" s="2">
        <f t="shared" si="1"/>
        <v>30.279764418654427</v>
      </c>
      <c r="F8" s="2">
        <f t="shared" si="2"/>
        <v>-0.95798459965228488</v>
      </c>
      <c r="G8" s="2">
        <f t="shared" si="7"/>
        <v>-0.96276129346562767</v>
      </c>
      <c r="H8" s="2">
        <f t="shared" si="8"/>
        <v>-0.82768881573561703</v>
      </c>
      <c r="I8" s="2">
        <f t="shared" si="3"/>
        <v>16.62915297771837</v>
      </c>
      <c r="J8" s="2">
        <f t="shared" si="4"/>
        <v>40.108016825217611</v>
      </c>
      <c r="K8" s="2">
        <f t="shared" si="5"/>
        <v>30.279764418654423</v>
      </c>
      <c r="L8" s="2">
        <f t="shared" si="6"/>
        <v>864.24500000000012</v>
      </c>
    </row>
    <row r="9" spans="2:12">
      <c r="B9" s="2">
        <v>0.52659999999999996</v>
      </c>
      <c r="C9" s="2">
        <v>887.22199999999998</v>
      </c>
      <c r="D9" s="2">
        <f t="shared" si="0"/>
        <v>1.1271136198155592E-3</v>
      </c>
      <c r="E9" s="2">
        <f t="shared" si="1"/>
        <v>27.788349477357418</v>
      </c>
      <c r="F9" s="2">
        <f t="shared" si="2"/>
        <v>-1.0030726375188266</v>
      </c>
      <c r="G9" s="2">
        <f t="shared" si="7"/>
        <v>-1.0017443066079081</v>
      </c>
      <c r="H9" s="2">
        <f t="shared" si="8"/>
        <v>0.13455575957356647</v>
      </c>
      <c r="I9" s="2">
        <f t="shared" si="3"/>
        <v>17.128981913902642</v>
      </c>
      <c r="J9" s="2">
        <f t="shared" si="4"/>
        <v>39.645601186092698</v>
      </c>
      <c r="K9" s="2">
        <f t="shared" si="5"/>
        <v>27.788349477357414</v>
      </c>
      <c r="L9" s="2">
        <f t="shared" si="6"/>
        <v>887.22199999999998</v>
      </c>
    </row>
    <row r="10" spans="2:12">
      <c r="B10" s="2">
        <v>0.6119</v>
      </c>
      <c r="C10" s="2">
        <v>905.37599999999998</v>
      </c>
      <c r="D10" s="2">
        <f t="shared" si="0"/>
        <v>1.1045134839006115E-3</v>
      </c>
      <c r="E10" s="2">
        <f t="shared" si="1"/>
        <v>25.909790517972642</v>
      </c>
      <c r="F10" s="2">
        <f t="shared" si="2"/>
        <v>-0.94948636669416508</v>
      </c>
      <c r="G10" s="2">
        <f t="shared" si="7"/>
        <v>-0.95412043440375949</v>
      </c>
      <c r="H10" s="2">
        <f t="shared" si="8"/>
        <v>0.99074342745057731</v>
      </c>
      <c r="I10" s="2">
        <f t="shared" si="3"/>
        <v>17.503377012338749</v>
      </c>
      <c r="J10" s="2">
        <f t="shared" si="4"/>
        <v>39.163808616651792</v>
      </c>
      <c r="K10" s="2">
        <f t="shared" si="5"/>
        <v>25.909790517972638</v>
      </c>
      <c r="L10" s="2">
        <f t="shared" si="6"/>
        <v>905.3760000000002</v>
      </c>
    </row>
    <row r="11" spans="2:12">
      <c r="B11" s="2">
        <v>0.72199999999999998</v>
      </c>
      <c r="C11" s="2">
        <v>929.53700000000003</v>
      </c>
      <c r="D11" s="2">
        <f t="shared" si="0"/>
        <v>1.0758044058493637E-3</v>
      </c>
      <c r="E11" s="2">
        <f t="shared" si="1"/>
        <v>23.575123959562664</v>
      </c>
      <c r="F11" s="2">
        <f t="shared" si="2"/>
        <v>-0.79025855410696622</v>
      </c>
      <c r="G11" s="2">
        <f t="shared" si="7"/>
        <v>-0.78362243179366797</v>
      </c>
      <c r="H11" s="2">
        <f t="shared" si="8"/>
        <v>2.0882382553826506</v>
      </c>
      <c r="I11" s="2">
        <f t="shared" si="3"/>
        <v>17.858627535728754</v>
      </c>
      <c r="J11" s="2">
        <f t="shared" si="4"/>
        <v>38.421564312109723</v>
      </c>
      <c r="K11" s="2">
        <f t="shared" si="5"/>
        <v>23.575123959562667</v>
      </c>
      <c r="L11" s="2">
        <f t="shared" si="6"/>
        <v>929.53699999999981</v>
      </c>
    </row>
    <row r="12" spans="2:12">
      <c r="B12" s="2">
        <v>0.85089999999999999</v>
      </c>
      <c r="C12" s="2">
        <v>957.52200000000005</v>
      </c>
      <c r="D12" s="2">
        <f t="shared" si="0"/>
        <v>1.0443624271818297E-3</v>
      </c>
      <c r="E12" s="2">
        <f t="shared" si="1"/>
        <v>20.998084117127334</v>
      </c>
      <c r="F12" s="2">
        <f t="shared" si="2"/>
        <v>-0.44756193494796648</v>
      </c>
      <c r="G12" s="2">
        <f t="shared" si="7"/>
        <v>-0.44838432113317972</v>
      </c>
      <c r="H12" s="2">
        <f t="shared" si="8"/>
        <v>3.0026625884105744</v>
      </c>
      <c r="I12" s="2">
        <f t="shared" si="3"/>
        <v>18.068490911823393</v>
      </c>
      <c r="J12" s="2">
        <f t="shared" si="4"/>
        <v>37.717003355176438</v>
      </c>
      <c r="K12" s="2">
        <f t="shared" si="5"/>
        <v>20.99808411712733</v>
      </c>
      <c r="L12" s="2">
        <f t="shared" si="6"/>
        <v>957.52200000000016</v>
      </c>
    </row>
    <row r="13" spans="2:12">
      <c r="B13" s="2">
        <v>0.94889999999999997</v>
      </c>
      <c r="C13" s="2">
        <v>981.52200000000005</v>
      </c>
      <c r="D13" s="2">
        <f t="shared" si="0"/>
        <v>1.018825864320922E-3</v>
      </c>
      <c r="E13" s="2">
        <f t="shared" si="1"/>
        <v>19.084317519118272</v>
      </c>
      <c r="F13" s="2">
        <f t="shared" si="2"/>
        <v>-0.1415133798441941</v>
      </c>
      <c r="G13" s="2">
        <f t="shared" si="7"/>
        <v>-0.14565229523664927</v>
      </c>
      <c r="H13" s="2">
        <f t="shared" si="8"/>
        <v>3.0466394094830598</v>
      </c>
      <c r="I13" s="2">
        <f t="shared" si="3"/>
        <v>18.082525748819734</v>
      </c>
      <c r="J13" s="2">
        <f t="shared" si="4"/>
        <v>37.687061371100299</v>
      </c>
      <c r="K13" s="2">
        <f t="shared" si="5"/>
        <v>19.084317519118269</v>
      </c>
      <c r="L13" s="2">
        <f t="shared" si="6"/>
        <v>981.52200000000016</v>
      </c>
    </row>
    <row r="14" spans="2:12" ht="15.75" thickBot="1">
      <c r="B14" s="5">
        <v>1</v>
      </c>
      <c r="C14" s="5">
        <v>997.04700000000003</v>
      </c>
      <c r="D14" s="5">
        <f t="shared" si="0"/>
        <v>1.0029617460360445E-3</v>
      </c>
      <c r="E14" s="5">
        <f t="shared" si="1"/>
        <v>18.068355854839343</v>
      </c>
      <c r="F14" s="5">
        <f t="shared" si="2"/>
        <v>0</v>
      </c>
      <c r="G14" s="5">
        <v>0</v>
      </c>
      <c r="H14" s="5">
        <f t="shared" si="8"/>
        <v>2.7082845199999976</v>
      </c>
      <c r="I14" s="5">
        <f t="shared" si="3"/>
        <v>18.068355854839343</v>
      </c>
      <c r="J14" s="5">
        <f t="shared" si="4"/>
        <v>38.011246366602968</v>
      </c>
      <c r="K14" s="5">
        <f t="shared" si="5"/>
        <v>18.068355854839343</v>
      </c>
      <c r="L14" s="5">
        <f t="shared" si="6"/>
        <v>997.04699999999991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Zanone</dc:creator>
  <cp:lastModifiedBy>Armando Zanone</cp:lastModifiedBy>
  <dcterms:created xsi:type="dcterms:W3CDTF">2021-09-07T00:57:04Z</dcterms:created>
  <dcterms:modified xsi:type="dcterms:W3CDTF">2021-09-07T14:42:59Z</dcterms:modified>
</cp:coreProperties>
</file>