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uabr-my.sharepoint.com/personal/armando_zanone_maua_br/Documents/Easy Bck/php Excel/"/>
    </mc:Choice>
  </mc:AlternateContent>
  <xr:revisionPtr revIDLastSave="154" documentId="13_ncr:1_{CEB487BD-91BC-41E6-BDBA-28B299AAB373}" xr6:coauthVersionLast="47" xr6:coauthVersionMax="47" xr10:uidLastSave="{B804986C-DE8E-4173-88A7-878E23CA605B}"/>
  <bookViews>
    <workbookView xWindow="-120" yWindow="-120" windowWidth="29040" windowHeight="15840" xr2:uid="{68913C8F-848F-4304-BFB2-4131A48A59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5" i="1" l="1"/>
  <c r="AD4" i="1"/>
  <c r="AD5" i="1"/>
  <c r="AD6" i="1"/>
  <c r="AD7" i="1"/>
  <c r="AD8" i="1"/>
  <c r="AD9" i="1"/>
  <c r="AD10" i="1"/>
  <c r="AD11" i="1"/>
  <c r="AD12" i="1"/>
  <c r="AD13" i="1"/>
  <c r="AD14" i="1"/>
  <c r="AD3" i="1"/>
  <c r="AA15" i="1"/>
  <c r="AB15" i="1"/>
  <c r="AC15" i="1"/>
  <c r="AC3" i="1" a="1"/>
  <c r="AC3" i="1" s="1"/>
  <c r="AB14" i="1"/>
  <c r="AA3" i="1" a="1"/>
  <c r="AA3" i="1" s="1"/>
  <c r="AB4" i="1"/>
  <c r="AB5" i="1"/>
  <c r="AB6" i="1"/>
  <c r="AB7" i="1"/>
  <c r="AB8" i="1"/>
  <c r="AB9" i="1"/>
  <c r="AB10" i="1"/>
  <c r="AB11" i="1"/>
  <c r="AB12" i="1"/>
  <c r="AB13" i="1"/>
  <c r="AB3" i="1"/>
  <c r="AK2" i="1"/>
  <c r="AB2" i="1"/>
  <c r="AC2" i="1"/>
  <c r="AD2" i="1"/>
  <c r="AE2" i="1"/>
  <c r="AF2" i="1"/>
  <c r="AG2" i="1"/>
  <c r="AH2" i="1"/>
  <c r="AI2" i="1"/>
  <c r="AJ2" i="1"/>
  <c r="AA2" i="1"/>
  <c r="Q3" i="1"/>
  <c r="R3" i="1" s="1"/>
  <c r="U14" i="1"/>
  <c r="U5" i="1"/>
  <c r="U6" i="1"/>
  <c r="U7" i="1"/>
  <c r="U8" i="1"/>
  <c r="U9" i="1"/>
  <c r="U10" i="1"/>
  <c r="U11" i="1"/>
  <c r="U12" i="1"/>
  <c r="U13" i="1"/>
  <c r="U4" i="1"/>
  <c r="U3" i="1"/>
  <c r="T4" i="1"/>
  <c r="T5" i="1"/>
  <c r="T6" i="1"/>
  <c r="T7" i="1"/>
  <c r="T8" i="1"/>
  <c r="T9" i="1"/>
  <c r="T10" i="1"/>
  <c r="T11" i="1"/>
  <c r="T12" i="1"/>
  <c r="T13" i="1"/>
  <c r="R10" i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Q11" i="1"/>
  <c r="R11" i="1" s="1"/>
  <c r="S11" i="1" s="1"/>
  <c r="Q12" i="1"/>
  <c r="R12" i="1" s="1"/>
  <c r="Q13" i="1"/>
  <c r="R13" i="1" s="1"/>
  <c r="Q14" i="1"/>
  <c r="R14" i="1" s="1"/>
  <c r="S13" i="1" l="1"/>
  <c r="W13" i="1" s="1"/>
  <c r="S12" i="1"/>
  <c r="W11" i="1"/>
  <c r="S3" i="1"/>
  <c r="V3" i="1" s="1"/>
  <c r="W12" i="1"/>
  <c r="V12" i="1"/>
  <c r="X12" i="1" s="1"/>
  <c r="Y12" i="1" s="1"/>
  <c r="V11" i="1"/>
  <c r="S9" i="1"/>
  <c r="W9" i="1" s="1"/>
  <c r="S10" i="1"/>
  <c r="W10" i="1" s="1"/>
  <c r="S8" i="1"/>
  <c r="W8" i="1" s="1"/>
  <c r="S7" i="1"/>
  <c r="W7" i="1" s="1"/>
  <c r="S5" i="1"/>
  <c r="V5" i="1" s="1"/>
  <c r="S6" i="1"/>
  <c r="W6" i="1" s="1"/>
  <c r="S14" i="1"/>
  <c r="V14" i="1" s="1"/>
  <c r="S4" i="1"/>
  <c r="V4" i="1" s="1"/>
  <c r="W3" i="1" l="1"/>
  <c r="V13" i="1"/>
  <c r="W4" i="1"/>
  <c r="X4" i="1" s="1"/>
  <c r="Y4" i="1" s="1"/>
  <c r="V7" i="1"/>
  <c r="X3" i="1"/>
  <c r="Y3" i="1" s="1"/>
  <c r="X7" i="1"/>
  <c r="Y7" i="1" s="1"/>
  <c r="V8" i="1"/>
  <c r="X8" i="1" s="1"/>
  <c r="Y8" i="1" s="1"/>
  <c r="V9" i="1"/>
  <c r="X9" i="1" s="1"/>
  <c r="Y9" i="1" s="1"/>
  <c r="V10" i="1"/>
  <c r="X10" i="1" s="1"/>
  <c r="Y10" i="1" s="1"/>
  <c r="V6" i="1"/>
  <c r="X6" i="1" s="1"/>
  <c r="Y6" i="1" s="1"/>
  <c r="W14" i="1"/>
  <c r="X14" i="1" s="1"/>
  <c r="Y14" i="1" s="1"/>
  <c r="W5" i="1"/>
  <c r="X5" i="1" s="1"/>
  <c r="Y5" i="1" s="1"/>
  <c r="X13" i="1"/>
  <c r="Y13" i="1" s="1"/>
  <c r="X11" i="1"/>
  <c r="Y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<sst xmlns="http://schemas.openxmlformats.org/spreadsheetml/2006/main" count="20" uniqueCount="9">
  <si>
    <r>
      <t>x</t>
    </r>
    <r>
      <rPr>
        <vertAlign val="subscript"/>
        <sz val="11"/>
        <color theme="1"/>
        <rFont val="Calibri"/>
        <family val="2"/>
        <scheme val="minor"/>
      </rPr>
      <t>1 (água)</t>
    </r>
  </si>
  <si>
    <r>
      <rPr>
        <sz val="11"/>
        <color theme="1"/>
        <rFont val="Symbol"/>
        <family val="1"/>
        <charset val="2"/>
      </rPr>
      <t>r</t>
    </r>
    <r>
      <rPr>
        <sz val="11"/>
        <color theme="1"/>
        <rFont val="Calibri"/>
        <family val="2"/>
        <scheme val="minor"/>
      </rPr>
      <t xml:space="preserve"> (kg/m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</si>
  <si>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v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/kg)</t>
    </r>
  </si>
  <si>
    <r>
      <t>v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/mol) x 10</t>
    </r>
    <r>
      <rPr>
        <vertAlign val="superscript"/>
        <sz val="11"/>
        <color theme="1"/>
        <rFont val="Calibri"/>
        <family val="2"/>
        <scheme val="minor"/>
      </rPr>
      <t>6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</si>
  <si>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mis</t>
    </r>
    <r>
      <rPr>
        <sz val="11"/>
        <color theme="1"/>
        <rFont val="Calibri"/>
        <family val="2"/>
        <scheme val="minor"/>
      </rPr>
      <t xml:space="preserve">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/mol) x 10</t>
    </r>
    <r>
      <rPr>
        <vertAlign val="superscript"/>
        <sz val="11"/>
        <color theme="1"/>
        <rFont val="Calibri"/>
        <family val="2"/>
        <scheme val="minor"/>
      </rPr>
      <t>6</t>
    </r>
  </si>
  <si>
    <t>Modelo</t>
  </si>
  <si>
    <r>
      <t xml:space="preserve">     parcial molar (m³/mol) x 10</t>
    </r>
    <r>
      <rPr>
        <vertAlign val="superscript"/>
        <sz val="11"/>
        <color theme="1"/>
        <rFont val="Calibri"/>
        <family val="2"/>
        <scheme val="minor"/>
      </rPr>
      <t>6</t>
    </r>
  </si>
  <si>
    <r>
      <t>v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/mol) calculado x 10</t>
    </r>
    <r>
      <rPr>
        <vertAlign val="superscript"/>
        <sz val="11"/>
        <color theme="1"/>
        <rFont val="Calibri"/>
        <family val="2"/>
        <scheme val="minor"/>
      </rPr>
      <t>6</t>
    </r>
  </si>
  <si>
    <r>
      <t>p (kg/m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 calculado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</si>
</sst>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Planilha1!$S$2</c:f>
              <c:strCache>
                <c:ptCount val="1"/>
                <c:pt idx="0">
                  <c:v>Dvmis (m3/mol) x 106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9.166666666666666E-2"/>
                  <c:y val="-2.8194444444444466E-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Planilha1!$O$3:$O$14</c:f>
              <c:numCache>
                <c:formatCode>General</c:formatCode>
                <c:ptCount val="12"/>
                <c:pt idx="0">
                  <c:v>0</c:v>
                </c:pt>
                <c:pt idx="1">
                  <c:v>0.1162</c:v>
                </c:pt>
                <c:pt idx="2">
                  <c:v>0.22209999999999999</c:v>
                </c:pt>
                <c:pt idx="3">
                  <c:v>0.28410000000000002</c:v>
                </c:pt>
                <c:pt idx="4">
                  <c:v>0.37290000000000001</c:v>
                </c:pt>
                <c:pt idx="5">
                  <c:v>0.41860000000000003</c:v>
                </c:pt>
                <c:pt idx="6">
                  <c:v>0.52659999999999996</c:v>
                </c:pt>
                <c:pt idx="7">
                  <c:v>0.6119</c:v>
                </c:pt>
                <c:pt idx="8">
                  <c:v>0.72199999999999998</c:v>
                </c:pt>
                <c:pt idx="9">
                  <c:v>0.85089999999999999</c:v>
                </c:pt>
                <c:pt idx="10">
                  <c:v>0.94889999999999997</c:v>
                </c:pt>
                <c:pt idx="11">
                  <c:v>1</c:v>
                </c:pt>
              </c:numCache>
            </c:numRef>
          </c:xVal>
          <c:yVal>
            <c:numRef>
              <c:f>Planilha1!$S$3:$S$14</c:f>
              <c:numCache>
                <c:formatCode>General</c:formatCode>
                <c:ptCount val="12"/>
                <c:pt idx="0">
                  <c:v>0</c:v>
                </c:pt>
                <c:pt idx="1">
                  <c:v>-0.38820630079151641</c:v>
                </c:pt>
                <c:pt idx="2">
                  <c:v>-0.66874932103224438</c:v>
                </c:pt>
                <c:pt idx="3">
                  <c:v>-0.78539056248607508</c:v>
                </c:pt>
                <c:pt idx="4">
                  <c:v>-0.91722880035354493</c:v>
                </c:pt>
                <c:pt idx="5">
                  <c:v>-0.95798459965228488</c:v>
                </c:pt>
                <c:pt idx="6">
                  <c:v>-1.0030726375188266</c:v>
                </c:pt>
                <c:pt idx="7">
                  <c:v>-0.94948636669416508</c:v>
                </c:pt>
                <c:pt idx="8">
                  <c:v>-0.79025855410696622</c:v>
                </c:pt>
                <c:pt idx="9">
                  <c:v>-0.44756193494796648</c:v>
                </c:pt>
                <c:pt idx="10">
                  <c:v>-0.1415133798441941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0B-4760-AFFA-A2F6433AA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75504"/>
        <c:axId val="391628216"/>
      </c:scatterChart>
      <c:valAx>
        <c:axId val="39027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1628216"/>
        <c:crosses val="autoZero"/>
        <c:crossBetween val="midCat"/>
      </c:valAx>
      <c:valAx>
        <c:axId val="39162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027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638175</xdr:colOff>
      <xdr:row>0</xdr:row>
      <xdr:rowOff>180975</xdr:rowOff>
    </xdr:from>
    <xdr:ext cx="304800" cy="2674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D95C8F5-127E-4163-BCF0-B414EC8751E9}"/>
                </a:ext>
              </a:extLst>
            </xdr:cNvPr>
            <xdr:cNvSpPr txBox="1"/>
          </xdr:nvSpPr>
          <xdr:spPr>
            <a:xfrm>
              <a:off x="5972175" y="180975"/>
              <a:ext cx="304800" cy="26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10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</m:acc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D95C8F5-127E-4163-BCF0-B414EC8751E9}"/>
                </a:ext>
              </a:extLst>
            </xdr:cNvPr>
            <xdr:cNvSpPr txBox="1"/>
          </xdr:nvSpPr>
          <xdr:spPr>
            <a:xfrm>
              <a:off x="5972175" y="180975"/>
              <a:ext cx="304800" cy="26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𝑉</a:t>
              </a:r>
              <a:r>
                <a:rPr lang="pt-BR" sz="1100" b="0" i="0">
                  <a:latin typeface="Cambria Math" panose="02040503050406030204" pitchFamily="18" charset="0"/>
                </a:rPr>
                <a:t> ̅_2</a:t>
              </a:r>
              <a:endParaRPr lang="pt-BR" sz="1100"/>
            </a:p>
          </xdr:txBody>
        </xdr:sp>
      </mc:Fallback>
    </mc:AlternateContent>
    <xdr:clientData/>
  </xdr:oneCellAnchor>
  <xdr:twoCellAnchor>
    <xdr:from>
      <xdr:col>14</xdr:col>
      <xdr:colOff>204787</xdr:colOff>
      <xdr:row>15</xdr:row>
      <xdr:rowOff>52387</xdr:rowOff>
    </xdr:from>
    <xdr:to>
      <xdr:col>21</xdr:col>
      <xdr:colOff>509587</xdr:colOff>
      <xdr:row>29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E084CC8-87E9-4D07-898B-6EC2691E8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20</xdr:col>
      <xdr:colOff>9526</xdr:colOff>
      <xdr:row>1</xdr:row>
      <xdr:rowOff>209550</xdr:rowOff>
    </xdr:from>
    <xdr:ext cx="647700" cy="448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A93F9A0-7B6D-4CF6-9662-C12C13091FE5}"/>
                </a:ext>
              </a:extLst>
            </xdr:cNvPr>
            <xdr:cNvSpPr txBox="1"/>
          </xdr:nvSpPr>
          <xdr:spPr>
            <a:xfrm>
              <a:off x="4676776" y="409575"/>
              <a:ext cx="647700" cy="448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𝜕</m:t>
                        </m:r>
                        <m:d>
                          <m:d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𝑚𝑖𝑠</m:t>
                                </m:r>
                              </m:sub>
                            </m:sSub>
                          </m:e>
                        </m:d>
                      </m:num>
                      <m:den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A93F9A0-7B6D-4CF6-9662-C12C13091FE5}"/>
                </a:ext>
              </a:extLst>
            </xdr:cNvPr>
            <xdr:cNvSpPr txBox="1"/>
          </xdr:nvSpPr>
          <xdr:spPr>
            <a:xfrm>
              <a:off x="4676776" y="409575"/>
              <a:ext cx="647700" cy="448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𝜕</a:t>
              </a:r>
              <a:r>
                <a:rPr lang="pt-BR" sz="1100" b="0" i="0">
                  <a:latin typeface="Cambria Math" panose="02040503050406030204" pitchFamily="18" charset="0"/>
                </a:rPr>
                <a:t>(𝑣_𝑚𝑖𝑠 )/(</a:t>
              </a:r>
              <a:r>
                <a:rPr lang="pt-BR" sz="1100" i="0">
                  <a:latin typeface="Cambria Math" panose="02040503050406030204" pitchFamily="18" charset="0"/>
                </a:rPr>
                <a:t>𝜕𝑥</a:t>
              </a:r>
              <a:r>
                <a:rPr lang="pt-BR" sz="1100" b="0" i="0">
                  <a:latin typeface="Cambria Math" panose="02040503050406030204" pitchFamily="18" charset="0"/>
                </a:rPr>
                <a:t>_1 )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20</xdr:col>
      <xdr:colOff>638175</xdr:colOff>
      <xdr:row>0</xdr:row>
      <xdr:rowOff>180975</xdr:rowOff>
    </xdr:from>
    <xdr:ext cx="304800" cy="2674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76B8937-DD3F-4108-8E75-D7BBFDAF4ECB}"/>
                </a:ext>
              </a:extLst>
            </xdr:cNvPr>
            <xdr:cNvSpPr txBox="1"/>
          </xdr:nvSpPr>
          <xdr:spPr>
            <a:xfrm>
              <a:off x="5305425" y="180975"/>
              <a:ext cx="304800" cy="26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10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</m:acc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76B8937-DD3F-4108-8E75-D7BBFDAF4ECB}"/>
                </a:ext>
              </a:extLst>
            </xdr:cNvPr>
            <xdr:cNvSpPr txBox="1"/>
          </xdr:nvSpPr>
          <xdr:spPr>
            <a:xfrm>
              <a:off x="5305425" y="180975"/>
              <a:ext cx="304800" cy="26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𝑉</a:t>
              </a:r>
              <a:r>
                <a:rPr lang="pt-BR" sz="1100" b="0" i="0">
                  <a:latin typeface="Cambria Math" panose="02040503050406030204" pitchFamily="18" charset="0"/>
                </a:rPr>
                <a:t> ̅_1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638175</xdr:colOff>
      <xdr:row>0</xdr:row>
      <xdr:rowOff>180975</xdr:rowOff>
    </xdr:from>
    <xdr:ext cx="304800" cy="2674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97D4916F-D42C-42D7-925D-EE93CA425F8B}"/>
                </a:ext>
              </a:extLst>
            </xdr:cNvPr>
            <xdr:cNvSpPr txBox="1"/>
          </xdr:nvSpPr>
          <xdr:spPr>
            <a:xfrm>
              <a:off x="5972175" y="180975"/>
              <a:ext cx="304800" cy="26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10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</m:acc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97D4916F-D42C-42D7-925D-EE93CA425F8B}"/>
                </a:ext>
              </a:extLst>
            </xdr:cNvPr>
            <xdr:cNvSpPr txBox="1"/>
          </xdr:nvSpPr>
          <xdr:spPr>
            <a:xfrm>
              <a:off x="5972175" y="180975"/>
              <a:ext cx="304800" cy="26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𝑉</a:t>
              </a:r>
              <a:r>
                <a:rPr lang="pt-BR" sz="1100" b="0" i="0">
                  <a:latin typeface="Cambria Math" panose="02040503050406030204" pitchFamily="18" charset="0"/>
                </a:rPr>
                <a:t> ̅_2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9526</xdr:colOff>
      <xdr:row>1</xdr:row>
      <xdr:rowOff>209550</xdr:rowOff>
    </xdr:from>
    <xdr:ext cx="647700" cy="4485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9F371EBD-0EB6-43E0-A554-116FC7334FC1}"/>
                </a:ext>
              </a:extLst>
            </xdr:cNvPr>
            <xdr:cNvSpPr txBox="1"/>
          </xdr:nvSpPr>
          <xdr:spPr>
            <a:xfrm>
              <a:off x="4676776" y="409575"/>
              <a:ext cx="647700" cy="448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𝜕</m:t>
                        </m:r>
                        <m:d>
                          <m:d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𝑚𝑖𝑠</m:t>
                                </m:r>
                              </m:sub>
                            </m:sSub>
                          </m:e>
                        </m:d>
                      </m:num>
                      <m:den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𝜕</m:t>
                        </m:r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9F371EBD-0EB6-43E0-A554-116FC7334FC1}"/>
                </a:ext>
              </a:extLst>
            </xdr:cNvPr>
            <xdr:cNvSpPr txBox="1"/>
          </xdr:nvSpPr>
          <xdr:spPr>
            <a:xfrm>
              <a:off x="4676776" y="409575"/>
              <a:ext cx="647700" cy="448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𝜕</a:t>
              </a:r>
              <a:r>
                <a:rPr lang="pt-BR" sz="1100" b="0" i="0">
                  <a:latin typeface="Cambria Math" panose="02040503050406030204" pitchFamily="18" charset="0"/>
                </a:rPr>
                <a:t>(𝑣_𝑚𝑖𝑠 )/(</a:t>
              </a:r>
              <a:r>
                <a:rPr lang="pt-BR" sz="1100" i="0">
                  <a:latin typeface="Cambria Math" panose="02040503050406030204" pitchFamily="18" charset="0"/>
                </a:rPr>
                <a:t>𝜕𝑥</a:t>
              </a:r>
              <a:r>
                <a:rPr lang="pt-BR" sz="1100" b="0" i="0">
                  <a:latin typeface="Cambria Math" panose="02040503050406030204" pitchFamily="18" charset="0"/>
                </a:rPr>
                <a:t>_1 )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638175</xdr:colOff>
      <xdr:row>0</xdr:row>
      <xdr:rowOff>180975</xdr:rowOff>
    </xdr:from>
    <xdr:ext cx="304800" cy="2674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B49CB4C-78BD-42A2-82E5-C75EDC74456A}"/>
                </a:ext>
              </a:extLst>
            </xdr:cNvPr>
            <xdr:cNvSpPr txBox="1"/>
          </xdr:nvSpPr>
          <xdr:spPr>
            <a:xfrm>
              <a:off x="5305425" y="180975"/>
              <a:ext cx="304800" cy="26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10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</m:acc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B49CB4C-78BD-42A2-82E5-C75EDC74456A}"/>
                </a:ext>
              </a:extLst>
            </xdr:cNvPr>
            <xdr:cNvSpPr txBox="1"/>
          </xdr:nvSpPr>
          <xdr:spPr>
            <a:xfrm>
              <a:off x="5305425" y="180975"/>
              <a:ext cx="304800" cy="267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𝑉</a:t>
              </a:r>
              <a:r>
                <a:rPr lang="pt-BR" sz="1100" b="0" i="0">
                  <a:latin typeface="Cambria Math" panose="02040503050406030204" pitchFamily="18" charset="0"/>
                </a:rPr>
                <a:t> ̅_1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6E8C-953C-465D-8622-AD4C6C1C08FC}">
  <dimension ref="B1:AK15"/>
  <sheetViews>
    <sheetView tabSelected="1" topLeftCell="M1" workbookViewId="0">
      <selection activeCell="AJ15" sqref="AJ15"/>
    </sheetView>
  </sheetViews>
  <sheetFormatPr defaultColWidth="10" defaultRowHeight="15"/>
  <cols>
    <col min="1" max="26" width="10" style="2"/>
    <col min="27" max="37" width="12.42578125" style="2" bestFit="1" customWidth="1"/>
    <col min="38" max="16384" width="10" style="2"/>
  </cols>
  <sheetData>
    <row r="1" spans="2:37" ht="15.75" thickBot="1">
      <c r="B1" s="5"/>
      <c r="C1" s="5"/>
      <c r="D1" s="5"/>
      <c r="E1" s="5"/>
      <c r="F1" s="5"/>
      <c r="G1" s="5"/>
      <c r="H1" s="5"/>
      <c r="I1" s="5"/>
      <c r="J1" s="5"/>
      <c r="K1" s="5"/>
      <c r="L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2:37" s="1" customFormat="1" ht="66" customHeight="1" thickBot="1">
      <c r="B2" s="3" t="s">
        <v>0</v>
      </c>
      <c r="C2" s="4" t="s">
        <v>1</v>
      </c>
      <c r="D2" s="3" t="s">
        <v>2</v>
      </c>
      <c r="E2" s="3" t="s">
        <v>3</v>
      </c>
      <c r="F2" s="4" t="s">
        <v>4</v>
      </c>
      <c r="G2" s="3" t="s">
        <v>5</v>
      </c>
      <c r="H2" s="3"/>
      <c r="I2" s="3" t="s">
        <v>6</v>
      </c>
      <c r="J2" s="3" t="s">
        <v>6</v>
      </c>
      <c r="K2" s="3" t="s">
        <v>7</v>
      </c>
      <c r="L2" s="3" t="s">
        <v>8</v>
      </c>
      <c r="O2" s="3" t="s">
        <v>0</v>
      </c>
      <c r="P2" s="4" t="s">
        <v>1</v>
      </c>
      <c r="Q2" s="3" t="s">
        <v>2</v>
      </c>
      <c r="R2" s="3" t="s">
        <v>3</v>
      </c>
      <c r="S2" s="4" t="s">
        <v>4</v>
      </c>
      <c r="T2" s="3" t="s">
        <v>5</v>
      </c>
      <c r="U2" s="3"/>
      <c r="V2" s="3" t="s">
        <v>6</v>
      </c>
      <c r="W2" s="3" t="s">
        <v>6</v>
      </c>
      <c r="X2" s="3" t="s">
        <v>7</v>
      </c>
      <c r="Y2" s="3" t="s">
        <v>8</v>
      </c>
      <c r="AA2" s="1" t="b">
        <f>B2=O2</f>
        <v>1</v>
      </c>
      <c r="AB2" s="1" t="b">
        <f t="shared" ref="AB2:AK2" si="0">C2=P2</f>
        <v>1</v>
      </c>
      <c r="AC2" s="1" t="b">
        <f t="shared" si="0"/>
        <v>1</v>
      </c>
      <c r="AD2" s="1" t="b">
        <f t="shared" si="0"/>
        <v>1</v>
      </c>
      <c r="AE2" s="1" t="b">
        <f t="shared" si="0"/>
        <v>1</v>
      </c>
      <c r="AF2" s="1" t="b">
        <f t="shared" si="0"/>
        <v>1</v>
      </c>
      <c r="AG2" s="1" t="b">
        <f t="shared" si="0"/>
        <v>1</v>
      </c>
      <c r="AH2" s="1" t="b">
        <f t="shared" si="0"/>
        <v>1</v>
      </c>
      <c r="AI2" s="1" t="b">
        <f t="shared" si="0"/>
        <v>1</v>
      </c>
      <c r="AJ2" s="1" t="b">
        <f t="shared" si="0"/>
        <v>1</v>
      </c>
      <c r="AK2" s="1" t="b">
        <f>L2=Y2</f>
        <v>1</v>
      </c>
    </row>
    <row r="3" spans="2:37">
      <c r="B3" s="2">
        <v>0</v>
      </c>
      <c r="C3" s="2">
        <v>786.846</v>
      </c>
      <c r="O3" s="2">
        <v>0</v>
      </c>
      <c r="P3" s="2">
        <v>786.846</v>
      </c>
      <c r="Q3" s="2">
        <f>1/P3</f>
        <v>1.2708967193072087E-3</v>
      </c>
      <c r="R3" s="2">
        <f>Q3*(18.015*O3+32.04*(1-O3))*1000</f>
        <v>40.719530886602968</v>
      </c>
      <c r="S3" s="2">
        <f>R3-O3*$R$14-(1-O3)*$R$3</f>
        <v>0</v>
      </c>
      <c r="T3" s="2">
        <v>0</v>
      </c>
      <c r="U3" s="2">
        <f xml:space="preserve"> -7.21421816*O3^4*5 + 15.45344006*O3^3*4 - 10.59114098*O3^2*3 + 6.38603402*O3*2 - 4.03303002</f>
        <v>-4.03303002</v>
      </c>
      <c r="V3" s="2">
        <f>$R$14+S3+(1-O3)*U3</f>
        <v>14.035325834839343</v>
      </c>
      <c r="W3" s="2">
        <f>$R$3+S3-O3*U3</f>
        <v>40.719530886602968</v>
      </c>
      <c r="X3" s="2">
        <f>O3*V3+(1-O3)*W3</f>
        <v>40.719530886602968</v>
      </c>
      <c r="Y3" s="2">
        <f>(18.015*O3+32.04*(1-O3))/X3*1000</f>
        <v>786.846</v>
      </c>
      <c r="AA3" s="2" t="b" cm="1">
        <f t="array" ref="AA3:AA14">NOT(_xlfn.ISFORMULA(B3:B14))</f>
        <v>1</v>
      </c>
      <c r="AB3" s="2" t="b">
        <f>B3=O3</f>
        <v>1</v>
      </c>
      <c r="AC3" s="2" t="b" cm="1">
        <f t="array" ref="AC3:AC14">NOT(_xlfn.ISFORMULA(C3:C14))</f>
        <v>1</v>
      </c>
      <c r="AD3" s="2" t="b">
        <f>C3=P3</f>
        <v>1</v>
      </c>
    </row>
    <row r="4" spans="2:37">
      <c r="B4" s="2">
        <v>0.1162</v>
      </c>
      <c r="C4" s="2">
        <v>806.65499999999997</v>
      </c>
      <c r="O4" s="2">
        <v>0.1162</v>
      </c>
      <c r="P4" s="2">
        <v>806.65499999999997</v>
      </c>
      <c r="Q4" s="2">
        <f t="shared" ref="Q4:Q14" si="1">1/P4</f>
        <v>1.2396873508501156E-3</v>
      </c>
      <c r="R4" s="2">
        <f t="shared" ref="R4:R14" si="2">Q4*(18.015*O4+32.04*(1-O4))*1000</f>
        <v>37.699258047120516</v>
      </c>
      <c r="S4" s="2">
        <f t="shared" ref="S4:S14" si="3">R4-O4*$R$14-(1-O4)*$R$3</f>
        <v>-0.38820630079151641</v>
      </c>
      <c r="T4" s="2">
        <f xml:space="preserve"> -7.21421816*O4^5 + 15.45344006*O4^4 - 10.59114098*O4^3 + 6.38603402*O4^2 - 4.03303002*O4 + 0.00155996</f>
        <v>-0.39480383923181739</v>
      </c>
      <c r="U4" s="2">
        <f xml:space="preserve"> -7.21421816*O4^4*5 + 15.45344006*O4^3*4 - 10.59114098*O4^2*3 + 6.38603402*O4*2 - 4.03303002</f>
        <v>-2.8875260118501869</v>
      </c>
      <c r="V4" s="2">
        <f t="shared" ref="V4:V14" si="4">$R$14+S4+(1-O4)*U4</f>
        <v>15.12815406477463</v>
      </c>
      <c r="W4" s="2">
        <f t="shared" ref="W4:W14" si="5">$R$3+S4-O4*U4</f>
        <v>40.66685510838844</v>
      </c>
      <c r="X4" s="2">
        <f t="shared" ref="X4:X14" si="6">O4*V4+(1-O4)*W4</f>
        <v>37.699258047120516</v>
      </c>
      <c r="Y4" s="2">
        <f t="shared" ref="Y4:Y14" si="7">(18.015*O4+32.04*(1-O4))/X4*1000</f>
        <v>806.65499999999997</v>
      </c>
      <c r="AA4" s="2" t="b">
        <v>1</v>
      </c>
      <c r="AB4" s="2" t="b">
        <f t="shared" ref="AB4:AB14" si="8">B4=O4</f>
        <v>1</v>
      </c>
      <c r="AC4" s="2" t="b">
        <v>1</v>
      </c>
      <c r="AD4" s="2" t="b">
        <f t="shared" ref="AD4:AD15" si="9">C4=P4</f>
        <v>1</v>
      </c>
    </row>
    <row r="5" spans="2:37">
      <c r="B5" s="2">
        <v>0.22209999999999999</v>
      </c>
      <c r="C5" s="2">
        <v>825.95899999999995</v>
      </c>
      <c r="O5" s="2">
        <v>0.22209999999999999</v>
      </c>
      <c r="P5" s="2">
        <v>825.95899999999995</v>
      </c>
      <c r="Q5" s="2">
        <f t="shared" si="1"/>
        <v>1.2107138489925045E-3</v>
      </c>
      <c r="R5" s="2">
        <f t="shared" si="2"/>
        <v>35.019955591016021</v>
      </c>
      <c r="S5" s="2">
        <f t="shared" si="3"/>
        <v>-0.66874932103224438</v>
      </c>
      <c r="T5" s="2">
        <f t="shared" ref="T5:T13" si="10" xml:space="preserve"> -7.21421816*O5^5 + 15.45344006*O5^4 - 10.59114098*O5^3 + 6.38603402*O5^2 - 4.03303002*O5 + 0.00155996</f>
        <v>-0.66149402490460585</v>
      </c>
      <c r="U5" s="2">
        <f t="shared" ref="U5:U14" si="11" xml:space="preserve"> -7.21421816*O5^4*5 + 15.45344006*O5^3*4 - 10.59114098*O5^2*3 + 6.38603402*O5*2 - 4.03303002</f>
        <v>-2.1742359816779167</v>
      </c>
      <c r="V5" s="2">
        <f t="shared" si="4"/>
        <v>15.708268363659847</v>
      </c>
      <c r="W5" s="2">
        <f t="shared" si="5"/>
        <v>40.533679377101386</v>
      </c>
      <c r="X5" s="2">
        <f t="shared" si="6"/>
        <v>35.019955591016021</v>
      </c>
      <c r="Y5" s="2">
        <f t="shared" si="7"/>
        <v>825.95899999999995</v>
      </c>
      <c r="AA5" s="2" t="b">
        <v>1</v>
      </c>
      <c r="AB5" s="2" t="b">
        <f t="shared" si="8"/>
        <v>1</v>
      </c>
      <c r="AC5" s="2" t="b">
        <v>1</v>
      </c>
      <c r="AD5" s="2" t="b">
        <f t="shared" si="9"/>
        <v>1</v>
      </c>
    </row>
    <row r="6" spans="2:37">
      <c r="B6" s="2">
        <v>0.28410000000000002</v>
      </c>
      <c r="C6" s="2">
        <v>837.50400000000002</v>
      </c>
      <c r="O6" s="2">
        <v>0.28410000000000002</v>
      </c>
      <c r="P6" s="2">
        <v>837.50400000000002</v>
      </c>
      <c r="Q6" s="2">
        <f t="shared" si="1"/>
        <v>1.194024147944368E-3</v>
      </c>
      <c r="R6" s="2">
        <f t="shared" si="2"/>
        <v>33.498941497592845</v>
      </c>
      <c r="S6" s="2">
        <f t="shared" si="3"/>
        <v>-0.78539056248607508</v>
      </c>
      <c r="T6" s="2">
        <f t="shared" si="10"/>
        <v>-0.78432902106101654</v>
      </c>
      <c r="U6" s="2">
        <f t="shared" si="11"/>
        <v>-1.7865739355423451</v>
      </c>
      <c r="V6" s="2">
        <f t="shared" si="4"/>
        <v>16.003957011898503</v>
      </c>
      <c r="W6" s="2">
        <f t="shared" si="5"/>
        <v>40.441705979204478</v>
      </c>
      <c r="X6" s="2">
        <f t="shared" si="6"/>
        <v>33.498941497592853</v>
      </c>
      <c r="Y6" s="2">
        <f t="shared" si="7"/>
        <v>837.50399999999979</v>
      </c>
      <c r="AA6" s="2" t="b">
        <v>1</v>
      </c>
      <c r="AB6" s="2" t="b">
        <f t="shared" si="8"/>
        <v>1</v>
      </c>
      <c r="AC6" s="2" t="b">
        <v>1</v>
      </c>
      <c r="AD6" s="2" t="b">
        <f t="shared" si="9"/>
        <v>1</v>
      </c>
    </row>
    <row r="7" spans="2:37">
      <c r="B7" s="2">
        <v>0.37290000000000001</v>
      </c>
      <c r="C7" s="2">
        <v>855.03099999999995</v>
      </c>
      <c r="O7" s="2">
        <v>0.37290000000000001</v>
      </c>
      <c r="P7" s="2">
        <v>855.03099999999995</v>
      </c>
      <c r="Q7" s="2">
        <f t="shared" si="1"/>
        <v>1.1695482386018753E-3</v>
      </c>
      <c r="R7" s="2">
        <f t="shared" si="2"/>
        <v>31.355678916904765</v>
      </c>
      <c r="S7" s="2">
        <f t="shared" si="3"/>
        <v>-0.91722880035354493</v>
      </c>
      <c r="T7" s="2">
        <f t="shared" si="10"/>
        <v>-0.9167452954566836</v>
      </c>
      <c r="U7" s="2">
        <f t="shared" si="11"/>
        <v>-1.1807827057131952</v>
      </c>
      <c r="V7" s="2">
        <f t="shared" si="4"/>
        <v>16.410658219733055</v>
      </c>
      <c r="W7" s="2">
        <f t="shared" si="5"/>
        <v>40.242615957209878</v>
      </c>
      <c r="X7" s="2">
        <f t="shared" si="6"/>
        <v>31.355678916904772</v>
      </c>
      <c r="Y7" s="2">
        <f t="shared" si="7"/>
        <v>855.03099999999984</v>
      </c>
      <c r="AA7" s="2" t="b">
        <v>1</v>
      </c>
      <c r="AB7" s="2" t="b">
        <f t="shared" si="8"/>
        <v>1</v>
      </c>
      <c r="AC7" s="2" t="b">
        <v>1</v>
      </c>
      <c r="AD7" s="2" t="b">
        <f t="shared" si="9"/>
        <v>1</v>
      </c>
    </row>
    <row r="8" spans="2:37">
      <c r="B8" s="2">
        <v>0.41860000000000003</v>
      </c>
      <c r="C8" s="2">
        <v>864.245</v>
      </c>
      <c r="O8" s="2">
        <v>0.41860000000000003</v>
      </c>
      <c r="P8" s="2">
        <v>864.245</v>
      </c>
      <c r="Q8" s="2">
        <f t="shared" si="1"/>
        <v>1.1570793004298549E-3</v>
      </c>
      <c r="R8" s="2">
        <f t="shared" si="2"/>
        <v>30.279764418654427</v>
      </c>
      <c r="S8" s="2">
        <f t="shared" si="3"/>
        <v>-0.95798459965228488</v>
      </c>
      <c r="T8" s="2">
        <f t="shared" si="10"/>
        <v>-0.96276129346562767</v>
      </c>
      <c r="U8" s="2">
        <f t="shared" si="11"/>
        <v>-0.82768881573561703</v>
      </c>
      <c r="V8" s="2">
        <f t="shared" si="4"/>
        <v>16.62915297771837</v>
      </c>
      <c r="W8" s="2">
        <f t="shared" si="5"/>
        <v>40.108016825217611</v>
      </c>
      <c r="X8" s="2">
        <f t="shared" si="6"/>
        <v>30.279764418654423</v>
      </c>
      <c r="Y8" s="2">
        <f t="shared" si="7"/>
        <v>864.24500000000012</v>
      </c>
      <c r="AA8" s="2" t="b">
        <v>1</v>
      </c>
      <c r="AB8" s="2" t="b">
        <f t="shared" si="8"/>
        <v>1</v>
      </c>
      <c r="AC8" s="2" t="b">
        <v>1</v>
      </c>
      <c r="AD8" s="2" t="b">
        <f t="shared" si="9"/>
        <v>1</v>
      </c>
    </row>
    <row r="9" spans="2:37">
      <c r="B9" s="2">
        <v>0.52659999999999996</v>
      </c>
      <c r="C9" s="2">
        <v>887.22199999999998</v>
      </c>
      <c r="O9" s="2">
        <v>0.52659999999999996</v>
      </c>
      <c r="P9" s="2">
        <v>887.22199999999998</v>
      </c>
      <c r="Q9" s="2">
        <f t="shared" si="1"/>
        <v>1.1271136198155592E-3</v>
      </c>
      <c r="R9" s="2">
        <f t="shared" si="2"/>
        <v>27.788349477357418</v>
      </c>
      <c r="S9" s="2">
        <f t="shared" si="3"/>
        <v>-1.0030726375188266</v>
      </c>
      <c r="T9" s="2">
        <f t="shared" si="10"/>
        <v>-1.0017443066079081</v>
      </c>
      <c r="U9" s="2">
        <f t="shared" si="11"/>
        <v>0.13455575957356647</v>
      </c>
      <c r="V9" s="2">
        <f t="shared" si="4"/>
        <v>17.128981913902642</v>
      </c>
      <c r="W9" s="2">
        <f t="shared" si="5"/>
        <v>39.645601186092698</v>
      </c>
      <c r="X9" s="2">
        <f t="shared" si="6"/>
        <v>27.788349477357414</v>
      </c>
      <c r="Y9" s="2">
        <f t="shared" si="7"/>
        <v>887.22199999999998</v>
      </c>
      <c r="AA9" s="2" t="b">
        <v>1</v>
      </c>
      <c r="AB9" s="2" t="b">
        <f t="shared" si="8"/>
        <v>1</v>
      </c>
      <c r="AC9" s="2" t="b">
        <v>1</v>
      </c>
      <c r="AD9" s="2" t="b">
        <f t="shared" si="9"/>
        <v>1</v>
      </c>
    </row>
    <row r="10" spans="2:37">
      <c r="B10" s="2">
        <v>0.6119</v>
      </c>
      <c r="C10" s="2">
        <v>905.37599999999998</v>
      </c>
      <c r="O10" s="2">
        <v>0.6119</v>
      </c>
      <c r="P10" s="2">
        <v>905.37599999999998</v>
      </c>
      <c r="Q10" s="2">
        <f t="shared" si="1"/>
        <v>1.1045134839006115E-3</v>
      </c>
      <c r="R10" s="2">
        <f t="shared" si="2"/>
        <v>25.909790517972642</v>
      </c>
      <c r="S10" s="2">
        <f t="shared" si="3"/>
        <v>-0.94948636669416508</v>
      </c>
      <c r="T10" s="2">
        <f t="shared" si="10"/>
        <v>-0.95412043440375949</v>
      </c>
      <c r="U10" s="2">
        <f t="shared" si="11"/>
        <v>0.99074342745057731</v>
      </c>
      <c r="V10" s="2">
        <f t="shared" si="4"/>
        <v>17.503377012338749</v>
      </c>
      <c r="W10" s="2">
        <f t="shared" si="5"/>
        <v>39.163808616651792</v>
      </c>
      <c r="X10" s="2">
        <f t="shared" si="6"/>
        <v>25.909790517972638</v>
      </c>
      <c r="Y10" s="2">
        <f t="shared" si="7"/>
        <v>905.3760000000002</v>
      </c>
      <c r="AA10" s="2" t="b">
        <v>1</v>
      </c>
      <c r="AB10" s="2" t="b">
        <f t="shared" si="8"/>
        <v>1</v>
      </c>
      <c r="AC10" s="2" t="b">
        <v>1</v>
      </c>
      <c r="AD10" s="2" t="b">
        <f t="shared" si="9"/>
        <v>1</v>
      </c>
    </row>
    <row r="11" spans="2:37">
      <c r="B11" s="2">
        <v>0.72199999999999998</v>
      </c>
      <c r="C11" s="2">
        <v>929.53700000000003</v>
      </c>
      <c r="O11" s="2">
        <v>0.72199999999999998</v>
      </c>
      <c r="P11" s="2">
        <v>929.53700000000003</v>
      </c>
      <c r="Q11" s="2">
        <f t="shared" si="1"/>
        <v>1.0758044058493637E-3</v>
      </c>
      <c r="R11" s="2">
        <f t="shared" si="2"/>
        <v>23.575123959562664</v>
      </c>
      <c r="S11" s="2">
        <f t="shared" si="3"/>
        <v>-0.79025855410696622</v>
      </c>
      <c r="T11" s="2">
        <f t="shared" si="10"/>
        <v>-0.78362243179366797</v>
      </c>
      <c r="U11" s="2">
        <f t="shared" si="11"/>
        <v>2.0882382553826506</v>
      </c>
      <c r="V11" s="2">
        <f t="shared" si="4"/>
        <v>17.858627535728754</v>
      </c>
      <c r="W11" s="2">
        <f t="shared" si="5"/>
        <v>38.421564312109723</v>
      </c>
      <c r="X11" s="2">
        <f t="shared" si="6"/>
        <v>23.575123959562667</v>
      </c>
      <c r="Y11" s="2">
        <f t="shared" si="7"/>
        <v>929.53699999999981</v>
      </c>
      <c r="AA11" s="2" t="b">
        <v>1</v>
      </c>
      <c r="AB11" s="2" t="b">
        <f t="shared" si="8"/>
        <v>1</v>
      </c>
      <c r="AC11" s="2" t="b">
        <v>1</v>
      </c>
      <c r="AD11" s="2" t="b">
        <f t="shared" si="9"/>
        <v>1</v>
      </c>
    </row>
    <row r="12" spans="2:37">
      <c r="B12" s="2">
        <v>0.85089999999999999</v>
      </c>
      <c r="C12" s="2">
        <v>957.52200000000005</v>
      </c>
      <c r="O12" s="2">
        <v>0.85089999999999999</v>
      </c>
      <c r="P12" s="2">
        <v>957.52200000000005</v>
      </c>
      <c r="Q12" s="2">
        <f t="shared" si="1"/>
        <v>1.0443624271818297E-3</v>
      </c>
      <c r="R12" s="2">
        <f t="shared" si="2"/>
        <v>20.998084117127334</v>
      </c>
      <c r="S12" s="2">
        <f t="shared" si="3"/>
        <v>-0.44756193494796648</v>
      </c>
      <c r="T12" s="2">
        <f t="shared" si="10"/>
        <v>-0.44838432113317972</v>
      </c>
      <c r="U12" s="2">
        <f t="shared" si="11"/>
        <v>3.0026625884105744</v>
      </c>
      <c r="V12" s="2">
        <f t="shared" si="4"/>
        <v>18.068490911823393</v>
      </c>
      <c r="W12" s="2">
        <f t="shared" si="5"/>
        <v>37.717003355176438</v>
      </c>
      <c r="X12" s="2">
        <f t="shared" si="6"/>
        <v>20.99808411712733</v>
      </c>
      <c r="Y12" s="2">
        <f t="shared" si="7"/>
        <v>957.52200000000016</v>
      </c>
      <c r="AA12" s="2" t="b">
        <v>1</v>
      </c>
      <c r="AB12" s="2" t="b">
        <f t="shared" si="8"/>
        <v>1</v>
      </c>
      <c r="AC12" s="2" t="b">
        <v>1</v>
      </c>
      <c r="AD12" s="2" t="b">
        <f t="shared" si="9"/>
        <v>1</v>
      </c>
    </row>
    <row r="13" spans="2:37">
      <c r="B13" s="2">
        <v>0.94889999999999997</v>
      </c>
      <c r="C13" s="2">
        <v>981.52200000000005</v>
      </c>
      <c r="O13" s="2">
        <v>0.94889999999999997</v>
      </c>
      <c r="P13" s="2">
        <v>981.52200000000005</v>
      </c>
      <c r="Q13" s="2">
        <f t="shared" si="1"/>
        <v>1.018825864320922E-3</v>
      </c>
      <c r="R13" s="2">
        <f t="shared" si="2"/>
        <v>19.084317519118272</v>
      </c>
      <c r="S13" s="2">
        <f t="shared" si="3"/>
        <v>-0.1415133798441941</v>
      </c>
      <c r="T13" s="2">
        <f t="shared" si="10"/>
        <v>-0.14565229523664927</v>
      </c>
      <c r="U13" s="2">
        <f t="shared" si="11"/>
        <v>3.0466394094830598</v>
      </c>
      <c r="V13" s="2">
        <f t="shared" si="4"/>
        <v>18.082525748819734</v>
      </c>
      <c r="W13" s="2">
        <f t="shared" si="5"/>
        <v>37.687061371100299</v>
      </c>
      <c r="X13" s="2">
        <f t="shared" si="6"/>
        <v>19.084317519118269</v>
      </c>
      <c r="Y13" s="2">
        <f t="shared" si="7"/>
        <v>981.52200000000016</v>
      </c>
      <c r="AA13" s="2" t="b">
        <v>1</v>
      </c>
      <c r="AB13" s="2" t="b">
        <f t="shared" si="8"/>
        <v>1</v>
      </c>
      <c r="AC13" s="2" t="b">
        <v>1</v>
      </c>
      <c r="AD13" s="2" t="b">
        <f t="shared" si="9"/>
        <v>1</v>
      </c>
    </row>
    <row r="14" spans="2:37" ht="15.75" thickBot="1">
      <c r="B14" s="5">
        <v>1</v>
      </c>
      <c r="C14" s="5">
        <v>997.04700000000003</v>
      </c>
      <c r="D14" s="5"/>
      <c r="E14" s="5"/>
      <c r="F14" s="5"/>
      <c r="G14" s="5"/>
      <c r="H14" s="5"/>
      <c r="I14" s="5"/>
      <c r="J14" s="5"/>
      <c r="K14" s="5"/>
      <c r="L14" s="5"/>
      <c r="O14" s="5">
        <v>1</v>
      </c>
      <c r="P14" s="5">
        <v>997.04700000000003</v>
      </c>
      <c r="Q14" s="5">
        <f t="shared" si="1"/>
        <v>1.0029617460360445E-3</v>
      </c>
      <c r="R14" s="5">
        <f t="shared" si="2"/>
        <v>18.068355854839343</v>
      </c>
      <c r="S14" s="5">
        <f t="shared" si="3"/>
        <v>0</v>
      </c>
      <c r="T14" s="5">
        <v>0</v>
      </c>
      <c r="U14" s="5">
        <f t="shared" si="11"/>
        <v>2.7082845199999976</v>
      </c>
      <c r="V14" s="5">
        <f t="shared" si="4"/>
        <v>18.068355854839343</v>
      </c>
      <c r="W14" s="5">
        <f t="shared" si="5"/>
        <v>38.011246366602968</v>
      </c>
      <c r="X14" s="5">
        <f t="shared" si="6"/>
        <v>18.068355854839343</v>
      </c>
      <c r="Y14" s="5">
        <f t="shared" si="7"/>
        <v>997.04699999999991</v>
      </c>
      <c r="AA14" s="2" t="b">
        <v>1</v>
      </c>
      <c r="AB14" s="2" t="b">
        <f t="shared" si="8"/>
        <v>1</v>
      </c>
      <c r="AC14" s="2" t="b">
        <v>1</v>
      </c>
      <c r="AD14" s="2" t="b">
        <f t="shared" si="9"/>
        <v>1</v>
      </c>
    </row>
    <row r="15" spans="2:37">
      <c r="AA15" s="2" t="b">
        <f>AND(AA3:AA14)</f>
        <v>1</v>
      </c>
      <c r="AB15" s="2" t="b">
        <f t="shared" ref="AA15:AB15" si="12">AND(AB3:AB14)</f>
        <v>1</v>
      </c>
      <c r="AC15" s="2" t="b">
        <f>AND(AC3:AC14)</f>
        <v>1</v>
      </c>
      <c r="AD15" s="2" t="b">
        <f>AND(AD3:AD14)</f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Zanone</dc:creator>
  <cp:lastModifiedBy>Armando Zanone</cp:lastModifiedBy>
  <dcterms:created xsi:type="dcterms:W3CDTF">2021-09-07T00:57:04Z</dcterms:created>
  <dcterms:modified xsi:type="dcterms:W3CDTF">2022-09-12T00:45:27Z</dcterms:modified>
</cp:coreProperties>
</file>