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-my.sharepoint.com/personal/21_00794-2_maua_br/Documents/Monitoria/entregas/"/>
    </mc:Choice>
  </mc:AlternateContent>
  <xr:revisionPtr revIDLastSave="1627" documentId="8_{C9DB1880-D93E-4993-8512-C0AAC027A4EA}" xr6:coauthVersionLast="47" xr6:coauthVersionMax="47" xr10:uidLastSave="{45EDF33A-4E62-4643-8D4D-69E82CF322B8}"/>
  <bookViews>
    <workbookView xWindow="-108" yWindow="-108" windowWidth="15576" windowHeight="11784" xr2:uid="{AFACD32A-8C97-4B2D-936C-42F9DB6138E0}"/>
  </bookViews>
  <sheets>
    <sheet name="Entrada" sheetId="5" r:id="rId1"/>
    <sheet name="G" sheetId="11" state="hidden" r:id="rId2"/>
    <sheet name="C" sheetId="7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1" l="1"/>
  <c r="B8" i="7" a="1"/>
  <c r="B8" i="7" s="1"/>
  <c r="B10" i="7"/>
  <c r="B3" i="7" l="1"/>
  <c r="L5" i="11"/>
  <c r="M5" i="11" s="1"/>
  <c r="D4" i="11"/>
  <c r="J5" i="11" l="1"/>
  <c r="P7" i="11"/>
  <c r="Q7" i="11" s="1"/>
  <c r="B2" i="7" l="1"/>
  <c r="P8" i="11"/>
  <c r="P9" i="11" s="1"/>
  <c r="Q9" i="11" s="1"/>
  <c r="I5" i="11"/>
  <c r="K5" i="11"/>
  <c r="L6" i="11" s="1"/>
  <c r="M6" i="11" s="1"/>
  <c r="P10" i="11" l="1"/>
  <c r="P11" i="11" s="1"/>
  <c r="P12" i="11" s="1"/>
  <c r="Q8" i="11"/>
  <c r="Q10" i="11"/>
  <c r="H6" i="11"/>
  <c r="I6" i="11" s="1"/>
  <c r="Q11" i="11" l="1"/>
  <c r="J6" i="11"/>
  <c r="K6" i="11" s="1"/>
  <c r="L7" i="11" s="1"/>
  <c r="M7" i="11" s="1"/>
  <c r="P13" i="11"/>
  <c r="Q12" i="11"/>
  <c r="B5" i="7" l="1"/>
  <c r="H7" i="11"/>
  <c r="J7" i="11" s="1"/>
  <c r="N6" i="11"/>
  <c r="Q13" i="11"/>
  <c r="P14" i="11"/>
  <c r="B4" i="7" l="1"/>
  <c r="I7" i="11"/>
  <c r="N7" i="11"/>
  <c r="K7" i="11"/>
  <c r="Q14" i="11"/>
  <c r="P15" i="11"/>
  <c r="B6" i="7" l="1"/>
  <c r="P16" i="11"/>
  <c r="Q15" i="11"/>
  <c r="H8" i="11"/>
  <c r="L8" i="11"/>
  <c r="M8" i="11" s="1"/>
  <c r="B7" i="7" l="1"/>
  <c r="I8" i="11"/>
  <c r="J8" i="11"/>
  <c r="P17" i="11"/>
  <c r="Q17" i="11" s="1"/>
  <c r="Q16" i="11"/>
  <c r="N8" i="11" l="1"/>
  <c r="K8" i="11"/>
  <c r="H9" i="11" l="1"/>
  <c r="L9" i="11"/>
  <c r="M9" i="11" s="1"/>
  <c r="I9" i="11" l="1"/>
  <c r="J9" i="11"/>
  <c r="K9" i="11" l="1"/>
  <c r="N9" i="11"/>
  <c r="H10" i="11" l="1"/>
  <c r="L10" i="11"/>
  <c r="M10" i="11" s="1"/>
  <c r="J10" i="11" l="1"/>
  <c r="I10" i="11"/>
  <c r="N10" i="11" l="1"/>
  <c r="K10" i="11"/>
  <c r="H11" i="11" l="1"/>
  <c r="L11" i="11"/>
  <c r="M11" i="11" s="1"/>
  <c r="I11" i="11" l="1"/>
  <c r="J11" i="11"/>
  <c r="N11" i="11" l="1"/>
  <c r="K11" i="11"/>
  <c r="H12" i="11" l="1"/>
  <c r="L12" i="11"/>
  <c r="M12" i="11" s="1"/>
  <c r="I12" i="11" l="1"/>
  <c r="J12" i="11"/>
  <c r="K12" i="11" l="1"/>
  <c r="N12" i="11"/>
  <c r="H13" i="11" l="1"/>
  <c r="L13" i="11"/>
  <c r="M13" i="11" s="1"/>
  <c r="J13" i="11" l="1"/>
  <c r="I13" i="11"/>
  <c r="K13" i="11" l="1"/>
  <c r="N13" i="11"/>
  <c r="H14" i="11" l="1"/>
  <c r="L14" i="11"/>
  <c r="M14" i="11" s="1"/>
  <c r="J14" i="11" l="1"/>
  <c r="I14" i="11"/>
  <c r="K14" i="11" l="1"/>
  <c r="N14" i="11"/>
  <c r="H15" i="11" l="1"/>
  <c r="L15" i="11"/>
  <c r="M15" i="11" s="1"/>
  <c r="J15" i="11" l="1"/>
  <c r="I15" i="11"/>
  <c r="K15" i="11" l="1"/>
  <c r="N15" i="11"/>
  <c r="H16" i="11" l="1"/>
  <c r="L16" i="11"/>
  <c r="M16" i="11" s="1"/>
  <c r="J16" i="11" l="1"/>
  <c r="I16" i="11"/>
  <c r="N16" i="11" l="1"/>
  <c r="K16" i="11"/>
  <c r="H17" i="11" l="1"/>
  <c r="L17" i="11"/>
  <c r="M17" i="11" s="1"/>
  <c r="J17" i="11" l="1"/>
  <c r="I17" i="11"/>
  <c r="N17" i="11" l="1"/>
  <c r="K17" i="11"/>
  <c r="H18" i="11" l="1"/>
  <c r="L18" i="11"/>
  <c r="M18" i="11" s="1"/>
  <c r="I18" i="11" l="1"/>
  <c r="J18" i="11"/>
  <c r="K18" i="11" l="1"/>
  <c r="N18" i="11"/>
  <c r="H19" i="11" l="1"/>
  <c r="L19" i="11"/>
  <c r="M19" i="11" s="1"/>
  <c r="J19" i="11" l="1"/>
  <c r="I19" i="11"/>
  <c r="K19" i="11" l="1"/>
  <c r="N19" i="11"/>
  <c r="H20" i="11" l="1"/>
  <c r="L20" i="11"/>
  <c r="M20" i="11" s="1"/>
  <c r="I20" i="11" l="1"/>
  <c r="J20" i="11"/>
  <c r="K20" i="11" l="1"/>
  <c r="N20" i="11"/>
  <c r="H21" i="11" l="1"/>
  <c r="L21" i="11"/>
  <c r="M21" i="11" s="1"/>
  <c r="J21" i="11" l="1"/>
  <c r="I21" i="11"/>
  <c r="K21" i="11" l="1"/>
  <c r="N21" i="11"/>
  <c r="H22" i="11" l="1"/>
  <c r="L22" i="11"/>
  <c r="M22" i="11" s="1"/>
  <c r="I22" i="11" l="1"/>
  <c r="J22" i="11"/>
  <c r="K22" i="11" l="1"/>
  <c r="N22" i="11"/>
  <c r="H23" i="11" l="1"/>
  <c r="L23" i="11"/>
  <c r="M23" i="11" s="1"/>
  <c r="I23" i="11" l="1"/>
  <c r="J23" i="11"/>
  <c r="N23" i="11" l="1"/>
  <c r="K23" i="11"/>
  <c r="H24" i="11" l="1"/>
  <c r="L24" i="11"/>
  <c r="M24" i="11" s="1"/>
  <c r="I24" i="11" l="1"/>
  <c r="J24" i="11"/>
  <c r="K24" i="11" l="1"/>
  <c r="N24" i="11"/>
  <c r="H25" i="11" l="1"/>
  <c r="L25" i="11"/>
  <c r="M25" i="11" s="1"/>
  <c r="I25" i="11" l="1"/>
  <c r="J25" i="11"/>
  <c r="K25" i="11" l="1"/>
  <c r="N25" i="11"/>
  <c r="H26" i="11" l="1"/>
  <c r="L26" i="11"/>
  <c r="M26" i="11" s="1"/>
  <c r="J26" i="11" l="1"/>
  <c r="I26" i="11"/>
  <c r="K26" i="11" l="1"/>
  <c r="N26" i="11"/>
  <c r="H27" i="11" l="1"/>
  <c r="L27" i="11"/>
  <c r="M27" i="11" s="1"/>
  <c r="I27" i="11" l="1"/>
  <c r="J27" i="11"/>
  <c r="K27" i="11" l="1"/>
  <c r="N27" i="11"/>
  <c r="H28" i="11" l="1"/>
  <c r="L28" i="11"/>
  <c r="M28" i="11" s="1"/>
  <c r="I28" i="11" l="1"/>
  <c r="J28" i="11"/>
  <c r="K28" i="11" l="1"/>
  <c r="N28" i="11"/>
  <c r="H29" i="11" l="1"/>
  <c r="L29" i="11"/>
  <c r="M29" i="11" s="1"/>
  <c r="J29" i="11" l="1"/>
  <c r="I29" i="11"/>
  <c r="K29" i="11" l="1"/>
  <c r="N29" i="11"/>
  <c r="H30" i="11" l="1"/>
  <c r="L30" i="11"/>
  <c r="M30" i="11" s="1"/>
  <c r="I30" i="11" l="1"/>
  <c r="J30" i="11"/>
  <c r="K30" i="11" l="1"/>
  <c r="N30" i="11"/>
  <c r="H31" i="11" l="1"/>
  <c r="L31" i="11"/>
  <c r="M31" i="11" s="1"/>
  <c r="I31" i="11" l="1"/>
  <c r="J31" i="11"/>
  <c r="K31" i="11" l="1"/>
  <c r="N31" i="11"/>
  <c r="H32" i="11" l="1"/>
  <c r="L32" i="11"/>
  <c r="M32" i="11" s="1"/>
  <c r="J32" i="11" l="1"/>
  <c r="I32" i="11"/>
  <c r="K32" i="11" l="1"/>
  <c r="N32" i="11"/>
  <c r="H33" i="11" l="1"/>
  <c r="L33" i="11"/>
  <c r="M33" i="11" s="1"/>
  <c r="I33" i="11" l="1"/>
  <c r="J33" i="11"/>
  <c r="K33" i="11" l="1"/>
  <c r="N33" i="11"/>
  <c r="H34" i="11" l="1"/>
  <c r="L34" i="11"/>
  <c r="M34" i="11" s="1"/>
  <c r="I34" i="11" l="1"/>
  <c r="J34" i="11"/>
  <c r="N34" i="11" l="1"/>
  <c r="K34" i="11"/>
  <c r="H35" i="11" l="1"/>
  <c r="L35" i="11"/>
  <c r="M35" i="11" s="1"/>
  <c r="I35" i="11" l="1"/>
  <c r="J35" i="11"/>
  <c r="K35" i="11" l="1"/>
  <c r="N35" i="11"/>
  <c r="H36" i="11" l="1"/>
  <c r="L36" i="11"/>
  <c r="M36" i="11" s="1"/>
  <c r="J36" i="11" l="1"/>
  <c r="I36" i="11"/>
  <c r="K36" i="11" l="1"/>
  <c r="N36" i="11"/>
  <c r="H37" i="11" l="1"/>
  <c r="L37" i="11"/>
  <c r="M37" i="11" s="1"/>
  <c r="I37" i="11" l="1"/>
  <c r="J37" i="11"/>
  <c r="K37" i="11" l="1"/>
  <c r="N37" i="11"/>
  <c r="H38" i="11" l="1"/>
  <c r="L38" i="11"/>
  <c r="M38" i="11" s="1"/>
  <c r="J38" i="11" l="1"/>
  <c r="I38" i="11"/>
  <c r="N38" i="11" l="1"/>
  <c r="K38" i="11"/>
  <c r="H39" i="11" l="1"/>
  <c r="L39" i="11"/>
  <c r="M39" i="11" s="1"/>
  <c r="I39" i="11" l="1"/>
  <c r="J39" i="11"/>
  <c r="K39" i="11" l="1"/>
  <c r="N39" i="11"/>
  <c r="H40" i="11" l="1"/>
  <c r="L40" i="11"/>
  <c r="M40" i="11" s="1"/>
  <c r="I40" i="11" l="1"/>
  <c r="J40" i="11"/>
  <c r="N40" i="11" l="1"/>
  <c r="K40" i="11"/>
  <c r="H41" i="11" l="1"/>
  <c r="L41" i="11"/>
  <c r="M41" i="11" s="1"/>
  <c r="I41" i="11" l="1"/>
  <c r="J41" i="11"/>
  <c r="K41" i="11" l="1"/>
  <c r="N41" i="11"/>
  <c r="H42" i="11" l="1"/>
  <c r="L42" i="11"/>
  <c r="M42" i="11" s="1"/>
  <c r="J42" i="11" l="1"/>
  <c r="I42" i="11"/>
  <c r="K42" i="11" l="1"/>
  <c r="N42" i="11"/>
  <c r="H43" i="11" l="1"/>
  <c r="L43" i="11"/>
  <c r="M43" i="11" s="1"/>
  <c r="J43" i="11" l="1"/>
  <c r="I43" i="11"/>
  <c r="K43" i="11" l="1"/>
  <c r="N43" i="11"/>
  <c r="H44" i="11" l="1"/>
  <c r="L44" i="11"/>
  <c r="M44" i="11" s="1"/>
  <c r="I44" i="11" l="1"/>
  <c r="J44" i="11"/>
  <c r="N44" i="11" l="1"/>
  <c r="K44" i="11"/>
  <c r="H45" i="11" l="1"/>
  <c r="L45" i="11"/>
  <c r="M45" i="11" s="1"/>
  <c r="I45" i="11" l="1"/>
  <c r="J45" i="11"/>
  <c r="K45" i="11" l="1"/>
  <c r="N45" i="11"/>
  <c r="H46" i="11" l="1"/>
  <c r="L46" i="11"/>
  <c r="M46" i="11" s="1"/>
  <c r="I46" i="11" l="1"/>
  <c r="J46" i="11"/>
  <c r="N46" i="11" l="1"/>
  <c r="K46" i="11"/>
  <c r="H47" i="11" l="1"/>
  <c r="L47" i="11"/>
  <c r="M47" i="11" s="1"/>
  <c r="I47" i="11" l="1"/>
  <c r="J47" i="11"/>
  <c r="K47" i="11" l="1"/>
  <c r="N47" i="11"/>
  <c r="H48" i="11" l="1"/>
  <c r="L48" i="11"/>
  <c r="M48" i="11" s="1"/>
  <c r="I48" i="11" l="1"/>
  <c r="J48" i="11"/>
  <c r="N48" i="11" l="1"/>
  <c r="K48" i="11"/>
  <c r="H49" i="11" l="1"/>
  <c r="L49" i="11"/>
  <c r="M49" i="11" s="1"/>
  <c r="I49" i="11" l="1"/>
  <c r="J49" i="11"/>
  <c r="K49" i="11" l="1"/>
  <c r="N49" i="11"/>
  <c r="H50" i="11" l="1"/>
  <c r="L50" i="11"/>
  <c r="M50" i="11" s="1"/>
  <c r="I50" i="11" l="1"/>
  <c r="J50" i="11"/>
  <c r="S10" i="11" a="1"/>
  <c r="S32" i="11" a="1"/>
  <c r="S31" i="11" a="1"/>
  <c r="S39" i="11" a="1"/>
  <c r="S46" i="11" a="1"/>
  <c r="S40" i="11" a="1"/>
  <c r="S11" i="11" a="1"/>
  <c r="S24" i="11" a="1"/>
  <c r="S43" i="11" a="1"/>
  <c r="S8" i="11" a="1"/>
  <c r="S20" i="11" a="1"/>
  <c r="S22" i="11" a="1"/>
  <c r="S28" i="11" a="1"/>
  <c r="S16" i="11" a="1"/>
  <c r="S25" i="11" a="1"/>
  <c r="S30" i="11" a="1"/>
  <c r="S34" i="11" a="1"/>
  <c r="S37" i="11" a="1"/>
  <c r="S27" i="11" a="1"/>
  <c r="S50" i="11" a="1"/>
  <c r="S13" i="11" a="1"/>
  <c r="S45" i="11" a="1"/>
  <c r="S18" i="11" a="1"/>
  <c r="S33" i="11" a="1"/>
  <c r="S19" i="11" a="1"/>
  <c r="S38" i="11" a="1"/>
  <c r="S36" i="11" a="1"/>
  <c r="S35" i="11" a="1"/>
  <c r="S9" i="11" a="1"/>
  <c r="S7" i="11" a="1"/>
  <c r="S47" i="11" a="1"/>
  <c r="S14" i="11" a="1"/>
  <c r="S41" i="11" a="1"/>
  <c r="S48" i="11" a="1"/>
  <c r="S12" i="11" a="1"/>
  <c r="S42" i="11" a="1"/>
  <c r="S49" i="11" a="1"/>
  <c r="S21" i="11" a="1"/>
  <c r="S15" i="11" a="1"/>
  <c r="S29" i="11" a="1"/>
  <c r="S17" i="11" a="1"/>
  <c r="S26" i="11" a="1"/>
  <c r="S6" i="11" a="1"/>
  <c r="S23" i="11" a="1"/>
  <c r="S44" i="11" a="1"/>
  <c r="S49" i="11" l="1"/>
  <c r="S47" i="11"/>
  <c r="S45" i="11"/>
  <c r="S43" i="11"/>
  <c r="S41" i="11"/>
  <c r="S39" i="11"/>
  <c r="S37" i="11"/>
  <c r="S35" i="11"/>
  <c r="S33" i="11"/>
  <c r="S31" i="11"/>
  <c r="S29" i="11"/>
  <c r="S27" i="11"/>
  <c r="S25" i="11"/>
  <c r="S23" i="11"/>
  <c r="S21" i="11"/>
  <c r="S19" i="11"/>
  <c r="S17" i="11"/>
  <c r="S15" i="11"/>
  <c r="S13" i="11"/>
  <c r="S11" i="11"/>
  <c r="S9" i="11"/>
  <c r="S7" i="11"/>
  <c r="S6" i="11"/>
  <c r="S8" i="11"/>
  <c r="S10" i="11"/>
  <c r="S12" i="11"/>
  <c r="S14" i="11"/>
  <c r="S16" i="11"/>
  <c r="S18" i="11"/>
  <c r="S20" i="11"/>
  <c r="S22" i="11"/>
  <c r="S24" i="11"/>
  <c r="S26" i="11"/>
  <c r="S28" i="11"/>
  <c r="S30" i="11"/>
  <c r="S32" i="11"/>
  <c r="S34" i="11"/>
  <c r="S36" i="11"/>
  <c r="S38" i="11"/>
  <c r="S40" i="11"/>
  <c r="S42" i="11"/>
  <c r="S44" i="11"/>
  <c r="S46" i="11"/>
  <c r="S48" i="11"/>
  <c r="S50" i="11"/>
  <c r="K50" i="11"/>
  <c r="N50" i="11"/>
  <c r="R7" i="11" a="1"/>
  <c r="R32" i="11" a="1"/>
  <c r="R21" i="11" a="1"/>
  <c r="R13" i="11" a="1"/>
  <c r="R41" i="11" a="1"/>
  <c r="R10" i="11" a="1"/>
  <c r="R22" i="11" a="1"/>
  <c r="R30" i="11" a="1"/>
  <c r="R33" i="11" a="1"/>
  <c r="R19" i="11" a="1"/>
  <c r="R39" i="11" a="1"/>
  <c r="R25" i="11" a="1"/>
  <c r="R38" i="11" a="1"/>
  <c r="R43" i="11" a="1"/>
  <c r="R26" i="11" a="1"/>
  <c r="R15" i="11" a="1"/>
  <c r="R9" i="11" a="1"/>
  <c r="R6" i="11" a="1"/>
  <c r="R44" i="11" a="1"/>
  <c r="R27" i="11" a="1"/>
  <c r="R34" i="11" a="1"/>
  <c r="R14" i="11" a="1"/>
  <c r="R35" i="11" a="1"/>
  <c r="R20" i="11" a="1"/>
  <c r="R24" i="11" a="1"/>
  <c r="R47" i="11" a="1"/>
  <c r="R50" i="11" a="1"/>
  <c r="R23" i="11" a="1"/>
  <c r="R17" i="11" a="1"/>
  <c r="R48" i="11" a="1"/>
  <c r="R46" i="11" a="1"/>
  <c r="R18" i="11" a="1"/>
  <c r="R49" i="11" a="1"/>
  <c r="R37" i="11" a="1"/>
  <c r="R45" i="11" a="1"/>
  <c r="R12" i="11" a="1"/>
  <c r="R16" i="11" a="1"/>
  <c r="R40" i="11" a="1"/>
  <c r="R29" i="11" a="1"/>
  <c r="R11" i="11" a="1"/>
  <c r="R42" i="11" a="1"/>
  <c r="R28" i="11" a="1"/>
  <c r="R31" i="11" a="1"/>
  <c r="R8" i="11" a="1"/>
  <c r="R36" i="11" a="1"/>
  <c r="R49" i="11" l="1"/>
  <c r="R47" i="11"/>
  <c r="R45" i="11"/>
  <c r="R43" i="11"/>
  <c r="R41" i="11"/>
  <c r="R39" i="11"/>
  <c r="R37" i="11"/>
  <c r="R35" i="11"/>
  <c r="R33" i="11"/>
  <c r="R31" i="11"/>
  <c r="R29" i="11"/>
  <c r="R27" i="11"/>
  <c r="R25" i="11"/>
  <c r="R23" i="11"/>
  <c r="R21" i="11"/>
  <c r="R19" i="11"/>
  <c r="R17" i="11"/>
  <c r="R15" i="11"/>
  <c r="R13" i="11"/>
  <c r="R11" i="11"/>
  <c r="R9" i="11"/>
  <c r="R7" i="11"/>
  <c r="R6" i="11"/>
  <c r="R8" i="11"/>
  <c r="R10" i="11"/>
  <c r="R12" i="11"/>
  <c r="R14" i="11"/>
  <c r="R16" i="11"/>
  <c r="R18" i="11"/>
  <c r="R20" i="11"/>
  <c r="R22" i="11"/>
  <c r="R24" i="11"/>
  <c r="R26" i="11"/>
  <c r="R28" i="11"/>
  <c r="R30" i="11"/>
  <c r="R32" i="11"/>
  <c r="R34" i="11"/>
  <c r="R36" i="11"/>
  <c r="R38" i="11"/>
  <c r="R40" i="11"/>
  <c r="R42" i="11"/>
  <c r="R44" i="11"/>
  <c r="R46" i="11"/>
  <c r="R48" i="11"/>
  <c r="R50" i="11"/>
  <c r="P31" i="11" l="1"/>
  <c r="D8" i="11" s="1"/>
  <c r="B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<sst xmlns="http://schemas.openxmlformats.org/spreadsheetml/2006/main" count="70" uniqueCount="46">
  <si>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i</t>
  </si>
  <si>
    <t>Inicio =</t>
  </si>
  <si>
    <t>Fim =</t>
  </si>
  <si>
    <t>Resultado</t>
  </si>
  <si>
    <t>Insira o resultado final aqui =</t>
  </si>
  <si>
    <t>unidade =</t>
  </si>
  <si>
    <t>Critério</t>
  </si>
  <si>
    <t>Mensagem se acerto</t>
  </si>
  <si>
    <t>Mensagem se erro</t>
  </si>
  <si>
    <t>Aluno apresentou o resultado final corretamente (margem de 5%)</t>
  </si>
  <si>
    <t>Parabéns</t>
  </si>
  <si>
    <t>a</t>
  </si>
  <si>
    <t>f(a)</t>
  </si>
  <si>
    <t>xi</t>
  </si>
  <si>
    <t>f(xi)</t>
  </si>
  <si>
    <t>b</t>
  </si>
  <si>
    <t>f(b)</t>
  </si>
  <si>
    <t>ε</t>
  </si>
  <si>
    <t>L</t>
  </si>
  <si>
    <t>ft</t>
  </si>
  <si>
    <t>r</t>
  </si>
  <si>
    <t>V</t>
  </si>
  <si>
    <t>Erro máximo =</t>
  </si>
  <si>
    <t>x</t>
  </si>
  <si>
    <t>f(x)</t>
  </si>
  <si>
    <t>Parametros/Resultado</t>
  </si>
  <si>
    <t>Tabela</t>
  </si>
  <si>
    <t>Rascunho</t>
  </si>
  <si>
    <t>-</t>
  </si>
  <si>
    <t>Aluno selecionou um intervalo que satisfaça f(a).f(b)&lt;0</t>
  </si>
  <si>
    <t>Aluno inseriu o erro máximo corretamente</t>
  </si>
  <si>
    <t>Aluno iterou até o erro ser menor que 0,01</t>
  </si>
  <si>
    <t>Aluno inseriu as fórmulas corretamente</t>
  </si>
  <si>
    <t>Aluno pegou o ponto médio do intervalo corretamente</t>
  </si>
  <si>
    <t>Aluno decidiu os intervalos das iterações corretamente conforme o método</t>
  </si>
  <si>
    <t>Aluno calculou o erro corretamente</t>
  </si>
  <si>
    <t>Intervalo selecionado incorretamente (não contém raiz)</t>
  </si>
  <si>
    <t>Erro máximo inserido incorretamente</t>
  </si>
  <si>
    <t>Fórmulas inseridas incorretamente</t>
  </si>
  <si>
    <t>O centro do intervalo foi selecionado incorretamente</t>
  </si>
  <si>
    <t xml:space="preserve">Aluno não selecionou os métodos sub-sequentes conforme o método </t>
  </si>
  <si>
    <t>Calculou o erro incorretamente</t>
  </si>
  <si>
    <t>Não iterou até o erro ser menor que o especificado</t>
  </si>
  <si>
    <t>Resultado final incorreto</t>
  </si>
  <si>
    <t>Unidade de medida final incorreta</t>
  </si>
  <si>
    <t>Unidade final incorreta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</si>
</sst>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E+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MS Reference Sans Serif"/>
      <family val="2"/>
    </font>
    <font>
      <sz val="11"/>
      <color theme="1"/>
      <name val="MS Reference Sans Serif"/>
      <family val="2"/>
    </font>
    <font>
      <b/>
      <sz val="11"/>
      <color theme="1"/>
      <name val="MS Reference Sans Serif"/>
      <family val="2"/>
    </font>
    <font>
      <b/>
      <sz val="10"/>
      <color theme="1"/>
      <name val="MS Reference Sans Serif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2" fillId="2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G!$P$7:$P$17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G!$Q$7:$Q$17</c:f>
              <c:numCache>
                <c:formatCode>General</c:formatCode>
                <c:ptCount val="11"/>
                <c:pt idx="0">
                  <c:v>4.0079632679489663</c:v>
                </c:pt>
                <c:pt idx="1">
                  <c:v>2.0113016192267494</c:v>
                </c:pt>
                <c:pt idx="2">
                  <c:v>3.4792265819113766E-2</c:v>
                </c:pt>
                <c:pt idx="3">
                  <c:v>-1.9007808764558476</c:v>
                </c:pt>
                <c:pt idx="4">
                  <c:v>-3.7732657486905863</c:v>
                </c:pt>
                <c:pt idx="5">
                  <c:v>-5.5581515069562162</c:v>
                </c:pt>
                <c:pt idx="6">
                  <c:v>-7.227047819983877</c:v>
                </c:pt>
                <c:pt idx="7">
                  <c:v>-8.745011598138559</c:v>
                </c:pt>
                <c:pt idx="8">
                  <c:v>-10.064988912067154</c:v>
                </c:pt>
                <c:pt idx="9">
                  <c:v>-11.112740931223982</c:v>
                </c:pt>
                <c:pt idx="10">
                  <c:v>-11.7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5-48FE-A60B-045E7FC1F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17232"/>
        <c:axId val="428599760"/>
      </c:scatterChart>
      <c:valAx>
        <c:axId val="42851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599760"/>
        <c:crosses val="autoZero"/>
        <c:crossBetween val="midCat"/>
      </c:valAx>
      <c:valAx>
        <c:axId val="42859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851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211183</xdr:colOff>
      <xdr:row>5</xdr:row>
      <xdr:rowOff>109946</xdr:rowOff>
    </xdr:from>
    <xdr:to>
      <xdr:col>23</xdr:col>
      <xdr:colOff>180703</xdr:colOff>
      <xdr:row>19</xdr:row>
      <xdr:rowOff>94706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26F715-B6F4-41F5-832F-A6A1A3CF3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644E-5C63-40F3-81F7-ACDF06C29CC2}">
  <dimension ref="B1:AD126"/>
  <sheetViews>
    <sheetView tabSelected="1" zoomScale="85" zoomScaleNormal="85" workbookViewId="0">
      <selection activeCell="I8" sqref="I8"/>
    </sheetView>
  </sheetViews>
  <sheetFormatPr defaultRowHeight="15" x14ac:dyDescent="0.3"/>
  <cols>
    <col min="1" max="1" width="4.44140625" style="4" customWidth="1"/>
    <col min="2" max="4" width="12.77734375" style="4"/>
    <col min="5" max="5" width="8.33203125" style="4" customWidth="1"/>
    <col min="6" max="6" width="3.21875" style="4" customWidth="1"/>
    <col min="7" max="7" width="7.109375" style="1" customWidth="1"/>
    <col min="8" max="9" width="12.77734375" style="1" bestFit="1" customWidth="1"/>
    <col min="10" max="10" width="12.77734375" style="1" customWidth="1"/>
    <col min="11" max="13" width="16.109375" style="1" customWidth="1"/>
    <col min="14" max="14" width="17" style="1" customWidth="1"/>
    <col min="15" max="15" width="6" style="4" customWidth="1"/>
    <col min="16" max="30" width="16.77734375" style="1" customWidth="1"/>
    <col min="31" max="33" width="16.77734375" style="4" customWidth="1"/>
    <col min="34" max="16384" width="8.88671875" style="4"/>
  </cols>
  <sheetData>
    <row r="1" spans="2:30" x14ac:dyDescent="0.3">
      <c r="G1" s="4"/>
      <c r="H1" s="4"/>
      <c r="I1" s="4"/>
      <c r="J1" s="12"/>
      <c r="K1" s="12"/>
      <c r="L1" s="5"/>
      <c r="M1" s="5"/>
      <c r="N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2:30" ht="17.399999999999999" x14ac:dyDescent="0.3">
      <c r="B2" s="6" t="s">
        <v>25</v>
      </c>
      <c r="C2" s="6"/>
      <c r="G2" s="6" t="s">
        <v>26</v>
      </c>
      <c r="H2" s="4"/>
      <c r="I2" s="4"/>
      <c r="J2" s="5"/>
      <c r="K2" s="5"/>
      <c r="L2" s="5"/>
      <c r="M2" s="5"/>
      <c r="N2" s="4"/>
      <c r="P2" s="6" t="s">
        <v>27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 ht="17.399999999999999" x14ac:dyDescent="0.3">
      <c r="B3" s="6"/>
      <c r="C3" s="6"/>
      <c r="G3" s="6"/>
      <c r="H3" s="4"/>
      <c r="I3" s="4"/>
      <c r="J3" s="5"/>
      <c r="K3" s="5"/>
      <c r="L3" s="5"/>
      <c r="M3" s="5"/>
      <c r="N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ht="17.399999999999999" x14ac:dyDescent="0.3">
      <c r="B4" s="16" t="s">
        <v>1</v>
      </c>
      <c r="C4" s="16"/>
      <c r="D4" s="1"/>
      <c r="G4" s="5" t="s">
        <v>0</v>
      </c>
      <c r="H4" s="5" t="s">
        <v>11</v>
      </c>
      <c r="I4" s="5" t="s">
        <v>12</v>
      </c>
      <c r="J4" s="7" t="s">
        <v>13</v>
      </c>
      <c r="K4" s="7" t="s">
        <v>14</v>
      </c>
      <c r="L4" s="7" t="s">
        <v>15</v>
      </c>
      <c r="M4" s="5" t="s">
        <v>16</v>
      </c>
      <c r="N4" s="8" t="s">
        <v>17</v>
      </c>
    </row>
    <row r="5" spans="2:30" ht="17.399999999999999" x14ac:dyDescent="0.3">
      <c r="B5" s="16" t="s">
        <v>2</v>
      </c>
      <c r="C5" s="16"/>
      <c r="D5" s="1"/>
      <c r="H5" s="3"/>
      <c r="I5" s="3"/>
      <c r="J5" s="3"/>
      <c r="K5" s="3"/>
      <c r="L5" s="3"/>
      <c r="M5" s="3"/>
      <c r="N5" s="3"/>
    </row>
    <row r="6" spans="2:30" ht="17.399999999999999" x14ac:dyDescent="0.3">
      <c r="B6" s="16" t="s">
        <v>22</v>
      </c>
      <c r="C6" s="16"/>
      <c r="D6" s="1"/>
      <c r="H6" s="3"/>
      <c r="I6" s="3"/>
      <c r="J6" s="3"/>
      <c r="K6" s="3"/>
      <c r="L6" s="3"/>
      <c r="M6" s="3"/>
      <c r="N6" s="3"/>
    </row>
    <row r="7" spans="2:30" x14ac:dyDescent="0.3">
      <c r="H7" s="3"/>
      <c r="I7" s="3"/>
      <c r="J7" s="3"/>
      <c r="K7" s="3"/>
      <c r="L7" s="3"/>
      <c r="M7" s="3"/>
      <c r="N7" s="3"/>
    </row>
    <row r="8" spans="2:30" x14ac:dyDescent="0.3">
      <c r="B8" s="13" t="s">
        <v>4</v>
      </c>
      <c r="C8" s="13"/>
      <c r="D8" s="14"/>
      <c r="E8" s="9"/>
      <c r="H8" s="3"/>
      <c r="I8" s="3"/>
      <c r="J8" s="3"/>
      <c r="K8" s="3"/>
      <c r="L8" s="3"/>
      <c r="M8" s="3"/>
      <c r="N8" s="3"/>
    </row>
    <row r="9" spans="2:30" x14ac:dyDescent="0.3">
      <c r="B9" s="13"/>
      <c r="C9" s="13"/>
      <c r="D9" s="14"/>
      <c r="H9" s="3"/>
      <c r="I9" s="3"/>
      <c r="J9" s="3"/>
      <c r="K9" s="3"/>
      <c r="L9" s="3"/>
      <c r="M9" s="3"/>
      <c r="N9" s="3"/>
    </row>
    <row r="10" spans="2:30" ht="17.399999999999999" x14ac:dyDescent="0.3">
      <c r="B10" s="15" t="s">
        <v>5</v>
      </c>
      <c r="C10" s="15"/>
      <c r="D10" s="2"/>
      <c r="H10" s="3"/>
      <c r="I10" s="3"/>
      <c r="J10" s="3"/>
      <c r="K10" s="3"/>
      <c r="L10" s="3"/>
      <c r="M10" s="3"/>
      <c r="N10" s="3"/>
    </row>
    <row r="11" spans="2:30" x14ac:dyDescent="0.3">
      <c r="H11" s="3"/>
      <c r="I11" s="3"/>
      <c r="J11" s="3"/>
      <c r="K11" s="3"/>
      <c r="L11" s="3"/>
      <c r="M11" s="3"/>
      <c r="N11" s="3"/>
    </row>
    <row r="12" spans="2:30" x14ac:dyDescent="0.3">
      <c r="H12" s="3"/>
      <c r="I12" s="3"/>
      <c r="J12" s="3"/>
      <c r="K12" s="3"/>
      <c r="L12" s="3"/>
      <c r="M12" s="3"/>
      <c r="N12" s="3"/>
    </row>
    <row r="13" spans="2:30" ht="15" customHeight="1" x14ac:dyDescent="0.3">
      <c r="H13" s="3"/>
      <c r="I13" s="3"/>
      <c r="J13" s="3"/>
      <c r="K13" s="3"/>
      <c r="L13" s="3"/>
      <c r="M13" s="3"/>
      <c r="N13" s="3"/>
    </row>
    <row r="14" spans="2:30" ht="15" customHeight="1" x14ac:dyDescent="0.3">
      <c r="H14" s="3"/>
      <c r="I14" s="3"/>
      <c r="J14" s="3"/>
      <c r="K14" s="3"/>
      <c r="L14" s="3"/>
      <c r="M14" s="3"/>
      <c r="N14" s="3"/>
    </row>
    <row r="15" spans="2:30" x14ac:dyDescent="0.3">
      <c r="H15" s="3"/>
      <c r="I15" s="3"/>
      <c r="J15" s="3"/>
      <c r="K15" s="3"/>
      <c r="L15" s="3"/>
      <c r="M15" s="3"/>
      <c r="N15" s="3"/>
    </row>
    <row r="16" spans="2:30" ht="17.399999999999999" customHeight="1" x14ac:dyDescent="0.3">
      <c r="H16" s="3"/>
      <c r="I16" s="3"/>
      <c r="J16" s="3"/>
      <c r="K16" s="3"/>
      <c r="L16" s="3"/>
      <c r="M16" s="3"/>
      <c r="N16" s="3"/>
    </row>
    <row r="17" spans="8:14" x14ac:dyDescent="0.3">
      <c r="H17" s="3"/>
      <c r="I17" s="3"/>
      <c r="J17" s="3"/>
      <c r="K17" s="3"/>
      <c r="L17" s="3"/>
      <c r="M17" s="3"/>
      <c r="N17" s="3"/>
    </row>
    <row r="18" spans="8:14" x14ac:dyDescent="0.3">
      <c r="H18" s="3"/>
      <c r="J18" s="3"/>
      <c r="L18" s="3"/>
      <c r="N18" s="3"/>
    </row>
    <row r="19" spans="8:14" x14ac:dyDescent="0.3">
      <c r="H19" s="3"/>
      <c r="J19" s="3"/>
      <c r="L19" s="3"/>
      <c r="N19" s="3"/>
    </row>
    <row r="20" spans="8:14" x14ac:dyDescent="0.3">
      <c r="H20" s="3"/>
      <c r="J20" s="3"/>
      <c r="L20" s="3"/>
      <c r="N20" s="3"/>
    </row>
    <row r="21" spans="8:14" x14ac:dyDescent="0.3">
      <c r="H21" s="3"/>
      <c r="J21" s="3"/>
      <c r="L21" s="3"/>
      <c r="N21" s="3"/>
    </row>
    <row r="22" spans="8:14" x14ac:dyDescent="0.3">
      <c r="H22" s="3"/>
      <c r="J22" s="3"/>
      <c r="L22" s="3"/>
      <c r="N22" s="3"/>
    </row>
    <row r="23" spans="8:14" x14ac:dyDescent="0.3">
      <c r="H23" s="3"/>
      <c r="J23" s="3"/>
      <c r="L23" s="3"/>
      <c r="N23" s="3"/>
    </row>
    <row r="24" spans="8:14" x14ac:dyDescent="0.3">
      <c r="H24" s="3"/>
      <c r="J24" s="3"/>
      <c r="L24" s="3"/>
      <c r="N24" s="3"/>
    </row>
    <row r="25" spans="8:14" x14ac:dyDescent="0.3">
      <c r="H25" s="3"/>
      <c r="I25" s="3"/>
      <c r="J25" s="3"/>
      <c r="K25" s="3"/>
      <c r="L25" s="3"/>
      <c r="M25" s="3"/>
      <c r="N25" s="3"/>
    </row>
    <row r="26" spans="8:14" x14ac:dyDescent="0.3">
      <c r="H26" s="3"/>
      <c r="I26" s="3"/>
      <c r="J26" s="3"/>
      <c r="K26" s="3"/>
      <c r="L26" s="3"/>
      <c r="M26" s="3"/>
      <c r="N26" s="3"/>
    </row>
    <row r="27" spans="8:14" x14ac:dyDescent="0.3">
      <c r="H27" s="3"/>
      <c r="I27" s="3"/>
      <c r="J27" s="3"/>
      <c r="K27" s="3"/>
      <c r="L27" s="3"/>
      <c r="M27" s="3"/>
      <c r="N27" s="3"/>
    </row>
    <row r="28" spans="8:14" x14ac:dyDescent="0.3">
      <c r="H28" s="3"/>
      <c r="I28" s="3"/>
      <c r="J28" s="3"/>
      <c r="K28" s="3"/>
      <c r="L28" s="3"/>
      <c r="M28" s="3"/>
      <c r="N28" s="3"/>
    </row>
    <row r="29" spans="8:14" x14ac:dyDescent="0.3">
      <c r="H29" s="3"/>
      <c r="I29" s="3"/>
      <c r="J29" s="3"/>
      <c r="K29" s="3"/>
      <c r="L29" s="3"/>
      <c r="M29" s="3"/>
      <c r="N29" s="3"/>
    </row>
    <row r="30" spans="8:14" x14ac:dyDescent="0.3">
      <c r="H30" s="3"/>
      <c r="I30" s="3"/>
      <c r="J30" s="3"/>
      <c r="K30" s="3"/>
      <c r="L30" s="3"/>
      <c r="M30" s="3"/>
      <c r="N30" s="3"/>
    </row>
    <row r="31" spans="8:14" x14ac:dyDescent="0.3">
      <c r="H31" s="3"/>
      <c r="I31" s="3"/>
      <c r="J31" s="3"/>
      <c r="K31" s="3"/>
      <c r="L31" s="3"/>
      <c r="M31" s="3"/>
      <c r="N31" s="3"/>
    </row>
    <row r="32" spans="8:14" x14ac:dyDescent="0.3">
      <c r="H32" s="3"/>
      <c r="I32" s="3"/>
      <c r="J32" s="3"/>
      <c r="K32" s="3"/>
      <c r="L32" s="3"/>
      <c r="M32" s="3"/>
      <c r="N32" s="3"/>
    </row>
    <row r="33" spans="8:14" x14ac:dyDescent="0.3">
      <c r="H33" s="3"/>
      <c r="I33" s="3"/>
      <c r="J33" s="3"/>
      <c r="K33" s="3"/>
      <c r="L33" s="3"/>
      <c r="M33" s="3"/>
      <c r="N33" s="3"/>
    </row>
    <row r="34" spans="8:14" x14ac:dyDescent="0.3">
      <c r="H34" s="3"/>
      <c r="I34" s="3"/>
      <c r="J34" s="3"/>
      <c r="K34" s="3"/>
      <c r="L34" s="3"/>
      <c r="M34" s="3"/>
      <c r="N34" s="3"/>
    </row>
    <row r="35" spans="8:14" x14ac:dyDescent="0.3">
      <c r="H35" s="3"/>
      <c r="I35" s="3"/>
      <c r="J35" s="3"/>
      <c r="K35" s="3"/>
      <c r="L35" s="3"/>
      <c r="M35" s="3"/>
      <c r="N35" s="3"/>
    </row>
    <row r="36" spans="8:14" x14ac:dyDescent="0.3">
      <c r="H36" s="3"/>
      <c r="I36" s="3"/>
      <c r="J36" s="3"/>
      <c r="K36" s="3"/>
      <c r="L36" s="3"/>
      <c r="M36" s="3"/>
      <c r="N36" s="3"/>
    </row>
    <row r="37" spans="8:14" x14ac:dyDescent="0.3">
      <c r="H37" s="3"/>
      <c r="I37" s="3"/>
      <c r="J37" s="3"/>
      <c r="K37" s="3"/>
      <c r="L37" s="3"/>
      <c r="M37" s="3"/>
      <c r="N37" s="3"/>
    </row>
    <row r="38" spans="8:14" x14ac:dyDescent="0.3">
      <c r="H38" s="3"/>
      <c r="I38" s="3"/>
      <c r="J38" s="3"/>
      <c r="K38" s="3"/>
      <c r="L38" s="3"/>
      <c r="M38" s="3"/>
      <c r="N38" s="3"/>
    </row>
    <row r="39" spans="8:14" x14ac:dyDescent="0.3">
      <c r="H39" s="3"/>
      <c r="I39" s="3"/>
      <c r="J39" s="3"/>
      <c r="K39" s="3"/>
      <c r="L39" s="3"/>
      <c r="M39" s="3"/>
      <c r="N39" s="3"/>
    </row>
    <row r="40" spans="8:14" x14ac:dyDescent="0.3">
      <c r="H40" s="3"/>
      <c r="I40" s="3"/>
      <c r="J40" s="3"/>
      <c r="K40" s="3"/>
      <c r="L40" s="3"/>
      <c r="M40" s="3"/>
      <c r="N40" s="3"/>
    </row>
    <row r="41" spans="8:14" x14ac:dyDescent="0.3">
      <c r="H41" s="3"/>
      <c r="I41" s="3"/>
      <c r="J41" s="3"/>
      <c r="K41" s="3"/>
      <c r="L41" s="3"/>
      <c r="M41" s="3"/>
      <c r="N41" s="3"/>
    </row>
    <row r="42" spans="8:14" x14ac:dyDescent="0.3">
      <c r="H42" s="3"/>
      <c r="I42" s="3"/>
      <c r="J42" s="3"/>
      <c r="K42" s="3"/>
      <c r="L42" s="3"/>
      <c r="M42" s="3"/>
      <c r="N42" s="3"/>
    </row>
    <row r="43" spans="8:14" x14ac:dyDescent="0.3">
      <c r="H43" s="3"/>
      <c r="I43" s="3"/>
      <c r="J43" s="3"/>
      <c r="K43" s="3"/>
      <c r="L43" s="3"/>
      <c r="M43" s="3"/>
      <c r="N43" s="3"/>
    </row>
    <row r="44" spans="8:14" x14ac:dyDescent="0.3">
      <c r="H44" s="3"/>
      <c r="I44" s="3"/>
      <c r="J44" s="3"/>
      <c r="K44" s="3"/>
      <c r="L44" s="3"/>
      <c r="M44" s="3"/>
      <c r="N44" s="3"/>
    </row>
    <row r="45" spans="8:14" x14ac:dyDescent="0.3">
      <c r="H45" s="3"/>
      <c r="I45" s="3"/>
      <c r="J45" s="3"/>
      <c r="K45" s="3"/>
      <c r="L45" s="3"/>
      <c r="M45" s="3"/>
      <c r="N45" s="3"/>
    </row>
    <row r="46" spans="8:14" x14ac:dyDescent="0.3">
      <c r="H46" s="3"/>
      <c r="I46" s="3"/>
      <c r="J46" s="3"/>
      <c r="K46" s="3"/>
      <c r="L46" s="3"/>
      <c r="M46" s="3"/>
      <c r="N46" s="3"/>
    </row>
    <row r="47" spans="8:14" x14ac:dyDescent="0.3">
      <c r="H47" s="3"/>
      <c r="I47" s="3"/>
      <c r="J47" s="3"/>
      <c r="K47" s="3"/>
      <c r="L47" s="3"/>
      <c r="M47" s="3"/>
      <c r="N47" s="3"/>
    </row>
    <row r="48" spans="8:14" x14ac:dyDescent="0.3">
      <c r="H48" s="3"/>
      <c r="I48" s="3"/>
      <c r="J48" s="3"/>
      <c r="K48" s="3"/>
      <c r="L48" s="3"/>
      <c r="M48" s="3"/>
      <c r="N48" s="3"/>
    </row>
    <row r="49" spans="8:14" x14ac:dyDescent="0.3">
      <c r="H49" s="3"/>
      <c r="I49" s="3"/>
      <c r="J49" s="3"/>
      <c r="K49" s="3"/>
      <c r="L49" s="3"/>
      <c r="M49" s="3"/>
      <c r="N49" s="3"/>
    </row>
    <row r="50" spans="8:14" x14ac:dyDescent="0.3">
      <c r="H50" s="3"/>
      <c r="I50" s="3"/>
      <c r="J50" s="3"/>
      <c r="K50" s="3"/>
      <c r="L50" s="3"/>
      <c r="M50" s="3"/>
      <c r="N50" s="3"/>
    </row>
    <row r="51" spans="8:14" x14ac:dyDescent="0.3">
      <c r="H51" s="3"/>
      <c r="I51" s="3"/>
      <c r="J51" s="3"/>
      <c r="K51" s="3"/>
      <c r="L51" s="3"/>
      <c r="M51" s="3"/>
      <c r="N51" s="3"/>
    </row>
    <row r="52" spans="8:14" x14ac:dyDescent="0.3">
      <c r="H52" s="3"/>
      <c r="I52" s="3"/>
      <c r="J52" s="3"/>
      <c r="K52" s="3"/>
      <c r="L52" s="3"/>
      <c r="M52" s="3"/>
      <c r="N52" s="3"/>
    </row>
    <row r="53" spans="8:14" x14ac:dyDescent="0.3">
      <c r="H53" s="3"/>
      <c r="I53" s="3"/>
      <c r="J53" s="3"/>
      <c r="K53" s="3"/>
      <c r="L53" s="3"/>
      <c r="M53" s="3"/>
      <c r="N53" s="3"/>
    </row>
    <row r="54" spans="8:14" x14ac:dyDescent="0.3">
      <c r="H54" s="3"/>
      <c r="I54" s="3"/>
      <c r="J54" s="3"/>
      <c r="K54" s="3"/>
      <c r="L54" s="3"/>
      <c r="M54" s="3"/>
      <c r="N54" s="3"/>
    </row>
    <row r="55" spans="8:14" x14ac:dyDescent="0.3">
      <c r="H55" s="3"/>
      <c r="I55" s="3"/>
      <c r="J55" s="3"/>
      <c r="K55" s="3"/>
      <c r="L55" s="3"/>
      <c r="M55" s="3"/>
      <c r="N55" s="3"/>
    </row>
    <row r="56" spans="8:14" x14ac:dyDescent="0.3">
      <c r="H56" s="3"/>
      <c r="I56" s="3"/>
      <c r="J56" s="3"/>
      <c r="K56" s="3"/>
      <c r="L56" s="3"/>
      <c r="M56" s="3"/>
      <c r="N56" s="3"/>
    </row>
    <row r="57" spans="8:14" x14ac:dyDescent="0.3">
      <c r="H57" s="3"/>
      <c r="I57" s="3"/>
      <c r="J57" s="3"/>
      <c r="K57" s="3"/>
      <c r="L57" s="3"/>
      <c r="M57" s="3"/>
      <c r="N57" s="3"/>
    </row>
    <row r="58" spans="8:14" x14ac:dyDescent="0.3">
      <c r="H58" s="3"/>
      <c r="I58" s="3"/>
      <c r="J58" s="3"/>
      <c r="K58" s="3"/>
      <c r="L58" s="3"/>
      <c r="M58" s="3"/>
      <c r="N58" s="3"/>
    </row>
    <row r="59" spans="8:14" x14ac:dyDescent="0.3">
      <c r="H59" s="3"/>
      <c r="I59" s="3"/>
      <c r="J59" s="3"/>
      <c r="K59" s="3"/>
      <c r="L59" s="3"/>
      <c r="M59" s="3"/>
      <c r="N59" s="3"/>
    </row>
    <row r="60" spans="8:14" x14ac:dyDescent="0.3">
      <c r="H60" s="3"/>
      <c r="I60" s="3"/>
      <c r="J60" s="3"/>
      <c r="K60" s="3"/>
      <c r="L60" s="3"/>
      <c r="M60" s="3"/>
      <c r="N60" s="3"/>
    </row>
    <row r="61" spans="8:14" x14ac:dyDescent="0.3">
      <c r="H61" s="3"/>
      <c r="I61" s="3"/>
      <c r="J61" s="3"/>
      <c r="K61" s="3"/>
      <c r="L61" s="3"/>
      <c r="M61" s="3"/>
      <c r="N61" s="3"/>
    </row>
    <row r="62" spans="8:14" x14ac:dyDescent="0.3">
      <c r="H62" s="3"/>
      <c r="I62" s="3"/>
      <c r="J62" s="3"/>
      <c r="K62" s="3"/>
      <c r="L62" s="3"/>
      <c r="M62" s="3"/>
      <c r="N62" s="3"/>
    </row>
    <row r="63" spans="8:14" x14ac:dyDescent="0.3">
      <c r="H63" s="3"/>
      <c r="I63" s="3"/>
      <c r="J63" s="3"/>
      <c r="K63" s="3"/>
      <c r="L63" s="3"/>
      <c r="M63" s="3"/>
      <c r="N63" s="3"/>
    </row>
    <row r="64" spans="8:14" x14ac:dyDescent="0.3">
      <c r="H64" s="3"/>
      <c r="I64" s="3"/>
      <c r="J64" s="3"/>
      <c r="K64" s="3"/>
      <c r="L64" s="3"/>
      <c r="M64" s="3"/>
      <c r="N64" s="3"/>
    </row>
    <row r="65" spans="8:14" x14ac:dyDescent="0.3">
      <c r="H65" s="3"/>
      <c r="I65" s="3"/>
      <c r="J65" s="3"/>
      <c r="K65" s="3"/>
      <c r="L65" s="3"/>
      <c r="M65" s="3"/>
      <c r="N65" s="3"/>
    </row>
    <row r="66" spans="8:14" x14ac:dyDescent="0.3">
      <c r="H66" s="3"/>
      <c r="I66" s="3"/>
      <c r="J66" s="3"/>
      <c r="K66" s="3"/>
      <c r="L66" s="3"/>
      <c r="M66" s="3"/>
      <c r="N66" s="3"/>
    </row>
    <row r="67" spans="8:14" x14ac:dyDescent="0.3">
      <c r="H67" s="3"/>
      <c r="I67" s="3"/>
      <c r="J67" s="3"/>
      <c r="K67" s="3"/>
      <c r="L67" s="3"/>
      <c r="M67" s="3"/>
      <c r="N67" s="3"/>
    </row>
    <row r="68" spans="8:14" x14ac:dyDescent="0.3">
      <c r="H68" s="3"/>
      <c r="I68" s="3"/>
      <c r="J68" s="3"/>
      <c r="K68" s="3"/>
      <c r="L68" s="3"/>
      <c r="M68" s="3"/>
      <c r="N68" s="3"/>
    </row>
    <row r="69" spans="8:14" x14ac:dyDescent="0.3">
      <c r="H69" s="3"/>
      <c r="I69" s="3"/>
      <c r="J69" s="3"/>
      <c r="K69" s="3"/>
      <c r="L69" s="3"/>
      <c r="M69" s="3"/>
      <c r="N69" s="3"/>
    </row>
    <row r="70" spans="8:14" x14ac:dyDescent="0.3">
      <c r="H70" s="3"/>
      <c r="I70" s="3"/>
      <c r="J70" s="3"/>
      <c r="K70" s="3"/>
      <c r="L70" s="3"/>
      <c r="M70" s="3"/>
      <c r="N70" s="3"/>
    </row>
    <row r="71" spans="8:14" x14ac:dyDescent="0.3">
      <c r="H71" s="3"/>
      <c r="I71" s="3"/>
      <c r="J71" s="3"/>
      <c r="K71" s="3"/>
      <c r="L71" s="3"/>
      <c r="M71" s="3"/>
      <c r="N71" s="3"/>
    </row>
    <row r="72" spans="8:14" x14ac:dyDescent="0.3">
      <c r="H72" s="3"/>
      <c r="I72" s="3"/>
      <c r="J72" s="3"/>
      <c r="K72" s="3"/>
      <c r="L72" s="3"/>
      <c r="M72" s="3"/>
      <c r="N72" s="3"/>
    </row>
    <row r="73" spans="8:14" x14ac:dyDescent="0.3">
      <c r="H73" s="3"/>
      <c r="I73" s="3"/>
      <c r="J73" s="3"/>
      <c r="K73" s="3"/>
      <c r="L73" s="3"/>
      <c r="M73" s="3"/>
      <c r="N73" s="3"/>
    </row>
    <row r="74" spans="8:14" x14ac:dyDescent="0.3">
      <c r="H74" s="3"/>
      <c r="I74" s="3"/>
      <c r="J74" s="3"/>
      <c r="K74" s="3"/>
      <c r="L74" s="3"/>
      <c r="M74" s="3"/>
      <c r="N74" s="3"/>
    </row>
    <row r="75" spans="8:14" x14ac:dyDescent="0.3">
      <c r="H75" s="3"/>
      <c r="I75" s="3"/>
      <c r="J75" s="3"/>
      <c r="K75" s="3"/>
      <c r="L75" s="3"/>
      <c r="M75" s="3"/>
      <c r="N75" s="3"/>
    </row>
    <row r="76" spans="8:14" x14ac:dyDescent="0.3">
      <c r="H76" s="3"/>
      <c r="I76" s="3"/>
      <c r="J76" s="3"/>
      <c r="K76" s="3"/>
      <c r="L76" s="3"/>
      <c r="M76" s="3"/>
      <c r="N76" s="3"/>
    </row>
    <row r="77" spans="8:14" x14ac:dyDescent="0.3">
      <c r="H77" s="3"/>
      <c r="I77" s="3"/>
      <c r="J77" s="3"/>
      <c r="K77" s="3"/>
      <c r="L77" s="3"/>
      <c r="M77" s="3"/>
      <c r="N77" s="3"/>
    </row>
    <row r="78" spans="8:14" x14ac:dyDescent="0.3">
      <c r="H78" s="3"/>
      <c r="I78" s="3"/>
      <c r="J78" s="3"/>
      <c r="K78" s="3"/>
      <c r="L78" s="3"/>
      <c r="M78" s="3"/>
      <c r="N78" s="3"/>
    </row>
    <row r="79" spans="8:14" x14ac:dyDescent="0.3">
      <c r="H79" s="3"/>
      <c r="I79" s="3"/>
      <c r="J79" s="3"/>
      <c r="K79" s="3"/>
      <c r="L79" s="3"/>
      <c r="M79" s="3"/>
      <c r="N79" s="3"/>
    </row>
    <row r="80" spans="8:14" x14ac:dyDescent="0.3">
      <c r="H80" s="3"/>
      <c r="I80" s="3"/>
      <c r="J80" s="3"/>
      <c r="K80" s="3"/>
      <c r="L80" s="3"/>
      <c r="M80" s="3"/>
      <c r="N80" s="3"/>
    </row>
    <row r="81" spans="8:14" x14ac:dyDescent="0.3">
      <c r="H81" s="3"/>
      <c r="I81" s="3"/>
      <c r="J81" s="3"/>
      <c r="K81" s="3"/>
      <c r="L81" s="3"/>
      <c r="M81" s="3"/>
      <c r="N81" s="3"/>
    </row>
    <row r="82" spans="8:14" x14ac:dyDescent="0.3">
      <c r="H82" s="3"/>
      <c r="I82" s="3"/>
      <c r="J82" s="3"/>
      <c r="K82" s="3"/>
      <c r="L82" s="3"/>
      <c r="M82" s="3"/>
      <c r="N82" s="3"/>
    </row>
    <row r="83" spans="8:14" x14ac:dyDescent="0.3">
      <c r="H83" s="3"/>
      <c r="I83" s="3"/>
      <c r="J83" s="3"/>
      <c r="K83" s="3"/>
      <c r="L83" s="3"/>
      <c r="M83" s="3"/>
      <c r="N83" s="3"/>
    </row>
    <row r="84" spans="8:14" x14ac:dyDescent="0.3">
      <c r="H84" s="3"/>
      <c r="I84" s="3"/>
      <c r="J84" s="3"/>
      <c r="K84" s="3"/>
      <c r="L84" s="3"/>
      <c r="M84" s="3"/>
      <c r="N84" s="3"/>
    </row>
    <row r="85" spans="8:14" x14ac:dyDescent="0.3">
      <c r="H85" s="3"/>
      <c r="I85" s="3"/>
      <c r="J85" s="3"/>
      <c r="K85" s="3"/>
      <c r="L85" s="3"/>
      <c r="M85" s="3"/>
      <c r="N85" s="3"/>
    </row>
    <row r="86" spans="8:14" x14ac:dyDescent="0.3">
      <c r="H86" s="3"/>
      <c r="I86" s="3"/>
      <c r="J86" s="3"/>
      <c r="K86" s="3"/>
      <c r="L86" s="3"/>
      <c r="M86" s="3"/>
      <c r="N86" s="3"/>
    </row>
    <row r="87" spans="8:14" x14ac:dyDescent="0.3">
      <c r="H87" s="3"/>
      <c r="I87" s="3"/>
      <c r="J87" s="3"/>
      <c r="K87" s="3"/>
      <c r="L87" s="3"/>
      <c r="M87" s="3"/>
      <c r="N87" s="3"/>
    </row>
    <row r="88" spans="8:14" x14ac:dyDescent="0.3">
      <c r="H88" s="3"/>
      <c r="I88" s="3"/>
      <c r="J88" s="3"/>
      <c r="K88" s="3"/>
      <c r="L88" s="3"/>
      <c r="M88" s="3"/>
      <c r="N88" s="3"/>
    </row>
    <row r="89" spans="8:14" x14ac:dyDescent="0.3">
      <c r="H89" s="3"/>
      <c r="I89" s="3"/>
      <c r="J89" s="3"/>
      <c r="K89" s="3"/>
      <c r="L89" s="3"/>
      <c r="M89" s="3"/>
      <c r="N89" s="3"/>
    </row>
    <row r="90" spans="8:14" x14ac:dyDescent="0.3">
      <c r="H90" s="3"/>
      <c r="I90" s="3"/>
      <c r="J90" s="3"/>
      <c r="K90" s="3"/>
      <c r="L90" s="3"/>
      <c r="M90" s="3"/>
      <c r="N90" s="3"/>
    </row>
    <row r="91" spans="8:14" x14ac:dyDescent="0.3">
      <c r="H91" s="3"/>
      <c r="I91" s="3"/>
      <c r="J91" s="3"/>
      <c r="K91" s="3"/>
      <c r="L91" s="3"/>
      <c r="M91" s="3"/>
      <c r="N91" s="3"/>
    </row>
    <row r="92" spans="8:14" x14ac:dyDescent="0.3">
      <c r="H92" s="3"/>
      <c r="I92" s="3"/>
      <c r="J92" s="3"/>
      <c r="K92" s="3"/>
      <c r="L92" s="3"/>
      <c r="M92" s="3"/>
      <c r="N92" s="3"/>
    </row>
    <row r="93" spans="8:14" x14ac:dyDescent="0.3">
      <c r="H93" s="3"/>
      <c r="I93" s="3"/>
      <c r="J93" s="3"/>
      <c r="K93" s="3"/>
      <c r="L93" s="3"/>
      <c r="M93" s="3"/>
      <c r="N93" s="3"/>
    </row>
    <row r="94" spans="8:14" x14ac:dyDescent="0.3">
      <c r="H94" s="3"/>
      <c r="I94" s="3"/>
      <c r="J94" s="3"/>
      <c r="K94" s="3"/>
      <c r="L94" s="3"/>
      <c r="M94" s="3"/>
      <c r="N94" s="3"/>
    </row>
    <row r="95" spans="8:14" x14ac:dyDescent="0.3">
      <c r="H95" s="3"/>
      <c r="I95" s="3"/>
      <c r="J95" s="3"/>
      <c r="K95" s="3"/>
      <c r="L95" s="3"/>
      <c r="M95" s="3"/>
      <c r="N95" s="3"/>
    </row>
    <row r="96" spans="8:14" x14ac:dyDescent="0.3">
      <c r="H96" s="3"/>
      <c r="I96" s="3"/>
      <c r="J96" s="3"/>
      <c r="K96" s="3"/>
      <c r="L96" s="3"/>
      <c r="M96" s="3"/>
      <c r="N96" s="3"/>
    </row>
    <row r="97" spans="8:14" x14ac:dyDescent="0.3">
      <c r="H97" s="3"/>
      <c r="I97" s="3"/>
      <c r="J97" s="3"/>
      <c r="K97" s="3"/>
      <c r="L97" s="3"/>
      <c r="M97" s="3"/>
      <c r="N97" s="3"/>
    </row>
    <row r="98" spans="8:14" x14ac:dyDescent="0.3">
      <c r="H98" s="3"/>
      <c r="I98" s="3"/>
      <c r="J98" s="3"/>
      <c r="K98" s="3"/>
      <c r="L98" s="3"/>
      <c r="M98" s="3"/>
      <c r="N98" s="3"/>
    </row>
    <row r="99" spans="8:14" x14ac:dyDescent="0.3">
      <c r="H99" s="3"/>
      <c r="I99" s="3"/>
      <c r="J99" s="3"/>
      <c r="K99" s="3"/>
      <c r="L99" s="3"/>
      <c r="M99" s="3"/>
      <c r="N99" s="3"/>
    </row>
    <row r="100" spans="8:14" x14ac:dyDescent="0.3">
      <c r="H100" s="3"/>
      <c r="I100" s="3"/>
      <c r="J100" s="3"/>
      <c r="K100" s="3"/>
      <c r="L100" s="3"/>
      <c r="M100" s="3"/>
      <c r="N100" s="3"/>
    </row>
    <row r="101" spans="8:14" x14ac:dyDescent="0.3">
      <c r="H101" s="3"/>
      <c r="I101" s="3"/>
      <c r="J101" s="3"/>
      <c r="K101" s="3"/>
      <c r="L101" s="3"/>
      <c r="M101" s="3"/>
      <c r="N101" s="3"/>
    </row>
    <row r="102" spans="8:14" x14ac:dyDescent="0.3">
      <c r="H102" s="3"/>
      <c r="I102" s="3"/>
      <c r="J102" s="3"/>
      <c r="K102" s="3"/>
      <c r="L102" s="3"/>
      <c r="M102" s="3"/>
      <c r="N102" s="3"/>
    </row>
    <row r="103" spans="8:14" x14ac:dyDescent="0.3">
      <c r="H103" s="3"/>
      <c r="I103" s="3"/>
      <c r="J103" s="3"/>
      <c r="K103" s="3"/>
      <c r="L103" s="3"/>
      <c r="M103" s="3"/>
      <c r="N103" s="3"/>
    </row>
    <row r="104" spans="8:14" x14ac:dyDescent="0.3">
      <c r="H104" s="3"/>
      <c r="I104" s="3"/>
      <c r="J104" s="3"/>
      <c r="K104" s="3"/>
      <c r="L104" s="3"/>
      <c r="M104" s="3"/>
      <c r="N104" s="3"/>
    </row>
    <row r="105" spans="8:14" x14ac:dyDescent="0.3">
      <c r="H105" s="3"/>
      <c r="I105" s="3"/>
      <c r="J105" s="3"/>
      <c r="K105" s="3"/>
      <c r="L105" s="3"/>
      <c r="M105" s="3"/>
      <c r="N105" s="3"/>
    </row>
    <row r="106" spans="8:14" x14ac:dyDescent="0.3">
      <c r="H106" s="3"/>
      <c r="I106" s="3"/>
      <c r="J106" s="3"/>
      <c r="K106" s="3"/>
      <c r="L106" s="3"/>
      <c r="M106" s="3"/>
      <c r="N106" s="3"/>
    </row>
    <row r="107" spans="8:14" x14ac:dyDescent="0.3">
      <c r="H107" s="3"/>
      <c r="I107" s="3"/>
      <c r="J107" s="3"/>
      <c r="K107" s="3"/>
      <c r="L107" s="3"/>
      <c r="M107" s="3"/>
      <c r="N107" s="3"/>
    </row>
    <row r="108" spans="8:14" x14ac:dyDescent="0.3">
      <c r="H108" s="3"/>
      <c r="I108" s="3"/>
      <c r="J108" s="3"/>
      <c r="K108" s="3"/>
      <c r="L108" s="3"/>
      <c r="M108" s="3"/>
      <c r="N108" s="3"/>
    </row>
    <row r="109" spans="8:14" x14ac:dyDescent="0.3">
      <c r="H109" s="3"/>
      <c r="I109" s="3"/>
      <c r="J109" s="3"/>
      <c r="K109" s="3"/>
      <c r="L109" s="3"/>
      <c r="M109" s="3"/>
      <c r="N109" s="3"/>
    </row>
    <row r="110" spans="8:14" x14ac:dyDescent="0.3">
      <c r="H110" s="3"/>
      <c r="I110" s="3"/>
      <c r="J110" s="3"/>
      <c r="K110" s="3"/>
      <c r="L110" s="3"/>
      <c r="M110" s="3"/>
      <c r="N110" s="3"/>
    </row>
    <row r="111" spans="8:14" x14ac:dyDescent="0.3">
      <c r="H111" s="3"/>
      <c r="I111" s="3"/>
      <c r="J111" s="3"/>
      <c r="K111" s="3"/>
      <c r="L111" s="3"/>
      <c r="M111" s="3"/>
      <c r="N111" s="3"/>
    </row>
    <row r="112" spans="8:14" x14ac:dyDescent="0.3">
      <c r="H112" s="3"/>
      <c r="I112" s="3"/>
      <c r="J112" s="3"/>
      <c r="K112" s="3"/>
      <c r="L112" s="3"/>
      <c r="M112" s="3"/>
      <c r="N112" s="3"/>
    </row>
    <row r="113" spans="8:14" x14ac:dyDescent="0.3">
      <c r="H113" s="3"/>
      <c r="I113" s="3"/>
      <c r="J113" s="3"/>
      <c r="K113" s="3"/>
      <c r="L113" s="3"/>
      <c r="M113" s="3"/>
      <c r="N113" s="3"/>
    </row>
    <row r="114" spans="8:14" x14ac:dyDescent="0.3">
      <c r="H114" s="3"/>
      <c r="I114" s="3"/>
      <c r="J114" s="3"/>
      <c r="K114" s="3"/>
      <c r="L114" s="3"/>
      <c r="M114" s="3"/>
      <c r="N114" s="3"/>
    </row>
    <row r="115" spans="8:14" x14ac:dyDescent="0.3">
      <c r="H115" s="3"/>
      <c r="I115" s="3"/>
      <c r="J115" s="3"/>
      <c r="K115" s="3"/>
      <c r="L115" s="3"/>
      <c r="M115" s="3"/>
      <c r="N115" s="3"/>
    </row>
    <row r="116" spans="8:14" x14ac:dyDescent="0.3">
      <c r="H116" s="3"/>
      <c r="I116" s="3"/>
      <c r="J116" s="3"/>
      <c r="K116" s="3"/>
      <c r="L116" s="3"/>
      <c r="M116" s="3"/>
      <c r="N116" s="3"/>
    </row>
    <row r="117" spans="8:14" x14ac:dyDescent="0.3">
      <c r="H117" s="3"/>
      <c r="I117" s="3"/>
      <c r="J117" s="3"/>
      <c r="K117" s="3"/>
      <c r="L117" s="3"/>
      <c r="M117" s="3"/>
      <c r="N117" s="3"/>
    </row>
    <row r="118" spans="8:14" x14ac:dyDescent="0.3">
      <c r="H118" s="3"/>
      <c r="I118" s="3"/>
      <c r="J118" s="3"/>
      <c r="K118" s="3"/>
      <c r="L118" s="3"/>
      <c r="M118" s="3"/>
      <c r="N118" s="3"/>
    </row>
    <row r="119" spans="8:14" x14ac:dyDescent="0.3">
      <c r="H119" s="3"/>
      <c r="I119" s="3"/>
      <c r="J119" s="3"/>
      <c r="K119" s="3"/>
      <c r="L119" s="3"/>
      <c r="M119" s="3"/>
      <c r="N119" s="3"/>
    </row>
    <row r="120" spans="8:14" x14ac:dyDescent="0.3">
      <c r="H120" s="3"/>
      <c r="I120" s="3"/>
      <c r="J120" s="3"/>
      <c r="K120" s="3"/>
      <c r="L120" s="3"/>
      <c r="M120" s="3"/>
      <c r="N120" s="3"/>
    </row>
    <row r="121" spans="8:14" x14ac:dyDescent="0.3">
      <c r="H121" s="3"/>
      <c r="I121" s="3"/>
      <c r="J121" s="3"/>
      <c r="K121" s="3"/>
      <c r="L121" s="3"/>
      <c r="M121" s="3"/>
      <c r="N121" s="3"/>
    </row>
    <row r="122" spans="8:14" x14ac:dyDescent="0.3">
      <c r="H122" s="3"/>
      <c r="I122" s="3"/>
      <c r="J122" s="3"/>
      <c r="K122" s="3"/>
      <c r="L122" s="3"/>
      <c r="M122" s="3"/>
      <c r="N122" s="3"/>
    </row>
    <row r="123" spans="8:14" x14ac:dyDescent="0.3">
      <c r="H123" s="3"/>
      <c r="I123" s="3"/>
      <c r="J123" s="3"/>
      <c r="K123" s="3"/>
      <c r="L123" s="3"/>
      <c r="M123" s="3"/>
      <c r="N123" s="3"/>
    </row>
    <row r="124" spans="8:14" x14ac:dyDescent="0.3">
      <c r="H124" s="3"/>
      <c r="I124" s="3"/>
      <c r="J124" s="3"/>
      <c r="K124" s="3"/>
      <c r="L124" s="3"/>
      <c r="M124" s="3"/>
      <c r="N124" s="3"/>
    </row>
    <row r="125" spans="8:14" x14ac:dyDescent="0.3">
      <c r="H125" s="3"/>
      <c r="I125" s="3"/>
      <c r="J125" s="3"/>
      <c r="K125" s="3"/>
      <c r="L125" s="3"/>
      <c r="M125" s="3"/>
      <c r="N125" s="3"/>
    </row>
    <row r="126" spans="8:14" x14ac:dyDescent="0.3">
      <c r="H126" s="3"/>
      <c r="I126" s="3"/>
      <c r="J126" s="3"/>
      <c r="K126" s="3"/>
      <c r="L126" s="3"/>
      <c r="M126" s="3"/>
      <c r="N126" s="3"/>
    </row>
  </sheetData>
  <sheetProtection algorithmName="SHA-512" hashValue="ULEnVlI1As3Q208rnnnz01hzHdaC9WgzstMgkOXfRtWQwowM3vVfU4DEGlrWCzizcW3OUaQtZQNBYk1FjvRkRA==" saltValue="r+KEV1El7QBQconW0V77EQ==" spinCount="100000" sheet="1" formatCells="0" formatColumns="0" formatRows="0" selectLockedCells="1"/>
  <mergeCells count="7">
    <mergeCell ref="J1:K1"/>
    <mergeCell ref="B8:C9"/>
    <mergeCell ref="D8:D9"/>
    <mergeCell ref="B10:C10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DD01-9A30-4175-9F11-9D46CB07D59F}">
  <dimension ref="B1:S126"/>
  <sheetViews>
    <sheetView topLeftCell="F1" zoomScale="70" zoomScaleNormal="70" workbookViewId="0">
      <selection activeCell="P18" sqref="P18"/>
    </sheetView>
  </sheetViews>
  <sheetFormatPr defaultRowHeight="15" x14ac:dyDescent="0.3"/>
  <cols>
    <col min="1" max="1" width="4.44140625" style="4" customWidth="1"/>
    <col min="2" max="4" width="8.88671875" style="4"/>
    <col min="5" max="5" width="8.33203125" style="4" customWidth="1"/>
    <col min="6" max="6" width="3.21875" style="4" customWidth="1"/>
    <col min="7" max="7" width="7.109375" style="4" customWidth="1"/>
    <col min="8" max="10" width="12.77734375" style="4" bestFit="1" customWidth="1"/>
    <col min="11" max="13" width="16.109375" style="4" customWidth="1"/>
    <col min="14" max="14" width="17" style="4" customWidth="1"/>
    <col min="15" max="15" width="6" style="4" customWidth="1"/>
    <col min="16" max="33" width="16.77734375" style="4" customWidth="1"/>
    <col min="34" max="16384" width="8.88671875" style="4"/>
  </cols>
  <sheetData>
    <row r="1" spans="2:19" x14ac:dyDescent="0.3">
      <c r="J1" s="12"/>
      <c r="K1" s="12"/>
      <c r="L1" s="5"/>
      <c r="M1" s="5"/>
    </row>
    <row r="2" spans="2:19" ht="17.399999999999999" x14ac:dyDescent="0.3">
      <c r="B2" s="6" t="s">
        <v>25</v>
      </c>
      <c r="C2" s="6"/>
      <c r="G2" s="6" t="s">
        <v>26</v>
      </c>
      <c r="J2" s="5"/>
      <c r="K2" s="5"/>
      <c r="L2" s="5"/>
      <c r="M2" s="5"/>
      <c r="P2" s="6" t="s">
        <v>27</v>
      </c>
    </row>
    <row r="3" spans="2:19" ht="17.399999999999999" x14ac:dyDescent="0.3">
      <c r="B3" s="6"/>
      <c r="C3" s="6"/>
      <c r="G3" s="6"/>
      <c r="J3" s="5"/>
      <c r="K3" s="5"/>
      <c r="L3" s="5"/>
      <c r="M3" s="5"/>
    </row>
    <row r="4" spans="2:19" ht="17.399999999999999" x14ac:dyDescent="0.3">
      <c r="B4" s="16" t="s">
        <v>1</v>
      </c>
      <c r="C4" s="16"/>
      <c r="D4" s="4">
        <f>Entrada!D4</f>
        <v>0</v>
      </c>
      <c r="G4" s="5" t="s">
        <v>0</v>
      </c>
      <c r="H4" s="5" t="s">
        <v>11</v>
      </c>
      <c r="I4" s="5" t="s">
        <v>12</v>
      </c>
      <c r="J4" s="7" t="s">
        <v>13</v>
      </c>
      <c r="K4" s="7" t="s">
        <v>14</v>
      </c>
      <c r="L4" s="7" t="s">
        <v>15</v>
      </c>
      <c r="M4" s="5" t="s">
        <v>16</v>
      </c>
      <c r="N4" s="8" t="s">
        <v>17</v>
      </c>
    </row>
    <row r="5" spans="2:19" ht="17.399999999999999" x14ac:dyDescent="0.3">
      <c r="B5" s="16" t="s">
        <v>2</v>
      </c>
      <c r="C5" s="16"/>
      <c r="D5" s="4">
        <v>1</v>
      </c>
      <c r="G5" s="4">
        <v>0</v>
      </c>
      <c r="H5" s="9">
        <f>D4</f>
        <v>0</v>
      </c>
      <c r="I5" s="9">
        <f>$Q$22*(PI()*$Q$23^2/2-$Q$23^2*ASIN(H5/$Q$23)-H5*SQRT($Q$23^2-H5^2))-$Q$24</f>
        <v>4.0079632679489663</v>
      </c>
      <c r="J5" s="9">
        <f>AVERAGE(H5,L5)</f>
        <v>0.5</v>
      </c>
      <c r="K5" s="9">
        <f>$Q$22*(PI()*$Q$23^2/2-$Q$23^2*ASIN(J5/$Q$23)-J5*SQRT($Q$23^2-J5^2))-$Q$24</f>
        <v>-5.5581515069562162</v>
      </c>
      <c r="L5" s="9">
        <f>D5</f>
        <v>1</v>
      </c>
      <c r="M5" s="9">
        <f>$Q$22*(PI()*$Q$23^2/2-$Q$23^2*ASIN(L5/$Q$23)-L5*SQRT($Q$23^2-L5^2))-$Q$24</f>
        <v>-11.7</v>
      </c>
      <c r="N5" s="9" t="s">
        <v>28</v>
      </c>
    </row>
    <row r="6" spans="2:19" ht="17.399999999999999" x14ac:dyDescent="0.3">
      <c r="B6" s="16" t="s">
        <v>22</v>
      </c>
      <c r="C6" s="16"/>
      <c r="D6" s="4">
        <v>0.01</v>
      </c>
      <c r="G6" s="4">
        <v>1</v>
      </c>
      <c r="H6" s="9">
        <f>IF(K5*I5&gt;0,J5,H5)</f>
        <v>0</v>
      </c>
      <c r="I6" s="9">
        <f>$Q$22*(PI()*$Q$23^2/2-$Q$23^2*ASIN(H6/$Q$23)-H6*SQRT($Q$23^2-H6^2))-$Q$24</f>
        <v>4.0079632679489663</v>
      </c>
      <c r="J6" s="9">
        <f>AVERAGE(H6,L6)</f>
        <v>0.25</v>
      </c>
      <c r="K6" s="9">
        <f>$Q$22*(PI()*$Q$23^2/2-$Q$23^2*ASIN(J6/$Q$23)-J6*SQRT($Q$23^2-J6^2))-$Q$24</f>
        <v>-0.93945387485145559</v>
      </c>
      <c r="L6" s="9">
        <f>IF(M5*K5&gt;0,J5,L5)</f>
        <v>0.5</v>
      </c>
      <c r="M6" s="9">
        <f>$Q$22*(PI()*$Q$23^2/2-$Q$23^2*ASIN(L6/$Q$23)-L6*SQRT($Q$23^2-L6^2))-$Q$24</f>
        <v>-5.5581515069562162</v>
      </c>
      <c r="N6" s="9">
        <f>ABS(J6-J5)</f>
        <v>0.25</v>
      </c>
      <c r="P6" s="4" t="s">
        <v>23</v>
      </c>
      <c r="Q6" s="4" t="s">
        <v>24</v>
      </c>
      <c r="R6" s="4" cm="1">
        <f t="array" aca="1" ref="R6" ca="1">INDIRECT("N"&amp;COUNTA($N5:$N$50)+ROW($N$5)-1)</f>
        <v>1.4210854715202004E-14</v>
      </c>
      <c r="S6" s="4" cm="1">
        <f t="array" aca="1" ref="S6" ca="1">INDIRECT("J"&amp;COUNTA($J5:$J$50)+ROW($J$5)-1)</f>
        <v>0.20177581488478324</v>
      </c>
    </row>
    <row r="7" spans="2:19" x14ac:dyDescent="0.3">
      <c r="G7" s="4">
        <v>2</v>
      </c>
      <c r="H7" s="9">
        <f t="shared" ref="H7:H10" si="0">IF(K6*I6&gt;0,J6,H6)</f>
        <v>0</v>
      </c>
      <c r="I7" s="9">
        <f t="shared" ref="I7:I50" si="1">$Q$22*(PI()*$Q$23^2/2-$Q$23^2*ASIN(H7/$Q$23)-H7*SQRT($Q$23^2-H7^2))-$Q$24</f>
        <v>4.0079632679489663</v>
      </c>
      <c r="J7" s="9">
        <f t="shared" ref="J7:J10" si="2">AVERAGE(H7,L7)</f>
        <v>0.125</v>
      </c>
      <c r="K7" s="9">
        <f t="shared" ref="K7:K50" si="3">$Q$22*(PI()*$Q$23^2/2-$Q$23^2*ASIN(J7/$Q$23)-J7*SQRT($Q$23^2-J7^2))-$Q$24</f>
        <v>1.5144890292067856</v>
      </c>
      <c r="L7" s="9">
        <f t="shared" ref="L7:L10" si="4">IF(M6*K6&gt;0,J6,L6)</f>
        <v>0.25</v>
      </c>
      <c r="M7" s="9">
        <f t="shared" ref="M7:M50" si="5">$Q$22*(PI()*$Q$23^2/2-$Q$23^2*ASIN(L7/$Q$23)-L7*SQRT($Q$23^2-L7^2))-$Q$24</f>
        <v>-0.93945387485145559</v>
      </c>
      <c r="N7" s="9">
        <f t="shared" ref="N7:N10" si="6">ABS(J7-J6)</f>
        <v>0.125</v>
      </c>
      <c r="P7" s="4">
        <f>D4</f>
        <v>0</v>
      </c>
      <c r="Q7" s="4">
        <f>$Q$22*(PI()*$Q$23^2/2-$Q$23^2*ASIN(P7/$Q$23)-P7*SQRT($Q$23^2-P7^2))-$Q$24</f>
        <v>4.0079632679489663</v>
      </c>
      <c r="R7" s="4" cm="1">
        <f t="array" aca="1" ref="R7" ca="1">INDIRECT("N"&amp;COUNTA($N6:$N$50)+ROW($N$5)-1)</f>
        <v>2.8421709430404007E-14</v>
      </c>
      <c r="S7" s="4" cm="1">
        <f t="array" aca="1" ref="S7" ca="1">INDIRECT("J"&amp;COUNTA($J6:$J$50)+ROW($J$5)-1)</f>
        <v>0.20177581488476903</v>
      </c>
    </row>
    <row r="8" spans="2:19" x14ac:dyDescent="0.3">
      <c r="B8" s="13" t="s">
        <v>4</v>
      </c>
      <c r="C8" s="13"/>
      <c r="D8" s="17">
        <f ca="1">Q23-P31</f>
        <v>0.8046875</v>
      </c>
      <c r="E8" s="9"/>
      <c r="G8" s="4">
        <v>3</v>
      </c>
      <c r="H8" s="9">
        <f t="shared" si="0"/>
        <v>0.125</v>
      </c>
      <c r="I8" s="9">
        <f t="shared" si="1"/>
        <v>1.5144890292067856</v>
      </c>
      <c r="J8" s="9">
        <f t="shared" si="2"/>
        <v>0.1875</v>
      </c>
      <c r="K8" s="9">
        <f t="shared" si="3"/>
        <v>0.28005327586269324</v>
      </c>
      <c r="L8" s="9">
        <f t="shared" si="4"/>
        <v>0.25</v>
      </c>
      <c r="M8" s="9">
        <f t="shared" si="5"/>
        <v>-0.93945387485145559</v>
      </c>
      <c r="N8" s="9">
        <f t="shared" si="6"/>
        <v>6.25E-2</v>
      </c>
      <c r="P8" s="4">
        <f>($D$5-$D$4)/10+P7</f>
        <v>0.1</v>
      </c>
      <c r="Q8" s="4">
        <f t="shared" ref="Q8:Q17" si="7">$Q$22*(PI()*$Q$23^2/2-$Q$23^2*ASIN(P8/$Q$23)-P8*SQRT($Q$23^2-P8^2))-$Q$24</f>
        <v>2.0113016192267494</v>
      </c>
      <c r="R8" s="4" cm="1">
        <f t="array" aca="1" ref="R8" ca="1">INDIRECT("N"&amp;COUNTA($N7:$N$50)+ROW($N$5)-1)</f>
        <v>5.6843418860808015E-14</v>
      </c>
      <c r="S8" s="4" cm="1">
        <f t="array" aca="1" ref="S8" ca="1">INDIRECT("J"&amp;COUNTA($J7:$J$50)+ROW($J$5)-1)</f>
        <v>0.20177581488479746</v>
      </c>
    </row>
    <row r="9" spans="2:19" x14ac:dyDescent="0.3">
      <c r="B9" s="13"/>
      <c r="C9" s="13"/>
      <c r="D9" s="17"/>
      <c r="G9" s="4">
        <v>4</v>
      </c>
      <c r="H9" s="9">
        <f t="shared" si="0"/>
        <v>0.1875</v>
      </c>
      <c r="I9" s="9">
        <f t="shared" si="1"/>
        <v>0.28005327586269324</v>
      </c>
      <c r="J9" s="9">
        <f t="shared" si="2"/>
        <v>0.21875</v>
      </c>
      <c r="K9" s="9">
        <f t="shared" si="3"/>
        <v>-0.33189014149319362</v>
      </c>
      <c r="L9" s="9">
        <f t="shared" si="4"/>
        <v>0.25</v>
      </c>
      <c r="M9" s="9">
        <f t="shared" si="5"/>
        <v>-0.93945387485145559</v>
      </c>
      <c r="N9" s="9">
        <f t="shared" si="6"/>
        <v>3.125E-2</v>
      </c>
      <c r="P9" s="4">
        <f t="shared" ref="P9:P17" si="8">($D$5-$D$4)/10+P8</f>
        <v>0.2</v>
      </c>
      <c r="Q9" s="4">
        <f t="shared" si="7"/>
        <v>3.4792265819113766E-2</v>
      </c>
      <c r="R9" s="4" cm="1">
        <f t="array" aca="1" ref="R9" ca="1">INDIRECT("N"&amp;COUNTA($N8:$N$50)+ROW($N$5)-1)</f>
        <v>1.1368683772161603E-13</v>
      </c>
      <c r="S9" s="4" cm="1">
        <f t="array" aca="1" ref="S9" ca="1">INDIRECT("J"&amp;COUNTA($J8:$J$50)+ROW($J$5)-1)</f>
        <v>0.2017758148848543</v>
      </c>
    </row>
    <row r="10" spans="2:19" ht="17.399999999999999" x14ac:dyDescent="0.3">
      <c r="B10" s="15" t="s">
        <v>5</v>
      </c>
      <c r="C10" s="15"/>
      <c r="D10" s="10" t="s">
        <v>19</v>
      </c>
      <c r="G10" s="4">
        <v>5</v>
      </c>
      <c r="H10" s="9">
        <f t="shared" si="0"/>
        <v>0.1875</v>
      </c>
      <c r="I10" s="9">
        <f t="shared" si="1"/>
        <v>0.28005327586269324</v>
      </c>
      <c r="J10" s="9">
        <f t="shared" si="2"/>
        <v>0.203125</v>
      </c>
      <c r="K10" s="9">
        <f t="shared" si="3"/>
        <v>-2.642493555003611E-2</v>
      </c>
      <c r="L10" s="9">
        <f t="shared" si="4"/>
        <v>0.21875</v>
      </c>
      <c r="M10" s="9">
        <f t="shared" si="5"/>
        <v>-0.33189014149319362</v>
      </c>
      <c r="N10" s="9">
        <f t="shared" si="6"/>
        <v>1.5625E-2</v>
      </c>
      <c r="P10" s="4">
        <f t="shared" si="8"/>
        <v>0.30000000000000004</v>
      </c>
      <c r="Q10" s="4">
        <f t="shared" si="7"/>
        <v>-1.9007808764558476</v>
      </c>
      <c r="R10" s="4" cm="1">
        <f t="array" aca="1" ref="R10" ca="1">INDIRECT("N"&amp;COUNTA($N9:$N$50)+ROW($N$5)-1)</f>
        <v>2.2737367544323206E-13</v>
      </c>
      <c r="S10" s="4" cm="1">
        <f t="array" aca="1" ref="S10" ca="1">INDIRECT("J"&amp;COUNTA($J9:$J$50)+ROW($J$5)-1)</f>
        <v>0.20177581488474061</v>
      </c>
    </row>
    <row r="11" spans="2:19" x14ac:dyDescent="0.3">
      <c r="G11" s="4">
        <v>6</v>
      </c>
      <c r="H11" s="9">
        <f t="shared" ref="H11:H19" si="9">IF(K10*I10&gt;0,J10,H10)</f>
        <v>0.1875</v>
      </c>
      <c r="I11" s="9">
        <f t="shared" si="1"/>
        <v>0.28005327586269324</v>
      </c>
      <c r="J11" s="9">
        <f t="shared" ref="J11:J19" si="10">AVERAGE(H11,L11)</f>
        <v>0.1953125</v>
      </c>
      <c r="K11" s="9">
        <f t="shared" si="3"/>
        <v>0.12669261793364939</v>
      </c>
      <c r="L11" s="9">
        <f t="shared" ref="L11:L19" si="11">IF(M10*K10&gt;0,J10,L10)</f>
        <v>0.203125</v>
      </c>
      <c r="M11" s="9">
        <f t="shared" si="5"/>
        <v>-2.642493555003611E-2</v>
      </c>
      <c r="N11" s="9">
        <f t="shared" ref="N11:N19" si="12">ABS(J11-J10)</f>
        <v>7.8125E-3</v>
      </c>
      <c r="P11" s="4">
        <f t="shared" si="8"/>
        <v>0.4</v>
      </c>
      <c r="Q11" s="4">
        <f t="shared" si="7"/>
        <v>-3.7732657486905863</v>
      </c>
      <c r="R11" s="4" cm="1">
        <f t="array" aca="1" ref="R11" ca="1">INDIRECT("N"&amp;COUNTA($N10:$N$50)+ROW($N$5)-1)</f>
        <v>4.5474735088646412E-13</v>
      </c>
      <c r="S11" s="4" cm="1">
        <f t="array" aca="1" ref="S11" ca="1">INDIRECT("J"&amp;COUNTA($J10:$J$50)+ROW($J$5)-1)</f>
        <v>0.20177581488451324</v>
      </c>
    </row>
    <row r="12" spans="2:19" x14ac:dyDescent="0.3">
      <c r="G12" s="4">
        <v>7</v>
      </c>
      <c r="H12" s="9">
        <f t="shared" si="9"/>
        <v>0.1953125</v>
      </c>
      <c r="I12" s="9">
        <f t="shared" si="1"/>
        <v>0.12669261793364939</v>
      </c>
      <c r="J12" s="9">
        <f t="shared" si="10"/>
        <v>0.19921875</v>
      </c>
      <c r="K12" s="9">
        <f t="shared" si="3"/>
        <v>5.0102820896800182E-2</v>
      </c>
      <c r="L12" s="9">
        <f t="shared" si="11"/>
        <v>0.203125</v>
      </c>
      <c r="M12" s="9">
        <f t="shared" si="5"/>
        <v>-2.642493555003611E-2</v>
      </c>
      <c r="N12" s="9">
        <f t="shared" si="12"/>
        <v>3.90625E-3</v>
      </c>
      <c r="P12" s="4">
        <f t="shared" si="8"/>
        <v>0.5</v>
      </c>
      <c r="Q12" s="4">
        <f t="shared" si="7"/>
        <v>-5.5581515069562162</v>
      </c>
      <c r="R12" s="4" cm="1">
        <f t="array" aca="1" ref="R12" ca="1">INDIRECT("N"&amp;COUNTA($N11:$N$50)+ROW($N$5)-1)</f>
        <v>9.0949470177292824E-13</v>
      </c>
      <c r="S12" s="4" cm="1">
        <f t="array" aca="1" ref="S12" ca="1">INDIRECT("J"&amp;COUNTA($J11:$J$50)+ROW($J$5)-1)</f>
        <v>0.20177581488405849</v>
      </c>
    </row>
    <row r="13" spans="2:19" ht="15" customHeight="1" x14ac:dyDescent="0.3">
      <c r="G13" s="4">
        <v>8</v>
      </c>
      <c r="H13" s="9">
        <f t="shared" si="9"/>
        <v>0.19921875</v>
      </c>
      <c r="I13" s="9">
        <f t="shared" si="1"/>
        <v>5.0102820896800182E-2</v>
      </c>
      <c r="J13" s="9">
        <f t="shared" si="10"/>
        <v>0.201171875</v>
      </c>
      <c r="K13" s="9">
        <f t="shared" si="3"/>
        <v>1.1831108403278279E-2</v>
      </c>
      <c r="L13" s="9">
        <f t="shared" si="11"/>
        <v>0.203125</v>
      </c>
      <c r="M13" s="9">
        <f t="shared" si="5"/>
        <v>-2.642493555003611E-2</v>
      </c>
      <c r="N13" s="9">
        <f t="shared" si="12"/>
        <v>1.953125E-3</v>
      </c>
      <c r="P13" s="4">
        <f t="shared" si="8"/>
        <v>0.6</v>
      </c>
      <c r="Q13" s="4">
        <f t="shared" si="7"/>
        <v>-7.227047819983877</v>
      </c>
      <c r="R13" s="4" cm="1">
        <f t="array" aca="1" ref="R13" ca="1">INDIRECT("N"&amp;COUNTA($N12:$N$50)+ROW($N$5)-1)</f>
        <v>1.8189894035458565E-12</v>
      </c>
      <c r="S13" s="4" cm="1">
        <f t="array" aca="1" ref="S13" ca="1">INDIRECT("J"&amp;COUNTA($J12:$J$50)+ROW($J$5)-1)</f>
        <v>0.20177581488496799</v>
      </c>
    </row>
    <row r="14" spans="2:19" ht="15" customHeight="1" x14ac:dyDescent="0.3">
      <c r="G14" s="4">
        <v>9</v>
      </c>
      <c r="H14" s="9">
        <f t="shared" si="9"/>
        <v>0.201171875</v>
      </c>
      <c r="I14" s="9">
        <f t="shared" si="1"/>
        <v>1.1831108403278279E-2</v>
      </c>
      <c r="J14" s="9">
        <f t="shared" si="10"/>
        <v>0.2021484375</v>
      </c>
      <c r="K14" s="9">
        <f t="shared" si="3"/>
        <v>-7.2988820510371255E-3</v>
      </c>
      <c r="L14" s="9">
        <f t="shared" si="11"/>
        <v>0.203125</v>
      </c>
      <c r="M14" s="9">
        <f t="shared" si="5"/>
        <v>-2.642493555003611E-2</v>
      </c>
      <c r="N14" s="9">
        <f t="shared" si="12"/>
        <v>9.765625E-4</v>
      </c>
      <c r="P14" s="4">
        <f t="shared" si="8"/>
        <v>0.7</v>
      </c>
      <c r="Q14" s="4">
        <f t="shared" si="7"/>
        <v>-8.745011598138559</v>
      </c>
      <c r="R14" s="4" cm="1">
        <f t="array" aca="1" ref="R14" ca="1">INDIRECT("N"&amp;COUNTA($N13:$N$50)+ROW($N$5)-1)</f>
        <v>3.637978807091713E-12</v>
      </c>
      <c r="S14" s="4" cm="1">
        <f t="array" aca="1" ref="S14" ca="1">INDIRECT("J"&amp;COUNTA($J13:$J$50)+ROW($J$5)-1)</f>
        <v>0.201775814883149</v>
      </c>
    </row>
    <row r="15" spans="2:19" x14ac:dyDescent="0.3">
      <c r="G15" s="4">
        <v>10</v>
      </c>
      <c r="H15" s="9">
        <f t="shared" si="9"/>
        <v>0.201171875</v>
      </c>
      <c r="I15" s="9">
        <f t="shared" si="1"/>
        <v>1.1831108403278279E-2</v>
      </c>
      <c r="J15" s="9">
        <f t="shared" si="10"/>
        <v>0.20166015625</v>
      </c>
      <c r="K15" s="9">
        <f t="shared" si="3"/>
        <v>2.2656222959493988E-3</v>
      </c>
      <c r="L15" s="9">
        <f t="shared" si="11"/>
        <v>0.2021484375</v>
      </c>
      <c r="M15" s="9">
        <f t="shared" si="5"/>
        <v>-7.2988820510371255E-3</v>
      </c>
      <c r="N15" s="9">
        <f t="shared" si="12"/>
        <v>4.8828125E-4</v>
      </c>
      <c r="P15" s="4">
        <f t="shared" si="8"/>
        <v>0.79999999999999993</v>
      </c>
      <c r="Q15" s="4">
        <f t="shared" si="7"/>
        <v>-10.064988912067154</v>
      </c>
      <c r="R15" s="4" cm="1">
        <f t="array" aca="1" ref="R15" ca="1">INDIRECT("N"&amp;COUNTA($N14:$N$50)+ROW($N$5)-1)</f>
        <v>7.2759576141834259E-12</v>
      </c>
      <c r="S15" s="4" cm="1">
        <f t="array" aca="1" ref="S15" ca="1">INDIRECT("J"&amp;COUNTA($J14:$J$50)+ROW($J$5)-1)</f>
        <v>0.20177581487951102</v>
      </c>
    </row>
    <row r="16" spans="2:19" ht="17.399999999999999" customHeight="1" x14ac:dyDescent="0.3">
      <c r="G16" s="4">
        <v>11</v>
      </c>
      <c r="H16" s="9">
        <f t="shared" si="9"/>
        <v>0.20166015625</v>
      </c>
      <c r="I16" s="9">
        <f t="shared" si="1"/>
        <v>2.2656222959493988E-3</v>
      </c>
      <c r="J16" s="9">
        <f t="shared" si="10"/>
        <v>0.201904296875</v>
      </c>
      <c r="K16" s="9">
        <f t="shared" si="3"/>
        <v>-2.5167527524594391E-3</v>
      </c>
      <c r="L16" s="9">
        <f t="shared" si="11"/>
        <v>0.2021484375</v>
      </c>
      <c r="M16" s="9">
        <f t="shared" si="5"/>
        <v>-7.2988820510371255E-3</v>
      </c>
      <c r="N16" s="9">
        <f t="shared" si="12"/>
        <v>2.44140625E-4</v>
      </c>
      <c r="P16" s="4">
        <f t="shared" si="8"/>
        <v>0.89999999999999991</v>
      </c>
      <c r="Q16" s="4">
        <f t="shared" si="7"/>
        <v>-11.112740931223982</v>
      </c>
      <c r="R16" s="4" cm="1">
        <f t="array" aca="1" ref="R16" ca="1">INDIRECT("N"&amp;COUNTA($N15:$N$50)+ROW($N$5)-1)</f>
        <v>1.4551915228366852E-11</v>
      </c>
      <c r="S16" s="4" cm="1">
        <f t="array" aca="1" ref="S16" ca="1">INDIRECT("J"&amp;COUNTA($J15:$J$50)+ROW($J$5)-1)</f>
        <v>0.20177581488678697</v>
      </c>
    </row>
    <row r="17" spans="7:19" x14ac:dyDescent="0.3">
      <c r="G17" s="4">
        <v>12</v>
      </c>
      <c r="H17" s="9">
        <f t="shared" si="9"/>
        <v>0.20166015625</v>
      </c>
      <c r="I17" s="9">
        <f t="shared" si="1"/>
        <v>2.2656222959493988E-3</v>
      </c>
      <c r="J17" s="9">
        <f t="shared" si="10"/>
        <v>0.2017822265625</v>
      </c>
      <c r="K17" s="9">
        <f t="shared" si="3"/>
        <v>-1.2559592762428906E-4</v>
      </c>
      <c r="L17" s="9">
        <f t="shared" si="11"/>
        <v>0.201904296875</v>
      </c>
      <c r="M17" s="9">
        <f t="shared" si="5"/>
        <v>-2.5167527524594391E-3</v>
      </c>
      <c r="N17" s="9">
        <f t="shared" si="12"/>
        <v>1.220703125E-4</v>
      </c>
      <c r="P17" s="4">
        <f t="shared" si="8"/>
        <v>0.99999999999999989</v>
      </c>
      <c r="Q17" s="4">
        <f t="shared" si="7"/>
        <v>-11.7</v>
      </c>
      <c r="R17" s="4" cm="1">
        <f t="array" aca="1" ref="R17" ca="1">INDIRECT("N"&amp;COUNTA($N16:$N$50)+ROW($N$5)-1)</f>
        <v>2.9103830456733704E-11</v>
      </c>
      <c r="S17" s="4" cm="1">
        <f t="array" aca="1" ref="S17" ca="1">INDIRECT("J"&amp;COUNTA($J16:$J$50)+ROW($J$5)-1)</f>
        <v>0.20177581490133889</v>
      </c>
    </row>
    <row r="18" spans="7:19" x14ac:dyDescent="0.3">
      <c r="G18" s="4">
        <v>13</v>
      </c>
      <c r="H18" s="9">
        <f t="shared" si="9"/>
        <v>0.20166015625</v>
      </c>
      <c r="I18" s="9">
        <f t="shared" si="1"/>
        <v>2.2656222959493988E-3</v>
      </c>
      <c r="J18" s="9">
        <f t="shared" si="10"/>
        <v>0.20172119140625</v>
      </c>
      <c r="K18" s="9">
        <f t="shared" si="3"/>
        <v>1.0700055117407459E-3</v>
      </c>
      <c r="L18" s="9">
        <f t="shared" si="11"/>
        <v>0.2017822265625</v>
      </c>
      <c r="M18" s="9">
        <f t="shared" si="5"/>
        <v>-1.2559592762428906E-4</v>
      </c>
      <c r="N18" s="9">
        <f t="shared" si="12"/>
        <v>6.103515625E-5</v>
      </c>
      <c r="R18" s="4" cm="1">
        <f t="array" aca="1" ref="R18" ca="1">INDIRECT("N"&amp;COUNTA($N17:$N$50)+ROW($N$5)-1)</f>
        <v>5.8207660913467407E-11</v>
      </c>
      <c r="S18" s="4" cm="1">
        <f t="array" aca="1" ref="S18" ca="1">INDIRECT("J"&amp;COUNTA($J17:$J$50)+ROW($J$5)-1)</f>
        <v>0.20177581493044272</v>
      </c>
    </row>
    <row r="19" spans="7:19" x14ac:dyDescent="0.3">
      <c r="G19" s="4">
        <v>14</v>
      </c>
      <c r="H19" s="9">
        <f t="shared" si="9"/>
        <v>0.20172119140625</v>
      </c>
      <c r="I19" s="9">
        <f t="shared" si="1"/>
        <v>1.0700055117407459E-3</v>
      </c>
      <c r="J19" s="9">
        <f t="shared" si="10"/>
        <v>0.201751708984375</v>
      </c>
      <c r="K19" s="9">
        <f t="shared" si="3"/>
        <v>4.7220287364879709E-4</v>
      </c>
      <c r="L19" s="9">
        <f t="shared" si="11"/>
        <v>0.2017822265625</v>
      </c>
      <c r="M19" s="9">
        <f t="shared" si="5"/>
        <v>-1.2559592762428906E-4</v>
      </c>
      <c r="N19" s="9">
        <f t="shared" si="12"/>
        <v>3.0517578125E-5</v>
      </c>
      <c r="R19" s="4" cm="1">
        <f t="array" aca="1" ref="R19" ca="1">INDIRECT("N"&amp;COUNTA($N18:$N$50)+ROW($N$5)-1)</f>
        <v>1.1641532182693481E-10</v>
      </c>
      <c r="S19" s="4" cm="1">
        <f t="array" aca="1" ref="S19" ca="1">INDIRECT("J"&amp;COUNTA($J18:$J$50)+ROW($J$5)-1)</f>
        <v>0.20177581498865038</v>
      </c>
    </row>
    <row r="20" spans="7:19" x14ac:dyDescent="0.3">
      <c r="G20" s="4">
        <v>15</v>
      </c>
      <c r="H20" s="9">
        <f t="shared" ref="H20:H50" si="13">IF(K19*I19&gt;0,J19,H19)</f>
        <v>0.201751708984375</v>
      </c>
      <c r="I20" s="9">
        <f t="shared" si="1"/>
        <v>4.7220287364879709E-4</v>
      </c>
      <c r="J20" s="9">
        <f t="shared" ref="J20:J50" si="14">AVERAGE(H20,L20)</f>
        <v>0.2017669677734375</v>
      </c>
      <c r="K20" s="9">
        <f t="shared" si="3"/>
        <v>1.733029933745911E-4</v>
      </c>
      <c r="L20" s="9">
        <f t="shared" ref="L20:L50" si="15">IF(M19*K19&gt;0,J19,L19)</f>
        <v>0.2017822265625</v>
      </c>
      <c r="M20" s="9">
        <f t="shared" si="5"/>
        <v>-1.2559592762428906E-4</v>
      </c>
      <c r="N20" s="9">
        <f t="shared" ref="N20:N50" si="16">ABS(J20-J19)</f>
        <v>1.52587890625E-5</v>
      </c>
      <c r="R20" s="4" cm="1">
        <f t="array" aca="1" ref="R20" ca="1">INDIRECT("N"&amp;COUNTA($N19:$N$50)+ROW($N$5)-1)</f>
        <v>2.3283064365386963E-10</v>
      </c>
      <c r="S20" s="4" cm="1">
        <f t="array" aca="1" ref="S20" ca="1">INDIRECT("J"&amp;COUNTA($J19:$J$50)+ROW($J$5)-1)</f>
        <v>0.2017758151050657</v>
      </c>
    </row>
    <row r="21" spans="7:19" x14ac:dyDescent="0.3">
      <c r="G21" s="4">
        <v>16</v>
      </c>
      <c r="H21" s="9">
        <f t="shared" si="13"/>
        <v>0.2017669677734375</v>
      </c>
      <c r="I21" s="9">
        <f t="shared" si="1"/>
        <v>1.733029933745911E-4</v>
      </c>
      <c r="J21" s="9">
        <f t="shared" si="14"/>
        <v>0.20177459716796875</v>
      </c>
      <c r="K21" s="9">
        <f t="shared" si="3"/>
        <v>2.3853412960406217E-5</v>
      </c>
      <c r="L21" s="9">
        <f t="shared" si="15"/>
        <v>0.2017822265625</v>
      </c>
      <c r="M21" s="9">
        <f t="shared" si="5"/>
        <v>-1.2559592762428906E-4</v>
      </c>
      <c r="N21" s="9">
        <f t="shared" si="16"/>
        <v>7.62939453125E-6</v>
      </c>
      <c r="R21" s="4" cm="1">
        <f t="array" aca="1" ref="R21" ca="1">INDIRECT("N"&amp;COUNTA($N20:$N$50)+ROW($N$5)-1)</f>
        <v>4.6566128730773926E-10</v>
      </c>
      <c r="S21" s="4" cm="1">
        <f t="array" aca="1" ref="S21" ca="1">INDIRECT("J"&amp;COUNTA($J20:$J$50)+ROW($J$5)-1)</f>
        <v>0.20177581487223506</v>
      </c>
    </row>
    <row r="22" spans="7:19" x14ac:dyDescent="0.3">
      <c r="G22" s="4">
        <v>17</v>
      </c>
      <c r="H22" s="9">
        <f t="shared" si="13"/>
        <v>0.20177459716796875</v>
      </c>
      <c r="I22" s="9">
        <f t="shared" si="1"/>
        <v>2.3853412960406217E-5</v>
      </c>
      <c r="J22" s="9">
        <f t="shared" si="14"/>
        <v>0.20177841186523438</v>
      </c>
      <c r="K22" s="9">
        <f t="shared" si="3"/>
        <v>-5.0871287310627622E-5</v>
      </c>
      <c r="L22" s="9">
        <f t="shared" si="15"/>
        <v>0.2017822265625</v>
      </c>
      <c r="M22" s="9">
        <f t="shared" si="5"/>
        <v>-1.2559592762428906E-4</v>
      </c>
      <c r="N22" s="9">
        <f t="shared" si="16"/>
        <v>3.814697265625E-6</v>
      </c>
      <c r="P22" s="4" t="s">
        <v>18</v>
      </c>
      <c r="Q22" s="4">
        <v>10</v>
      </c>
      <c r="R22" s="4" cm="1">
        <f t="array" aca="1" ref="R22" ca="1">INDIRECT("N"&amp;COUNTA($N21:$N$50)+ROW($N$5)-1)</f>
        <v>9.3132257461547852E-10</v>
      </c>
      <c r="S22" s="4" cm="1">
        <f t="array" aca="1" ref="S22" ca="1">INDIRECT("J"&amp;COUNTA($J21:$J$50)+ROW($J$5)-1)</f>
        <v>0.20177581440657377</v>
      </c>
    </row>
    <row r="23" spans="7:19" x14ac:dyDescent="0.3">
      <c r="G23" s="4">
        <v>18</v>
      </c>
      <c r="H23" s="9">
        <f t="shared" si="13"/>
        <v>0.20177459716796875</v>
      </c>
      <c r="I23" s="9">
        <f t="shared" si="1"/>
        <v>2.3853412960406217E-5</v>
      </c>
      <c r="J23" s="9">
        <f t="shared" si="14"/>
        <v>0.20177650451660156</v>
      </c>
      <c r="K23" s="9">
        <f t="shared" si="3"/>
        <v>-1.3508944668672029E-5</v>
      </c>
      <c r="L23" s="9">
        <f t="shared" si="15"/>
        <v>0.20177841186523438</v>
      </c>
      <c r="M23" s="9">
        <f t="shared" si="5"/>
        <v>-5.0871287310627622E-5</v>
      </c>
      <c r="N23" s="9">
        <f t="shared" si="16"/>
        <v>1.9073486328125E-6</v>
      </c>
      <c r="P23" s="4" t="s">
        <v>20</v>
      </c>
      <c r="Q23" s="4">
        <v>1</v>
      </c>
      <c r="R23" s="4" cm="1">
        <f t="array" aca="1" ref="R23" ca="1">INDIRECT("N"&amp;COUNTA($N22:$N$50)+ROW($N$5)-1)</f>
        <v>1.862645149230957E-9</v>
      </c>
      <c r="S23" s="4" cm="1">
        <f t="array" aca="1" ref="S23" ca="1">INDIRECT("J"&amp;COUNTA($J22:$J$50)+ROW($J$5)-1)</f>
        <v>0.2017758134752512</v>
      </c>
    </row>
    <row r="24" spans="7:19" x14ac:dyDescent="0.3">
      <c r="G24" s="4">
        <v>19</v>
      </c>
      <c r="H24" s="9">
        <f t="shared" si="13"/>
        <v>0.20177459716796875</v>
      </c>
      <c r="I24" s="9">
        <f t="shared" si="1"/>
        <v>2.3853412960406217E-5</v>
      </c>
      <c r="J24" s="9">
        <f t="shared" si="14"/>
        <v>0.20177555084228516</v>
      </c>
      <c r="K24" s="9">
        <f t="shared" si="3"/>
        <v>5.17223227092245E-6</v>
      </c>
      <c r="L24" s="9">
        <f t="shared" si="15"/>
        <v>0.20177650451660156</v>
      </c>
      <c r="M24" s="9">
        <f t="shared" si="5"/>
        <v>-1.3508944668672029E-5</v>
      </c>
      <c r="N24" s="9">
        <f t="shared" si="16"/>
        <v>9.5367431640625E-7</v>
      </c>
      <c r="P24" s="4" t="s">
        <v>21</v>
      </c>
      <c r="Q24" s="4">
        <v>11.7</v>
      </c>
      <c r="R24" s="4" cm="1">
        <f t="array" aca="1" ref="R24" ca="1">INDIRECT("N"&amp;COUNTA($N23:$N$50)+ROW($N$5)-1)</f>
        <v>3.7252902984619141E-9</v>
      </c>
      <c r="S24" s="4" cm="1">
        <f t="array" aca="1" ref="S24" ca="1">INDIRECT("J"&amp;COUNTA($J23:$J$50)+ROW($J$5)-1)</f>
        <v>0.20177581533789635</v>
      </c>
    </row>
    <row r="25" spans="7:19" x14ac:dyDescent="0.3">
      <c r="G25" s="4">
        <v>20</v>
      </c>
      <c r="H25" s="9">
        <f t="shared" si="13"/>
        <v>0.20177555084228516</v>
      </c>
      <c r="I25" s="9">
        <f t="shared" si="1"/>
        <v>5.17223227092245E-6</v>
      </c>
      <c r="J25" s="9">
        <f t="shared" si="14"/>
        <v>0.20177602767944336</v>
      </c>
      <c r="K25" s="9">
        <f t="shared" si="3"/>
        <v>-4.1683566678329953E-6</v>
      </c>
      <c r="L25" s="9">
        <f t="shared" si="15"/>
        <v>0.20177650451660156</v>
      </c>
      <c r="M25" s="9">
        <f t="shared" si="5"/>
        <v>-1.3508944668672029E-5</v>
      </c>
      <c r="N25" s="9">
        <f t="shared" si="16"/>
        <v>4.76837158203125E-7</v>
      </c>
      <c r="R25" s="4" cm="1">
        <f t="array" aca="1" ref="R25" ca="1">INDIRECT("N"&amp;COUNTA($N24:$N$50)+ROW($N$5)-1)</f>
        <v>7.4505805969238281E-9</v>
      </c>
      <c r="S25" s="4" cm="1">
        <f t="array" aca="1" ref="S25" ca="1">INDIRECT("J"&amp;COUNTA($J24:$J$50)+ROW($J$5)-1)</f>
        <v>0.20177581161260605</v>
      </c>
    </row>
    <row r="26" spans="7:19" x14ac:dyDescent="0.3">
      <c r="G26" s="4">
        <v>21</v>
      </c>
      <c r="H26" s="9">
        <f t="shared" si="13"/>
        <v>0.20177555084228516</v>
      </c>
      <c r="I26" s="9">
        <f t="shared" si="1"/>
        <v>5.17223227092245E-6</v>
      </c>
      <c r="J26" s="9">
        <f t="shared" si="14"/>
        <v>0.20177578926086426</v>
      </c>
      <c r="K26" s="9">
        <f t="shared" si="3"/>
        <v>5.019376825288191E-7</v>
      </c>
      <c r="L26" s="9">
        <f t="shared" si="15"/>
        <v>0.20177602767944336</v>
      </c>
      <c r="M26" s="9">
        <f t="shared" si="5"/>
        <v>-4.1683566678329953E-6</v>
      </c>
      <c r="N26" s="9">
        <f t="shared" si="16"/>
        <v>2.384185791015625E-7</v>
      </c>
      <c r="R26" s="4" cm="1">
        <f t="array" aca="1" ref="R26" ca="1">INDIRECT("N"&amp;COUNTA($N25:$N$50)+ROW($N$5)-1)</f>
        <v>1.4901161193847656E-8</v>
      </c>
      <c r="S26" s="4" cm="1">
        <f t="array" aca="1" ref="S26" ca="1">INDIRECT("J"&amp;COUNTA($J25:$J$50)+ROW($J$5)-1)</f>
        <v>0.20177580416202545</v>
      </c>
    </row>
    <row r="27" spans="7:19" x14ac:dyDescent="0.3">
      <c r="G27" s="4">
        <v>22</v>
      </c>
      <c r="H27" s="9">
        <f t="shared" si="13"/>
        <v>0.20177578926086426</v>
      </c>
      <c r="I27" s="9">
        <f t="shared" si="1"/>
        <v>5.019376825288191E-7</v>
      </c>
      <c r="J27" s="9">
        <f t="shared" si="14"/>
        <v>0.20177590847015381</v>
      </c>
      <c r="K27" s="9">
        <f t="shared" si="3"/>
        <v>-1.8332095201856191E-6</v>
      </c>
      <c r="L27" s="9">
        <f t="shared" si="15"/>
        <v>0.20177602767944336</v>
      </c>
      <c r="M27" s="9">
        <f t="shared" si="5"/>
        <v>-4.1683566678329953E-6</v>
      </c>
      <c r="N27" s="9">
        <f t="shared" si="16"/>
        <v>1.1920928955078125E-7</v>
      </c>
      <c r="R27" s="4" cm="1">
        <f t="array" aca="1" ref="R27" ca="1">INDIRECT("N"&amp;COUNTA($N26:$N$50)+ROW($N$5)-1)</f>
        <v>2.9802322387695313E-8</v>
      </c>
      <c r="S27" s="4" cm="1">
        <f t="array" aca="1" ref="S27" ca="1">INDIRECT("J"&amp;COUNTA($J26:$J$50)+ROW($J$5)-1)</f>
        <v>0.20177581906318665</v>
      </c>
    </row>
    <row r="28" spans="7:19" x14ac:dyDescent="0.3">
      <c r="G28" s="4">
        <v>23</v>
      </c>
      <c r="H28" s="9">
        <f t="shared" si="13"/>
        <v>0.20177578926086426</v>
      </c>
      <c r="I28" s="9">
        <f t="shared" si="1"/>
        <v>5.019376825288191E-7</v>
      </c>
      <c r="J28" s="9">
        <f t="shared" si="14"/>
        <v>0.20177584886550903</v>
      </c>
      <c r="K28" s="9">
        <f t="shared" si="3"/>
        <v>-6.6563592326929211E-7</v>
      </c>
      <c r="L28" s="9">
        <f t="shared" si="15"/>
        <v>0.20177590847015381</v>
      </c>
      <c r="M28" s="9">
        <f t="shared" si="5"/>
        <v>-1.8332095201856191E-6</v>
      </c>
      <c r="N28" s="9">
        <f t="shared" si="16"/>
        <v>5.9604644775390625E-8</v>
      </c>
      <c r="R28" s="4" cm="1">
        <f t="array" aca="1" ref="R28" ca="1">INDIRECT("N"&amp;COUNTA($N27:$N$50)+ROW($N$5)-1)</f>
        <v>5.9604644775390625E-8</v>
      </c>
      <c r="S28" s="4" cm="1">
        <f t="array" aca="1" ref="S28" ca="1">INDIRECT("J"&amp;COUNTA($J27:$J$50)+ROW($J$5)-1)</f>
        <v>0.20177584886550903</v>
      </c>
    </row>
    <row r="29" spans="7:19" x14ac:dyDescent="0.3">
      <c r="G29" s="4">
        <v>24</v>
      </c>
      <c r="H29" s="9">
        <f t="shared" si="13"/>
        <v>0.20177578926086426</v>
      </c>
      <c r="I29" s="9">
        <f t="shared" si="1"/>
        <v>5.019376825288191E-7</v>
      </c>
      <c r="J29" s="9">
        <f t="shared" si="14"/>
        <v>0.20177581906318665</v>
      </c>
      <c r="K29" s="9">
        <f t="shared" si="3"/>
        <v>-8.1849123034771765E-8</v>
      </c>
      <c r="L29" s="9">
        <f t="shared" si="15"/>
        <v>0.20177584886550903</v>
      </c>
      <c r="M29" s="9">
        <f t="shared" si="5"/>
        <v>-6.6563592326929211E-7</v>
      </c>
      <c r="N29" s="9">
        <f t="shared" si="16"/>
        <v>2.9802322387695313E-8</v>
      </c>
      <c r="R29" s="4" cm="1">
        <f t="array" aca="1" ref="R29" ca="1">INDIRECT("N"&amp;COUNTA($N28:$N$50)+ROW($N$5)-1)</f>
        <v>1.1920928955078125E-7</v>
      </c>
      <c r="S29" s="4" cm="1">
        <f t="array" aca="1" ref="S29" ca="1">INDIRECT("J"&amp;COUNTA($J28:$J$50)+ROW($J$5)-1)</f>
        <v>0.20177590847015381</v>
      </c>
    </row>
    <row r="30" spans="7:19" x14ac:dyDescent="0.3">
      <c r="G30" s="4">
        <v>25</v>
      </c>
      <c r="H30" s="9">
        <f t="shared" si="13"/>
        <v>0.20177578926086426</v>
      </c>
      <c r="I30" s="9">
        <f t="shared" si="1"/>
        <v>5.019376825288191E-7</v>
      </c>
      <c r="J30" s="9">
        <f t="shared" si="14"/>
        <v>0.20177580416202545</v>
      </c>
      <c r="K30" s="9">
        <f t="shared" si="3"/>
        <v>2.1004428063520209E-7</v>
      </c>
      <c r="L30" s="9">
        <f t="shared" si="15"/>
        <v>0.20177581906318665</v>
      </c>
      <c r="M30" s="9">
        <f t="shared" si="5"/>
        <v>-8.1849123034771765E-8</v>
      </c>
      <c r="N30" s="9">
        <f t="shared" si="16"/>
        <v>1.4901161193847656E-8</v>
      </c>
      <c r="R30" s="4" cm="1">
        <f t="array" aca="1" ref="R30" ca="1">INDIRECT("N"&amp;COUNTA($N29:$N$50)+ROW($N$5)-1)</f>
        <v>2.384185791015625E-7</v>
      </c>
      <c r="S30" s="4" cm="1">
        <f t="array" aca="1" ref="S30" ca="1">INDIRECT("J"&amp;COUNTA($J29:$J$50)+ROW($J$5)-1)</f>
        <v>0.20177578926086426</v>
      </c>
    </row>
    <row r="31" spans="7:19" x14ac:dyDescent="0.3">
      <c r="G31" s="4">
        <v>26</v>
      </c>
      <c r="H31" s="9">
        <f t="shared" si="13"/>
        <v>0.20177580416202545</v>
      </c>
      <c r="I31" s="9">
        <f t="shared" si="1"/>
        <v>2.1004428063520209E-7</v>
      </c>
      <c r="J31" s="9">
        <f t="shared" si="14"/>
        <v>0.20177581161260605</v>
      </c>
      <c r="K31" s="9">
        <f t="shared" si="3"/>
        <v>6.409757880021516E-8</v>
      </c>
      <c r="L31" s="9">
        <f t="shared" si="15"/>
        <v>0.20177581906318665</v>
      </c>
      <c r="M31" s="9">
        <f t="shared" si="5"/>
        <v>-8.1849123034771765E-8</v>
      </c>
      <c r="N31" s="9">
        <f t="shared" si="16"/>
        <v>7.4505805969238281E-9</v>
      </c>
      <c r="P31" s="4">
        <f ca="1">LOOKUP(D6,R6:R50,S6:S50)</f>
        <v>0.1953125</v>
      </c>
      <c r="R31" s="4" cm="1">
        <f t="array" aca="1" ref="R31" ca="1">INDIRECT("N"&amp;COUNTA($N30:$N$50)+ROW($N$5)-1)</f>
        <v>4.76837158203125E-7</v>
      </c>
      <c r="S31" s="4" cm="1">
        <f t="array" aca="1" ref="S31" ca="1">INDIRECT("J"&amp;COUNTA($J30:$J$50)+ROW($J$5)-1)</f>
        <v>0.20177602767944336</v>
      </c>
    </row>
    <row r="32" spans="7:19" x14ac:dyDescent="0.3">
      <c r="G32" s="4">
        <v>27</v>
      </c>
      <c r="H32" s="9">
        <f t="shared" si="13"/>
        <v>0.20177581161260605</v>
      </c>
      <c r="I32" s="9">
        <f t="shared" si="1"/>
        <v>6.409757880021516E-8</v>
      </c>
      <c r="J32" s="9">
        <f t="shared" si="14"/>
        <v>0.20177581533789635</v>
      </c>
      <c r="K32" s="9">
        <f t="shared" si="3"/>
        <v>-8.8757712290998825E-9</v>
      </c>
      <c r="L32" s="9">
        <f t="shared" si="15"/>
        <v>0.20177581906318665</v>
      </c>
      <c r="M32" s="9">
        <f t="shared" si="5"/>
        <v>-8.1849123034771765E-8</v>
      </c>
      <c r="N32" s="9">
        <f t="shared" si="16"/>
        <v>3.7252902984619141E-9</v>
      </c>
      <c r="R32" s="4" cm="1">
        <f t="array" aca="1" ref="R32" ca="1">INDIRECT("N"&amp;COUNTA($N31:$N$50)+ROW($N$5)-1)</f>
        <v>9.5367431640625E-7</v>
      </c>
      <c r="S32" s="4" cm="1">
        <f t="array" aca="1" ref="S32" ca="1">INDIRECT("J"&amp;COUNTA($J31:$J$50)+ROW($J$5)-1)</f>
        <v>0.20177555084228516</v>
      </c>
    </row>
    <row r="33" spans="7:19" x14ac:dyDescent="0.3">
      <c r="G33" s="4">
        <v>28</v>
      </c>
      <c r="H33" s="9">
        <f t="shared" si="13"/>
        <v>0.20177581161260605</v>
      </c>
      <c r="I33" s="9">
        <f t="shared" si="1"/>
        <v>6.409757880021516E-8</v>
      </c>
      <c r="J33" s="9">
        <f t="shared" si="14"/>
        <v>0.2017758134752512</v>
      </c>
      <c r="K33" s="9">
        <f t="shared" si="3"/>
        <v>2.76109020092008E-8</v>
      </c>
      <c r="L33" s="9">
        <f t="shared" si="15"/>
        <v>0.20177581533789635</v>
      </c>
      <c r="M33" s="9">
        <f t="shared" si="5"/>
        <v>-8.8757712290998825E-9</v>
      </c>
      <c r="N33" s="9">
        <f t="shared" si="16"/>
        <v>1.862645149230957E-9</v>
      </c>
      <c r="R33" s="4" cm="1">
        <f t="array" aca="1" ref="R33" ca="1">INDIRECT("N"&amp;COUNTA($N32:$N$50)+ROW($N$5)-1)</f>
        <v>1.9073486328125E-6</v>
      </c>
      <c r="S33" s="4" cm="1">
        <f t="array" aca="1" ref="S33" ca="1">INDIRECT("J"&amp;COUNTA($J32:$J$50)+ROW($J$5)-1)</f>
        <v>0.20177650451660156</v>
      </c>
    </row>
    <row r="34" spans="7:19" x14ac:dyDescent="0.3">
      <c r="G34" s="4">
        <v>29</v>
      </c>
      <c r="H34" s="9">
        <f t="shared" si="13"/>
        <v>0.2017758134752512</v>
      </c>
      <c r="I34" s="9">
        <f t="shared" si="1"/>
        <v>2.76109020092008E-8</v>
      </c>
      <c r="J34" s="9">
        <f t="shared" si="14"/>
        <v>0.20177581440657377</v>
      </c>
      <c r="K34" s="9">
        <f t="shared" si="3"/>
        <v>9.3675645018720388E-9</v>
      </c>
      <c r="L34" s="9">
        <f t="shared" si="15"/>
        <v>0.20177581533789635</v>
      </c>
      <c r="M34" s="9">
        <f t="shared" si="5"/>
        <v>-8.8757712290998825E-9</v>
      </c>
      <c r="N34" s="9">
        <f t="shared" si="16"/>
        <v>9.3132257461547852E-10</v>
      </c>
      <c r="R34" s="4" cm="1">
        <f t="array" aca="1" ref="R34" ca="1">INDIRECT("N"&amp;COUNTA($N33:$N$50)+ROW($N$5)-1)</f>
        <v>3.814697265625E-6</v>
      </c>
      <c r="S34" s="4" cm="1">
        <f t="array" aca="1" ref="S34" ca="1">INDIRECT("J"&amp;COUNTA($J33:$J$50)+ROW($J$5)-1)</f>
        <v>0.20177841186523438</v>
      </c>
    </row>
    <row r="35" spans="7:19" x14ac:dyDescent="0.3">
      <c r="G35" s="4">
        <v>30</v>
      </c>
      <c r="H35" s="9">
        <f t="shared" si="13"/>
        <v>0.20177581440657377</v>
      </c>
      <c r="I35" s="9">
        <f t="shared" si="1"/>
        <v>9.3675645018720388E-9</v>
      </c>
      <c r="J35" s="9">
        <f t="shared" si="14"/>
        <v>0.20177581487223506</v>
      </c>
      <c r="K35" s="9">
        <f t="shared" si="3"/>
        <v>2.4589752456449787E-10</v>
      </c>
      <c r="L35" s="9">
        <f t="shared" si="15"/>
        <v>0.20177581533789635</v>
      </c>
      <c r="M35" s="9">
        <f t="shared" si="5"/>
        <v>-8.8757712290998825E-9</v>
      </c>
      <c r="N35" s="9">
        <f t="shared" si="16"/>
        <v>4.6566128730773926E-10</v>
      </c>
      <c r="R35" s="4" cm="1">
        <f t="array" aca="1" ref="R35" ca="1">INDIRECT("N"&amp;COUNTA($N34:$N$50)+ROW($N$5)-1)</f>
        <v>7.62939453125E-6</v>
      </c>
      <c r="S35" s="4" cm="1">
        <f t="array" aca="1" ref="S35" ca="1">INDIRECT("J"&amp;COUNTA($J34:$J$50)+ROW($J$5)-1)</f>
        <v>0.20177459716796875</v>
      </c>
    </row>
    <row r="36" spans="7:19" x14ac:dyDescent="0.3">
      <c r="G36" s="4">
        <v>31</v>
      </c>
      <c r="H36" s="9">
        <f t="shared" si="13"/>
        <v>0.20177581487223506</v>
      </c>
      <c r="I36" s="9">
        <f t="shared" si="1"/>
        <v>2.4589752456449787E-10</v>
      </c>
      <c r="J36" s="9">
        <f t="shared" si="14"/>
        <v>0.2017758151050657</v>
      </c>
      <c r="K36" s="9">
        <f t="shared" si="3"/>
        <v>-4.314937740446112E-9</v>
      </c>
      <c r="L36" s="9">
        <f t="shared" si="15"/>
        <v>0.20177581533789635</v>
      </c>
      <c r="M36" s="9">
        <f t="shared" si="5"/>
        <v>-8.8757712290998825E-9</v>
      </c>
      <c r="N36" s="9">
        <f t="shared" si="16"/>
        <v>2.3283064365386963E-10</v>
      </c>
      <c r="R36" s="4" cm="1">
        <f t="array" aca="1" ref="R36" ca="1">INDIRECT("N"&amp;COUNTA($N35:$N$50)+ROW($N$5)-1)</f>
        <v>1.52587890625E-5</v>
      </c>
      <c r="S36" s="4" cm="1">
        <f t="array" aca="1" ref="S36" ca="1">INDIRECT("J"&amp;COUNTA($J35:$J$50)+ROW($J$5)-1)</f>
        <v>0.2017669677734375</v>
      </c>
    </row>
    <row r="37" spans="7:19" x14ac:dyDescent="0.3">
      <c r="G37" s="4">
        <v>32</v>
      </c>
      <c r="H37" s="9">
        <f t="shared" si="13"/>
        <v>0.20177581487223506</v>
      </c>
      <c r="I37" s="9">
        <f t="shared" si="1"/>
        <v>2.4589752456449787E-10</v>
      </c>
      <c r="J37" s="9">
        <f t="shared" si="14"/>
        <v>0.20177581498865038</v>
      </c>
      <c r="K37" s="9">
        <f t="shared" si="3"/>
        <v>-2.0345218842976465E-9</v>
      </c>
      <c r="L37" s="9">
        <f t="shared" si="15"/>
        <v>0.2017758151050657</v>
      </c>
      <c r="M37" s="9">
        <f t="shared" si="5"/>
        <v>-4.314937740446112E-9</v>
      </c>
      <c r="N37" s="9">
        <f t="shared" si="16"/>
        <v>1.1641532182693481E-10</v>
      </c>
      <c r="R37" s="4" cm="1">
        <f t="array" aca="1" ref="R37" ca="1">INDIRECT("N"&amp;COUNTA($N36:$N$50)+ROW($N$5)-1)</f>
        <v>3.0517578125E-5</v>
      </c>
      <c r="S37" s="4" cm="1">
        <f t="array" aca="1" ref="S37" ca="1">INDIRECT("J"&amp;COUNTA($J36:$J$50)+ROW($J$5)-1)</f>
        <v>0.201751708984375</v>
      </c>
    </row>
    <row r="38" spans="7:19" x14ac:dyDescent="0.3">
      <c r="G38" s="4">
        <v>33</v>
      </c>
      <c r="H38" s="9">
        <f t="shared" si="13"/>
        <v>0.20177581487223506</v>
      </c>
      <c r="I38" s="9">
        <f t="shared" si="1"/>
        <v>2.4589752456449787E-10</v>
      </c>
      <c r="J38" s="9">
        <f t="shared" si="14"/>
        <v>0.20177581493044272</v>
      </c>
      <c r="K38" s="9">
        <f t="shared" si="3"/>
        <v>-8.943104035097349E-10</v>
      </c>
      <c r="L38" s="9">
        <f t="shared" si="15"/>
        <v>0.20177581498865038</v>
      </c>
      <c r="M38" s="9">
        <f t="shared" si="5"/>
        <v>-2.0345218842976465E-9</v>
      </c>
      <c r="N38" s="9">
        <f t="shared" si="16"/>
        <v>5.8207660913467407E-11</v>
      </c>
      <c r="R38" s="4" cm="1">
        <f t="array" aca="1" ref="R38" ca="1">INDIRECT("N"&amp;COUNTA($N37:$N$50)+ROW($N$5)-1)</f>
        <v>6.103515625E-5</v>
      </c>
      <c r="S38" s="4" cm="1">
        <f t="array" aca="1" ref="S38" ca="1">INDIRECT("J"&amp;COUNTA($J37:$J$50)+ROW($J$5)-1)</f>
        <v>0.20172119140625</v>
      </c>
    </row>
    <row r="39" spans="7:19" x14ac:dyDescent="0.3">
      <c r="G39" s="4">
        <v>34</v>
      </c>
      <c r="H39" s="9">
        <f t="shared" si="13"/>
        <v>0.20177581487223506</v>
      </c>
      <c r="I39" s="9">
        <f t="shared" si="1"/>
        <v>2.4589752456449787E-10</v>
      </c>
      <c r="J39" s="9">
        <f t="shared" si="14"/>
        <v>0.20177581490133889</v>
      </c>
      <c r="K39" s="9">
        <f t="shared" si="3"/>
        <v>-3.2420643947261851E-10</v>
      </c>
      <c r="L39" s="9">
        <f t="shared" si="15"/>
        <v>0.20177581493044272</v>
      </c>
      <c r="M39" s="9">
        <f t="shared" si="5"/>
        <v>-8.943104035097349E-10</v>
      </c>
      <c r="N39" s="9">
        <f t="shared" si="16"/>
        <v>2.9103830456733704E-11</v>
      </c>
      <c r="R39" s="4" cm="1">
        <f t="array" aca="1" ref="R39" ca="1">INDIRECT("N"&amp;COUNTA($N38:$N$50)+ROW($N$5)-1)</f>
        <v>1.220703125E-4</v>
      </c>
      <c r="S39" s="4" cm="1">
        <f t="array" aca="1" ref="S39" ca="1">INDIRECT("J"&amp;COUNTA($J38:$J$50)+ROW($J$5)-1)</f>
        <v>0.2017822265625</v>
      </c>
    </row>
    <row r="40" spans="7:19" x14ac:dyDescent="0.3">
      <c r="G40" s="4">
        <v>35</v>
      </c>
      <c r="H40" s="9">
        <f t="shared" si="13"/>
        <v>0.20177581487223506</v>
      </c>
      <c r="I40" s="9">
        <f t="shared" si="1"/>
        <v>2.4589752456449787E-10</v>
      </c>
      <c r="J40" s="9">
        <f t="shared" si="14"/>
        <v>0.20177581488678697</v>
      </c>
      <c r="K40" s="9">
        <f t="shared" si="3"/>
        <v>-3.9154457454060321E-11</v>
      </c>
      <c r="L40" s="9">
        <f t="shared" si="15"/>
        <v>0.20177581490133889</v>
      </c>
      <c r="M40" s="9">
        <f t="shared" si="5"/>
        <v>-3.2420643947261851E-10</v>
      </c>
      <c r="N40" s="9">
        <f t="shared" si="16"/>
        <v>1.4551915228366852E-11</v>
      </c>
      <c r="R40" s="4" cm="1">
        <f t="array" aca="1" ref="R40" ca="1">INDIRECT("N"&amp;COUNTA($N39:$N$50)+ROW($N$5)-1)</f>
        <v>2.44140625E-4</v>
      </c>
      <c r="S40" s="4" cm="1">
        <f t="array" aca="1" ref="S40" ca="1">INDIRECT("J"&amp;COUNTA($J39:$J$50)+ROW($J$5)-1)</f>
        <v>0.201904296875</v>
      </c>
    </row>
    <row r="41" spans="7:19" x14ac:dyDescent="0.3">
      <c r="G41" s="4">
        <v>36</v>
      </c>
      <c r="H41" s="9">
        <f t="shared" si="13"/>
        <v>0.20177581487223506</v>
      </c>
      <c r="I41" s="9">
        <f t="shared" si="1"/>
        <v>2.4589752456449787E-10</v>
      </c>
      <c r="J41" s="9">
        <f t="shared" si="14"/>
        <v>0.20177581487951102</v>
      </c>
      <c r="K41" s="9">
        <f t="shared" si="3"/>
        <v>1.0336975719837938E-10</v>
      </c>
      <c r="L41" s="9">
        <f t="shared" si="15"/>
        <v>0.20177581488678697</v>
      </c>
      <c r="M41" s="9">
        <f t="shared" si="5"/>
        <v>-3.9154457454060321E-11</v>
      </c>
      <c r="N41" s="9">
        <f t="shared" si="16"/>
        <v>7.2759576141834259E-12</v>
      </c>
      <c r="R41" s="4" cm="1">
        <f t="array" aca="1" ref="R41" ca="1">INDIRECT("N"&amp;COUNTA($N40:$N$50)+ROW($N$5)-1)</f>
        <v>4.8828125E-4</v>
      </c>
      <c r="S41" s="4" cm="1">
        <f t="array" aca="1" ref="S41" ca="1">INDIRECT("J"&amp;COUNTA($J40:$J$50)+ROW($J$5)-1)</f>
        <v>0.20166015625</v>
      </c>
    </row>
    <row r="42" spans="7:19" x14ac:dyDescent="0.3">
      <c r="G42" s="4">
        <v>37</v>
      </c>
      <c r="H42" s="9">
        <f t="shared" si="13"/>
        <v>0.20177581487951102</v>
      </c>
      <c r="I42" s="9">
        <f t="shared" si="1"/>
        <v>1.0336975719837938E-10</v>
      </c>
      <c r="J42" s="9">
        <f t="shared" si="14"/>
        <v>0.201775814883149</v>
      </c>
      <c r="K42" s="9">
        <f t="shared" si="3"/>
        <v>3.2107649872159527E-11</v>
      </c>
      <c r="L42" s="9">
        <f t="shared" si="15"/>
        <v>0.20177581488678697</v>
      </c>
      <c r="M42" s="9">
        <f t="shared" si="5"/>
        <v>-3.9154457454060321E-11</v>
      </c>
      <c r="N42" s="9">
        <f t="shared" si="16"/>
        <v>3.637978807091713E-12</v>
      </c>
      <c r="R42" s="4" cm="1">
        <f t="array" aca="1" ref="R42" ca="1">INDIRECT("N"&amp;COUNTA($N41:$N$50)+ROW($N$5)-1)</f>
        <v>9.765625E-4</v>
      </c>
      <c r="S42" s="4" cm="1">
        <f t="array" aca="1" ref="S42" ca="1">INDIRECT("J"&amp;COUNTA($J41:$J$50)+ROW($J$5)-1)</f>
        <v>0.2021484375</v>
      </c>
    </row>
    <row r="43" spans="7:19" x14ac:dyDescent="0.3">
      <c r="G43" s="4">
        <v>38</v>
      </c>
      <c r="H43" s="9">
        <f t="shared" si="13"/>
        <v>0.201775814883149</v>
      </c>
      <c r="I43" s="9">
        <f t="shared" si="1"/>
        <v>3.2107649872159527E-11</v>
      </c>
      <c r="J43" s="9">
        <f t="shared" si="14"/>
        <v>0.20177581488496799</v>
      </c>
      <c r="K43" s="9">
        <f t="shared" si="3"/>
        <v>-3.5242919693700969E-12</v>
      </c>
      <c r="L43" s="9">
        <f t="shared" si="15"/>
        <v>0.20177581488678697</v>
      </c>
      <c r="M43" s="9">
        <f t="shared" si="5"/>
        <v>-3.9154457454060321E-11</v>
      </c>
      <c r="N43" s="9">
        <f t="shared" si="16"/>
        <v>1.8189894035458565E-12</v>
      </c>
      <c r="R43" s="4" cm="1">
        <f t="array" aca="1" ref="R43" ca="1">INDIRECT("N"&amp;COUNTA($N42:$N$50)+ROW($N$5)-1)</f>
        <v>1.953125E-3</v>
      </c>
      <c r="S43" s="4" cm="1">
        <f t="array" aca="1" ref="S43" ca="1">INDIRECT("J"&amp;COUNTA($J42:$J$50)+ROW($J$5)-1)</f>
        <v>0.201171875</v>
      </c>
    </row>
    <row r="44" spans="7:19" x14ac:dyDescent="0.3">
      <c r="G44" s="4">
        <v>39</v>
      </c>
      <c r="H44" s="9">
        <f t="shared" si="13"/>
        <v>0.201775814883149</v>
      </c>
      <c r="I44" s="9">
        <f t="shared" si="1"/>
        <v>3.2107649872159527E-11</v>
      </c>
      <c r="J44" s="9">
        <f t="shared" si="14"/>
        <v>0.20177581488405849</v>
      </c>
      <c r="K44" s="9">
        <f t="shared" si="3"/>
        <v>1.4290790772975015E-11</v>
      </c>
      <c r="L44" s="9">
        <f t="shared" si="15"/>
        <v>0.20177581488496799</v>
      </c>
      <c r="M44" s="9">
        <f t="shared" si="5"/>
        <v>-3.5242919693700969E-12</v>
      </c>
      <c r="N44" s="9">
        <f t="shared" si="16"/>
        <v>9.0949470177292824E-13</v>
      </c>
      <c r="R44" s="4" cm="1">
        <f t="array" aca="1" ref="R44" ca="1">INDIRECT("N"&amp;COUNTA($N43:$N$50)+ROW($N$5)-1)</f>
        <v>3.90625E-3</v>
      </c>
      <c r="S44" s="4" cm="1">
        <f t="array" aca="1" ref="S44" ca="1">INDIRECT("J"&amp;COUNTA($J43:$J$50)+ROW($J$5)-1)</f>
        <v>0.19921875</v>
      </c>
    </row>
    <row r="45" spans="7:19" x14ac:dyDescent="0.3">
      <c r="G45" s="4">
        <v>40</v>
      </c>
      <c r="H45" s="9">
        <f t="shared" si="13"/>
        <v>0.20177581488405849</v>
      </c>
      <c r="I45" s="9">
        <f t="shared" si="1"/>
        <v>1.4290790772975015E-11</v>
      </c>
      <c r="J45" s="9">
        <f t="shared" si="14"/>
        <v>0.20177581488451324</v>
      </c>
      <c r="K45" s="9">
        <f t="shared" si="3"/>
        <v>5.3823612233827589E-12</v>
      </c>
      <c r="L45" s="9">
        <f t="shared" si="15"/>
        <v>0.20177581488496799</v>
      </c>
      <c r="M45" s="9">
        <f t="shared" si="5"/>
        <v>-3.5242919693700969E-12</v>
      </c>
      <c r="N45" s="9">
        <f t="shared" si="16"/>
        <v>4.5474735088646412E-13</v>
      </c>
      <c r="R45" s="4" cm="1">
        <f t="array" aca="1" ref="R45" ca="1">INDIRECT("N"&amp;COUNTA($N44:$N$50)+ROW($N$5)-1)</f>
        <v>7.8125E-3</v>
      </c>
      <c r="S45" s="4" cm="1">
        <f t="array" aca="1" ref="S45" ca="1">INDIRECT("J"&amp;COUNTA($J44:$J$50)+ROW($J$5)-1)</f>
        <v>0.1953125</v>
      </c>
    </row>
    <row r="46" spans="7:19" x14ac:dyDescent="0.3">
      <c r="G46" s="4">
        <v>41</v>
      </c>
      <c r="H46" s="9">
        <f t="shared" si="13"/>
        <v>0.20177581488451324</v>
      </c>
      <c r="I46" s="9">
        <f t="shared" si="1"/>
        <v>5.3823612233827589E-12</v>
      </c>
      <c r="J46" s="9">
        <f t="shared" si="14"/>
        <v>0.20177581488474061</v>
      </c>
      <c r="K46" s="9">
        <f t="shared" si="3"/>
        <v>9.3081098384573124E-13</v>
      </c>
      <c r="L46" s="9">
        <f t="shared" si="15"/>
        <v>0.20177581488496799</v>
      </c>
      <c r="M46" s="9">
        <f t="shared" si="5"/>
        <v>-3.5242919693700969E-12</v>
      </c>
      <c r="N46" s="9">
        <f t="shared" si="16"/>
        <v>2.2737367544323206E-13</v>
      </c>
      <c r="R46" s="4" cm="1">
        <f t="array" aca="1" ref="R46" ca="1">INDIRECT("N"&amp;COUNTA($N45:$N$50)+ROW($N$5)-1)</f>
        <v>1.5625E-2</v>
      </c>
      <c r="S46" s="4" cm="1">
        <f t="array" aca="1" ref="S46" ca="1">INDIRECT("J"&amp;COUNTA($J45:$J$50)+ROW($J$5)-1)</f>
        <v>0.203125</v>
      </c>
    </row>
    <row r="47" spans="7:19" x14ac:dyDescent="0.3">
      <c r="G47" s="4">
        <v>42</v>
      </c>
      <c r="H47" s="9">
        <f t="shared" si="13"/>
        <v>0.20177581488474061</v>
      </c>
      <c r="I47" s="9">
        <f t="shared" si="1"/>
        <v>9.3081098384573124E-13</v>
      </c>
      <c r="J47" s="9">
        <f t="shared" si="14"/>
        <v>0.2017758148848543</v>
      </c>
      <c r="K47" s="9">
        <f t="shared" si="3"/>
        <v>-1.2967404927621828E-12</v>
      </c>
      <c r="L47" s="9">
        <f t="shared" si="15"/>
        <v>0.20177581488496799</v>
      </c>
      <c r="M47" s="9">
        <f t="shared" si="5"/>
        <v>-3.5242919693700969E-12</v>
      </c>
      <c r="N47" s="9">
        <f t="shared" si="16"/>
        <v>1.1368683772161603E-13</v>
      </c>
      <c r="R47" s="4" cm="1">
        <f t="array" aca="1" ref="R47" ca="1">INDIRECT("N"&amp;COUNTA($N46:$N$50)+ROW($N$5)-1)</f>
        <v>3.125E-2</v>
      </c>
      <c r="S47" s="4" cm="1">
        <f t="array" aca="1" ref="S47" ca="1">INDIRECT("J"&amp;COUNTA($J46:$J$50)+ROW($J$5)-1)</f>
        <v>0.21875</v>
      </c>
    </row>
    <row r="48" spans="7:19" x14ac:dyDescent="0.3">
      <c r="G48" s="4">
        <v>43</v>
      </c>
      <c r="H48" s="9">
        <f t="shared" si="13"/>
        <v>0.20177581488474061</v>
      </c>
      <c r="I48" s="9">
        <f t="shared" si="1"/>
        <v>9.3081098384573124E-13</v>
      </c>
      <c r="J48" s="9">
        <f t="shared" si="14"/>
        <v>0.20177581488479746</v>
      </c>
      <c r="K48" s="9">
        <f t="shared" si="3"/>
        <v>-1.8474111129762605E-13</v>
      </c>
      <c r="L48" s="9">
        <f t="shared" si="15"/>
        <v>0.2017758148848543</v>
      </c>
      <c r="M48" s="9">
        <f t="shared" si="5"/>
        <v>-1.2967404927621828E-12</v>
      </c>
      <c r="N48" s="9">
        <f t="shared" si="16"/>
        <v>5.6843418860808015E-14</v>
      </c>
      <c r="R48" s="4" cm="1">
        <f t="array" aca="1" ref="R48" ca="1">INDIRECT("N"&amp;COUNTA($N47:$N$50)+ROW($N$5)-1)</f>
        <v>6.25E-2</v>
      </c>
      <c r="S48" s="4" cm="1">
        <f t="array" aca="1" ref="S48" ca="1">INDIRECT("J"&amp;COUNTA($J47:$J$50)+ROW($J$5)-1)</f>
        <v>0.1875</v>
      </c>
    </row>
    <row r="49" spans="7:19" x14ac:dyDescent="0.3">
      <c r="G49" s="4">
        <v>44</v>
      </c>
      <c r="H49" s="9">
        <f t="shared" si="13"/>
        <v>0.20177581488474061</v>
      </c>
      <c r="I49" s="9">
        <f t="shared" si="1"/>
        <v>9.3081098384573124E-13</v>
      </c>
      <c r="J49" s="9">
        <f t="shared" si="14"/>
        <v>0.20177581488476903</v>
      </c>
      <c r="K49" s="9">
        <f t="shared" si="3"/>
        <v>3.730349362740526E-13</v>
      </c>
      <c r="L49" s="9">
        <f t="shared" si="15"/>
        <v>0.20177581488479746</v>
      </c>
      <c r="M49" s="9">
        <f t="shared" si="5"/>
        <v>-1.8474111129762605E-13</v>
      </c>
      <c r="N49" s="9">
        <f t="shared" si="16"/>
        <v>2.8421709430404007E-14</v>
      </c>
      <c r="R49" s="4" cm="1">
        <f t="array" aca="1" ref="R49" ca="1">INDIRECT("N"&amp;COUNTA($N48:$N$50)+ROW($N$5)-1)</f>
        <v>0.125</v>
      </c>
      <c r="S49" s="4" cm="1">
        <f t="array" aca="1" ref="S49" ca="1">INDIRECT("J"&amp;COUNTA($J48:$J$50)+ROW($J$5)-1)</f>
        <v>0.125</v>
      </c>
    </row>
    <row r="50" spans="7:19" x14ac:dyDescent="0.3">
      <c r="G50" s="4">
        <v>45</v>
      </c>
      <c r="H50" s="9">
        <f t="shared" si="13"/>
        <v>0.20177581488476903</v>
      </c>
      <c r="I50" s="9">
        <f t="shared" si="1"/>
        <v>3.730349362740526E-13</v>
      </c>
      <c r="J50" s="9">
        <f t="shared" si="14"/>
        <v>0.20177581488478324</v>
      </c>
      <c r="K50" s="9">
        <f t="shared" si="3"/>
        <v>9.5923269327613525E-14</v>
      </c>
      <c r="L50" s="9">
        <f t="shared" si="15"/>
        <v>0.20177581488479746</v>
      </c>
      <c r="M50" s="9">
        <f t="shared" si="5"/>
        <v>-1.8474111129762605E-13</v>
      </c>
      <c r="N50" s="9">
        <f t="shared" si="16"/>
        <v>1.4210854715202004E-14</v>
      </c>
      <c r="R50" s="4" cm="1">
        <f t="array" aca="1" ref="R50" ca="1">INDIRECT("N"&amp;COUNTA($N49:$N$50)+ROW($N$5)-1)</f>
        <v>0.25</v>
      </c>
      <c r="S50" s="4" cm="1">
        <f t="array" aca="1" ref="S50" ca="1">INDIRECT("J"&amp;COUNTA($J49:$J$50)+ROW($J$5)-1)</f>
        <v>0.25</v>
      </c>
    </row>
    <row r="51" spans="7:19" x14ac:dyDescent="0.3">
      <c r="H51" s="9"/>
      <c r="I51" s="9"/>
      <c r="J51" s="9"/>
      <c r="K51" s="9"/>
      <c r="L51" s="9"/>
      <c r="M51" s="9"/>
      <c r="N51" s="9"/>
    </row>
    <row r="52" spans="7:19" x14ac:dyDescent="0.3">
      <c r="H52" s="9"/>
      <c r="I52" s="9"/>
      <c r="J52" s="9"/>
      <c r="K52" s="9"/>
      <c r="L52" s="9"/>
      <c r="M52" s="9"/>
      <c r="N52" s="9"/>
    </row>
    <row r="53" spans="7:19" x14ac:dyDescent="0.3">
      <c r="H53" s="9"/>
      <c r="I53" s="9"/>
      <c r="J53" s="9"/>
      <c r="K53" s="9"/>
      <c r="L53" s="9"/>
      <c r="M53" s="9"/>
      <c r="N53" s="9"/>
    </row>
    <row r="54" spans="7:19" x14ac:dyDescent="0.3">
      <c r="H54" s="9"/>
      <c r="I54" s="9"/>
      <c r="J54" s="9"/>
      <c r="K54" s="9"/>
      <c r="L54" s="9"/>
      <c r="M54" s="9"/>
      <c r="N54" s="9"/>
    </row>
    <row r="55" spans="7:19" x14ac:dyDescent="0.3">
      <c r="H55" s="9"/>
      <c r="I55" s="9"/>
      <c r="J55" s="9"/>
      <c r="K55" s="9"/>
      <c r="L55" s="9"/>
      <c r="M55" s="9"/>
      <c r="N55" s="9"/>
    </row>
    <row r="56" spans="7:19" x14ac:dyDescent="0.3">
      <c r="H56" s="9"/>
      <c r="I56" s="9"/>
      <c r="J56" s="9"/>
      <c r="K56" s="9"/>
      <c r="L56" s="9"/>
      <c r="M56" s="9"/>
      <c r="N56" s="9"/>
    </row>
    <row r="57" spans="7:19" x14ac:dyDescent="0.3">
      <c r="H57" s="9"/>
      <c r="I57" s="9"/>
      <c r="J57" s="9"/>
      <c r="K57" s="9"/>
      <c r="L57" s="9"/>
      <c r="M57" s="9"/>
      <c r="N57" s="9"/>
    </row>
    <row r="58" spans="7:19" x14ac:dyDescent="0.3">
      <c r="H58" s="9"/>
      <c r="I58" s="9"/>
      <c r="J58" s="9"/>
      <c r="K58" s="9"/>
      <c r="L58" s="9"/>
      <c r="M58" s="9"/>
      <c r="N58" s="9"/>
    </row>
    <row r="59" spans="7:19" x14ac:dyDescent="0.3">
      <c r="H59" s="9"/>
      <c r="I59" s="9"/>
      <c r="J59" s="9"/>
      <c r="K59" s="9"/>
      <c r="L59" s="9"/>
      <c r="M59" s="9"/>
      <c r="N59" s="9"/>
    </row>
    <row r="60" spans="7:19" x14ac:dyDescent="0.3">
      <c r="H60" s="9"/>
      <c r="I60" s="9"/>
      <c r="J60" s="9"/>
      <c r="K60" s="9"/>
      <c r="L60" s="9"/>
      <c r="M60" s="9"/>
      <c r="N60" s="9"/>
    </row>
    <row r="61" spans="7:19" x14ac:dyDescent="0.3">
      <c r="H61" s="9"/>
      <c r="I61" s="9"/>
      <c r="J61" s="9"/>
      <c r="K61" s="9"/>
      <c r="L61" s="9"/>
      <c r="M61" s="9"/>
      <c r="N61" s="9"/>
    </row>
    <row r="62" spans="7:19" x14ac:dyDescent="0.3">
      <c r="H62" s="9"/>
      <c r="I62" s="9"/>
      <c r="J62" s="9"/>
      <c r="K62" s="9"/>
      <c r="L62" s="9"/>
      <c r="M62" s="9"/>
      <c r="N62" s="9"/>
    </row>
    <row r="63" spans="7:19" x14ac:dyDescent="0.3">
      <c r="H63" s="9"/>
      <c r="I63" s="9"/>
      <c r="J63" s="9"/>
      <c r="K63" s="9"/>
      <c r="L63" s="9"/>
      <c r="M63" s="9"/>
      <c r="N63" s="9"/>
    </row>
    <row r="64" spans="7:19" x14ac:dyDescent="0.3">
      <c r="H64" s="9"/>
      <c r="I64" s="9"/>
      <c r="J64" s="9"/>
      <c r="K64" s="9"/>
      <c r="L64" s="9"/>
      <c r="M64" s="9"/>
      <c r="N64" s="9"/>
    </row>
    <row r="65" spans="8:14" x14ac:dyDescent="0.3">
      <c r="H65" s="9"/>
      <c r="I65" s="9"/>
      <c r="J65" s="9"/>
      <c r="K65" s="9"/>
      <c r="L65" s="9"/>
      <c r="M65" s="9"/>
      <c r="N65" s="9"/>
    </row>
    <row r="66" spans="8:14" x14ac:dyDescent="0.3">
      <c r="H66" s="9"/>
      <c r="I66" s="9"/>
      <c r="J66" s="9"/>
      <c r="K66" s="9"/>
      <c r="L66" s="9"/>
      <c r="M66" s="9"/>
      <c r="N66" s="9"/>
    </row>
    <row r="67" spans="8:14" x14ac:dyDescent="0.3">
      <c r="H67" s="9"/>
      <c r="I67" s="9"/>
      <c r="J67" s="9"/>
      <c r="K67" s="9"/>
      <c r="L67" s="9"/>
      <c r="M67" s="9"/>
      <c r="N67" s="9"/>
    </row>
    <row r="68" spans="8:14" x14ac:dyDescent="0.3">
      <c r="H68" s="9"/>
      <c r="I68" s="9"/>
      <c r="J68" s="9"/>
      <c r="K68" s="9"/>
      <c r="L68" s="9"/>
      <c r="M68" s="9"/>
      <c r="N68" s="9"/>
    </row>
    <row r="69" spans="8:14" x14ac:dyDescent="0.3">
      <c r="H69" s="9"/>
      <c r="I69" s="9"/>
      <c r="J69" s="9"/>
      <c r="K69" s="9"/>
      <c r="L69" s="9"/>
      <c r="M69" s="9"/>
      <c r="N69" s="9"/>
    </row>
    <row r="70" spans="8:14" x14ac:dyDescent="0.3">
      <c r="H70" s="9"/>
      <c r="I70" s="9"/>
      <c r="J70" s="9"/>
      <c r="K70" s="9"/>
      <c r="L70" s="9"/>
      <c r="M70" s="9"/>
      <c r="N70" s="9"/>
    </row>
    <row r="71" spans="8:14" x14ac:dyDescent="0.3">
      <c r="H71" s="9"/>
      <c r="I71" s="9"/>
      <c r="J71" s="9"/>
      <c r="K71" s="9"/>
      <c r="L71" s="9"/>
      <c r="M71" s="9"/>
      <c r="N71" s="9"/>
    </row>
    <row r="72" spans="8:14" x14ac:dyDescent="0.3">
      <c r="H72" s="9"/>
      <c r="I72" s="9"/>
      <c r="J72" s="9"/>
      <c r="K72" s="9"/>
      <c r="L72" s="9"/>
      <c r="M72" s="9"/>
      <c r="N72" s="9"/>
    </row>
    <row r="73" spans="8:14" x14ac:dyDescent="0.3">
      <c r="H73" s="9"/>
      <c r="I73" s="9"/>
      <c r="J73" s="9"/>
      <c r="K73" s="9"/>
      <c r="L73" s="9"/>
      <c r="M73" s="9"/>
      <c r="N73" s="9"/>
    </row>
    <row r="74" spans="8:14" x14ac:dyDescent="0.3">
      <c r="H74" s="9"/>
      <c r="I74" s="9"/>
      <c r="J74" s="9"/>
      <c r="K74" s="9"/>
      <c r="L74" s="9"/>
      <c r="M74" s="9"/>
      <c r="N74" s="9"/>
    </row>
    <row r="75" spans="8:14" x14ac:dyDescent="0.3">
      <c r="H75" s="9"/>
      <c r="I75" s="9"/>
      <c r="J75" s="9"/>
      <c r="K75" s="9"/>
      <c r="L75" s="9"/>
      <c r="M75" s="9"/>
      <c r="N75" s="9"/>
    </row>
    <row r="76" spans="8:14" x14ac:dyDescent="0.3">
      <c r="H76" s="9"/>
      <c r="I76" s="9"/>
      <c r="J76" s="9"/>
      <c r="K76" s="9"/>
      <c r="L76" s="9"/>
      <c r="M76" s="9"/>
      <c r="N76" s="9"/>
    </row>
    <row r="77" spans="8:14" x14ac:dyDescent="0.3">
      <c r="H77" s="9"/>
      <c r="I77" s="9"/>
      <c r="J77" s="9"/>
      <c r="K77" s="9"/>
      <c r="L77" s="9"/>
      <c r="M77" s="9"/>
      <c r="N77" s="9"/>
    </row>
    <row r="78" spans="8:14" x14ac:dyDescent="0.3">
      <c r="H78" s="9"/>
      <c r="I78" s="9"/>
      <c r="J78" s="9"/>
      <c r="K78" s="9"/>
      <c r="L78" s="9"/>
      <c r="M78" s="9"/>
      <c r="N78" s="9"/>
    </row>
    <row r="79" spans="8:14" x14ac:dyDescent="0.3">
      <c r="H79" s="9"/>
      <c r="I79" s="9"/>
      <c r="J79" s="9"/>
      <c r="K79" s="9"/>
      <c r="L79" s="9"/>
      <c r="M79" s="9"/>
      <c r="N79" s="9"/>
    </row>
    <row r="80" spans="8:14" x14ac:dyDescent="0.3">
      <c r="H80" s="9"/>
      <c r="I80" s="9"/>
      <c r="J80" s="9"/>
      <c r="K80" s="9"/>
      <c r="L80" s="9"/>
      <c r="M80" s="9"/>
      <c r="N80" s="9"/>
    </row>
    <row r="81" spans="8:14" x14ac:dyDescent="0.3">
      <c r="H81" s="9"/>
      <c r="I81" s="9"/>
      <c r="J81" s="9"/>
      <c r="K81" s="9"/>
      <c r="L81" s="9"/>
      <c r="M81" s="9"/>
      <c r="N81" s="9"/>
    </row>
    <row r="82" spans="8:14" x14ac:dyDescent="0.3">
      <c r="H82" s="9"/>
      <c r="I82" s="9"/>
      <c r="J82" s="9"/>
      <c r="K82" s="9"/>
      <c r="L82" s="9"/>
      <c r="M82" s="9"/>
      <c r="N82" s="9"/>
    </row>
    <row r="83" spans="8:14" x14ac:dyDescent="0.3">
      <c r="H83" s="9"/>
      <c r="I83" s="9"/>
      <c r="J83" s="9"/>
      <c r="K83" s="9"/>
      <c r="L83" s="9"/>
      <c r="M83" s="9"/>
      <c r="N83" s="9"/>
    </row>
    <row r="84" spans="8:14" x14ac:dyDescent="0.3">
      <c r="H84" s="9"/>
      <c r="I84" s="9"/>
      <c r="J84" s="9"/>
      <c r="K84" s="9"/>
      <c r="L84" s="9"/>
      <c r="M84" s="9"/>
      <c r="N84" s="9"/>
    </row>
    <row r="85" spans="8:14" x14ac:dyDescent="0.3">
      <c r="H85" s="9"/>
      <c r="I85" s="9"/>
      <c r="J85" s="9"/>
      <c r="K85" s="9"/>
      <c r="L85" s="9"/>
      <c r="M85" s="9"/>
      <c r="N85" s="9"/>
    </row>
    <row r="86" spans="8:14" x14ac:dyDescent="0.3">
      <c r="H86" s="9"/>
      <c r="I86" s="9"/>
      <c r="J86" s="9"/>
      <c r="K86" s="9"/>
      <c r="L86" s="9"/>
      <c r="M86" s="9"/>
      <c r="N86" s="9"/>
    </row>
    <row r="87" spans="8:14" x14ac:dyDescent="0.3">
      <c r="H87" s="9"/>
      <c r="I87" s="9"/>
      <c r="J87" s="9"/>
      <c r="K87" s="9"/>
      <c r="L87" s="9"/>
      <c r="M87" s="9"/>
      <c r="N87" s="9"/>
    </row>
    <row r="88" spans="8:14" x14ac:dyDescent="0.3">
      <c r="H88" s="9"/>
      <c r="I88" s="9"/>
      <c r="J88" s="9"/>
      <c r="K88" s="9"/>
      <c r="L88" s="9"/>
      <c r="M88" s="9"/>
      <c r="N88" s="9"/>
    </row>
    <row r="89" spans="8:14" x14ac:dyDescent="0.3">
      <c r="H89" s="9"/>
      <c r="I89" s="9"/>
      <c r="J89" s="9"/>
      <c r="K89" s="9"/>
      <c r="L89" s="9"/>
      <c r="M89" s="9"/>
      <c r="N89" s="9"/>
    </row>
    <row r="90" spans="8:14" x14ac:dyDescent="0.3">
      <c r="H90" s="9"/>
      <c r="I90" s="9"/>
      <c r="J90" s="9"/>
      <c r="K90" s="9"/>
      <c r="L90" s="9"/>
      <c r="M90" s="9"/>
      <c r="N90" s="9"/>
    </row>
    <row r="91" spans="8:14" x14ac:dyDescent="0.3">
      <c r="H91" s="9"/>
      <c r="I91" s="9"/>
      <c r="J91" s="9"/>
      <c r="K91" s="9"/>
      <c r="L91" s="9"/>
      <c r="M91" s="9"/>
      <c r="N91" s="9"/>
    </row>
    <row r="92" spans="8:14" x14ac:dyDescent="0.3">
      <c r="H92" s="9"/>
      <c r="I92" s="9"/>
      <c r="J92" s="9"/>
      <c r="K92" s="9"/>
      <c r="L92" s="9"/>
      <c r="M92" s="9"/>
      <c r="N92" s="9"/>
    </row>
    <row r="93" spans="8:14" x14ac:dyDescent="0.3">
      <c r="H93" s="9"/>
      <c r="I93" s="9"/>
      <c r="J93" s="9"/>
      <c r="K93" s="9"/>
      <c r="L93" s="9"/>
      <c r="M93" s="9"/>
      <c r="N93" s="9"/>
    </row>
    <row r="94" spans="8:14" x14ac:dyDescent="0.3">
      <c r="H94" s="9"/>
      <c r="I94" s="9"/>
      <c r="J94" s="9"/>
      <c r="K94" s="9"/>
      <c r="L94" s="9"/>
      <c r="M94" s="9"/>
      <c r="N94" s="9"/>
    </row>
    <row r="95" spans="8:14" x14ac:dyDescent="0.3">
      <c r="H95" s="9"/>
      <c r="I95" s="9"/>
      <c r="J95" s="9"/>
      <c r="K95" s="9"/>
      <c r="L95" s="9"/>
      <c r="M95" s="9"/>
      <c r="N95" s="9"/>
    </row>
    <row r="96" spans="8:14" x14ac:dyDescent="0.3">
      <c r="H96" s="9"/>
      <c r="I96" s="9"/>
      <c r="J96" s="9"/>
      <c r="K96" s="9"/>
      <c r="L96" s="9"/>
      <c r="M96" s="9"/>
      <c r="N96" s="9"/>
    </row>
    <row r="97" spans="8:14" x14ac:dyDescent="0.3">
      <c r="H97" s="9"/>
      <c r="I97" s="9"/>
      <c r="J97" s="9"/>
      <c r="K97" s="9"/>
      <c r="L97" s="9"/>
      <c r="M97" s="9"/>
      <c r="N97" s="9"/>
    </row>
    <row r="98" spans="8:14" x14ac:dyDescent="0.3">
      <c r="H98" s="9"/>
      <c r="I98" s="9"/>
      <c r="J98" s="9"/>
      <c r="K98" s="9"/>
      <c r="L98" s="9"/>
      <c r="M98" s="9"/>
      <c r="N98" s="9"/>
    </row>
    <row r="99" spans="8:14" x14ac:dyDescent="0.3">
      <c r="H99" s="9"/>
      <c r="I99" s="9"/>
      <c r="J99" s="9"/>
      <c r="K99" s="9"/>
      <c r="L99" s="9"/>
      <c r="M99" s="9"/>
      <c r="N99" s="9"/>
    </row>
    <row r="100" spans="8:14" x14ac:dyDescent="0.3">
      <c r="H100" s="9"/>
      <c r="I100" s="9"/>
      <c r="J100" s="9"/>
      <c r="K100" s="9"/>
      <c r="L100" s="9"/>
      <c r="M100" s="9"/>
      <c r="N100" s="9"/>
    </row>
    <row r="101" spans="8:14" x14ac:dyDescent="0.3">
      <c r="H101" s="9"/>
      <c r="I101" s="9"/>
      <c r="J101" s="9"/>
      <c r="K101" s="9"/>
      <c r="L101" s="9"/>
      <c r="M101" s="9"/>
      <c r="N101" s="9"/>
    </row>
    <row r="102" spans="8:14" x14ac:dyDescent="0.3">
      <c r="H102" s="9"/>
      <c r="I102" s="9"/>
      <c r="J102" s="9"/>
      <c r="K102" s="9"/>
      <c r="L102" s="9"/>
      <c r="M102" s="9"/>
      <c r="N102" s="9"/>
    </row>
    <row r="103" spans="8:14" x14ac:dyDescent="0.3">
      <c r="H103" s="9"/>
      <c r="I103" s="9"/>
      <c r="J103" s="9"/>
      <c r="K103" s="9"/>
      <c r="L103" s="9"/>
      <c r="M103" s="9"/>
      <c r="N103" s="9"/>
    </row>
    <row r="104" spans="8:14" x14ac:dyDescent="0.3">
      <c r="H104" s="9"/>
      <c r="I104" s="9"/>
      <c r="J104" s="9"/>
      <c r="K104" s="9"/>
      <c r="L104" s="9"/>
      <c r="M104" s="9"/>
      <c r="N104" s="9"/>
    </row>
    <row r="105" spans="8:14" x14ac:dyDescent="0.3">
      <c r="H105" s="9"/>
      <c r="I105" s="9"/>
      <c r="J105" s="9"/>
      <c r="K105" s="9"/>
      <c r="L105" s="9"/>
      <c r="M105" s="9"/>
      <c r="N105" s="9"/>
    </row>
    <row r="106" spans="8:14" x14ac:dyDescent="0.3">
      <c r="H106" s="9"/>
      <c r="I106" s="9"/>
      <c r="J106" s="9"/>
      <c r="K106" s="9"/>
      <c r="L106" s="9"/>
      <c r="M106" s="9"/>
      <c r="N106" s="9"/>
    </row>
    <row r="107" spans="8:14" x14ac:dyDescent="0.3">
      <c r="H107" s="9"/>
      <c r="I107" s="9"/>
      <c r="J107" s="9"/>
      <c r="K107" s="9"/>
      <c r="L107" s="9"/>
      <c r="M107" s="9"/>
      <c r="N107" s="9"/>
    </row>
    <row r="108" spans="8:14" x14ac:dyDescent="0.3">
      <c r="H108" s="9"/>
      <c r="I108" s="9"/>
      <c r="J108" s="9"/>
      <c r="K108" s="9"/>
      <c r="L108" s="9"/>
      <c r="M108" s="9"/>
      <c r="N108" s="9"/>
    </row>
    <row r="109" spans="8:14" x14ac:dyDescent="0.3">
      <c r="H109" s="9"/>
      <c r="I109" s="9"/>
      <c r="J109" s="9"/>
      <c r="K109" s="9"/>
      <c r="L109" s="9"/>
      <c r="M109" s="9"/>
      <c r="N109" s="9"/>
    </row>
    <row r="110" spans="8:14" x14ac:dyDescent="0.3">
      <c r="H110" s="9"/>
      <c r="I110" s="9"/>
      <c r="J110" s="9"/>
      <c r="K110" s="9"/>
      <c r="L110" s="9"/>
      <c r="M110" s="9"/>
      <c r="N110" s="9"/>
    </row>
    <row r="111" spans="8:14" x14ac:dyDescent="0.3">
      <c r="H111" s="9"/>
      <c r="I111" s="9"/>
      <c r="J111" s="9"/>
      <c r="K111" s="9"/>
      <c r="L111" s="9"/>
      <c r="M111" s="9"/>
      <c r="N111" s="9"/>
    </row>
    <row r="112" spans="8:14" x14ac:dyDescent="0.3">
      <c r="H112" s="9"/>
      <c r="I112" s="9"/>
      <c r="J112" s="9"/>
      <c r="K112" s="9"/>
      <c r="L112" s="9"/>
      <c r="M112" s="9"/>
      <c r="N112" s="9"/>
    </row>
    <row r="113" spans="8:14" x14ac:dyDescent="0.3">
      <c r="H113" s="9"/>
      <c r="I113" s="9"/>
      <c r="J113" s="9"/>
      <c r="K113" s="9"/>
      <c r="L113" s="9"/>
      <c r="M113" s="9"/>
      <c r="N113" s="9"/>
    </row>
    <row r="114" spans="8:14" x14ac:dyDescent="0.3">
      <c r="H114" s="9"/>
      <c r="I114" s="9"/>
      <c r="J114" s="9"/>
      <c r="K114" s="9"/>
      <c r="L114" s="9"/>
      <c r="M114" s="9"/>
      <c r="N114" s="9"/>
    </row>
    <row r="115" spans="8:14" x14ac:dyDescent="0.3">
      <c r="H115" s="9"/>
      <c r="I115" s="9"/>
      <c r="J115" s="9"/>
      <c r="K115" s="9"/>
      <c r="L115" s="9"/>
      <c r="M115" s="9"/>
      <c r="N115" s="9"/>
    </row>
    <row r="116" spans="8:14" x14ac:dyDescent="0.3">
      <c r="H116" s="9"/>
      <c r="I116" s="9"/>
      <c r="J116" s="9"/>
      <c r="K116" s="9"/>
      <c r="L116" s="9"/>
      <c r="M116" s="9"/>
      <c r="N116" s="9"/>
    </row>
    <row r="117" spans="8:14" x14ac:dyDescent="0.3">
      <c r="H117" s="9"/>
      <c r="I117" s="9"/>
      <c r="J117" s="9"/>
      <c r="K117" s="9"/>
      <c r="L117" s="9"/>
      <c r="M117" s="9"/>
      <c r="N117" s="9"/>
    </row>
    <row r="118" spans="8:14" x14ac:dyDescent="0.3">
      <c r="H118" s="9"/>
      <c r="I118" s="9"/>
      <c r="J118" s="9"/>
      <c r="K118" s="9"/>
      <c r="L118" s="9"/>
      <c r="M118" s="9"/>
      <c r="N118" s="9"/>
    </row>
    <row r="119" spans="8:14" x14ac:dyDescent="0.3">
      <c r="H119" s="9"/>
      <c r="I119" s="9"/>
      <c r="J119" s="9"/>
      <c r="K119" s="9"/>
      <c r="L119" s="9"/>
      <c r="M119" s="9"/>
      <c r="N119" s="9"/>
    </row>
    <row r="120" spans="8:14" x14ac:dyDescent="0.3">
      <c r="H120" s="9"/>
      <c r="I120" s="9"/>
      <c r="J120" s="9"/>
      <c r="K120" s="9"/>
      <c r="L120" s="9"/>
      <c r="M120" s="9"/>
      <c r="N120" s="9"/>
    </row>
    <row r="121" spans="8:14" x14ac:dyDescent="0.3">
      <c r="H121" s="9"/>
      <c r="I121" s="9"/>
      <c r="J121" s="9"/>
      <c r="K121" s="9"/>
      <c r="L121" s="9"/>
      <c r="M121" s="9"/>
      <c r="N121" s="9"/>
    </row>
    <row r="122" spans="8:14" x14ac:dyDescent="0.3">
      <c r="H122" s="9"/>
      <c r="I122" s="9"/>
      <c r="J122" s="9"/>
      <c r="K122" s="9"/>
      <c r="L122" s="9"/>
      <c r="M122" s="9"/>
      <c r="N122" s="9"/>
    </row>
    <row r="123" spans="8:14" x14ac:dyDescent="0.3">
      <c r="H123" s="9"/>
      <c r="I123" s="9"/>
      <c r="J123" s="9"/>
      <c r="K123" s="9"/>
      <c r="L123" s="9"/>
      <c r="M123" s="9"/>
      <c r="N123" s="9"/>
    </row>
    <row r="124" spans="8:14" x14ac:dyDescent="0.3">
      <c r="H124" s="9"/>
      <c r="I124" s="9"/>
      <c r="J124" s="9"/>
      <c r="K124" s="9"/>
      <c r="L124" s="9"/>
      <c r="M124" s="9"/>
      <c r="N124" s="9"/>
    </row>
    <row r="125" spans="8:14" x14ac:dyDescent="0.3">
      <c r="H125" s="9"/>
      <c r="I125" s="9"/>
      <c r="J125" s="9"/>
      <c r="K125" s="9"/>
      <c r="L125" s="9"/>
      <c r="M125" s="9"/>
      <c r="N125" s="9"/>
    </row>
    <row r="126" spans="8:14" x14ac:dyDescent="0.3">
      <c r="H126" s="9"/>
      <c r="I126" s="9"/>
      <c r="J126" s="9"/>
      <c r="K126" s="9"/>
      <c r="L126" s="9"/>
      <c r="M126" s="9"/>
      <c r="N126" s="9"/>
    </row>
  </sheetData>
  <sheetProtection selectLockedCells="1" selectUnlockedCells="1"/>
  <mergeCells count="7">
    <mergeCell ref="B10:C10"/>
    <mergeCell ref="J1:K1"/>
    <mergeCell ref="B4:C4"/>
    <mergeCell ref="B5:C5"/>
    <mergeCell ref="B6:C6"/>
    <mergeCell ref="B8:C9"/>
    <mergeCell ref="D8:D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4C1-92A3-4FA8-AF97-8BCC87B4656D}">
  <dimension ref="A1:D16"/>
  <sheetViews>
    <sheetView zoomScale="85" zoomScaleNormal="85" workbookViewId="0">
      <selection activeCell="A5" sqref="A5"/>
    </sheetView>
  </sheetViews>
  <sheetFormatPr defaultRowHeight="31.95" customHeight="1" x14ac:dyDescent="0.3"/>
  <cols>
    <col min="1" max="1" width="48.77734375" style="4" customWidth="1"/>
    <col min="2" max="2" width="16.77734375" style="4" customWidth="1"/>
    <col min="3" max="3" width="27" style="4" bestFit="1" customWidth="1"/>
    <col min="4" max="4" width="48.77734375" style="4" customWidth="1"/>
    <col min="5" max="5" width="16.77734375" style="4" customWidth="1"/>
    <col min="6" max="16384" width="8.88671875" style="4"/>
  </cols>
  <sheetData>
    <row r="1" spans="1:4" ht="31.95" customHeight="1" x14ac:dyDescent="0.3">
      <c r="A1" s="4" t="s">
        <v>6</v>
      </c>
      <c r="B1" s="4" t="s">
        <v>3</v>
      </c>
      <c r="C1" s="4" t="s">
        <v>7</v>
      </c>
      <c r="D1" s="4" t="s">
        <v>8</v>
      </c>
    </row>
    <row r="2" spans="1:4" ht="31.95" customHeight="1" x14ac:dyDescent="0.3">
      <c r="A2" s="11" t="s">
        <v>29</v>
      </c>
      <c r="B2" s="4">
        <f>IF(Entrada!I5*Entrada!M5&lt;0, 1, 0)</f>
        <v>0</v>
      </c>
      <c r="C2" s="4" t="s">
        <v>10</v>
      </c>
      <c r="D2" s="11" t="s">
        <v>36</v>
      </c>
    </row>
    <row r="3" spans="1:4" ht="31.95" customHeight="1" x14ac:dyDescent="0.3">
      <c r="A3" s="11" t="s">
        <v>30</v>
      </c>
      <c r="B3" s="4">
        <f>IF(Entrada!D6=G!D6, 1,0)</f>
        <v>0</v>
      </c>
      <c r="C3" s="4" t="s">
        <v>10</v>
      </c>
      <c r="D3" s="11" t="s">
        <v>37</v>
      </c>
    </row>
    <row r="4" spans="1:4" ht="31.95" customHeight="1" x14ac:dyDescent="0.3">
      <c r="A4" s="11" t="s">
        <v>32</v>
      </c>
      <c r="B4" s="4">
        <f>IF(AND(Entrada!I5=G!I5,Entrada!K5=G!K5,Entrada!M5=G!M5,Entrada!I6=G!I6,Entrada!K6=G!K6,Entrada!M6=G!M6),1,0)</f>
        <v>0</v>
      </c>
      <c r="C4" s="4" t="s">
        <v>10</v>
      </c>
      <c r="D4" s="11" t="s">
        <v>38</v>
      </c>
    </row>
    <row r="5" spans="1:4" ht="31.95" customHeight="1" x14ac:dyDescent="0.3">
      <c r="A5" s="11" t="s">
        <v>33</v>
      </c>
      <c r="B5" s="4">
        <f>IF(AND(Entrada!J5=G!J5,Entrada!J6=G!J6), 1, 0)</f>
        <v>0</v>
      </c>
      <c r="C5" s="4" t="s">
        <v>10</v>
      </c>
      <c r="D5" s="11" t="s">
        <v>39</v>
      </c>
    </row>
    <row r="6" spans="1:4" ht="31.95" customHeight="1" x14ac:dyDescent="0.3">
      <c r="A6" s="11" t="s">
        <v>34</v>
      </c>
      <c r="B6" s="4">
        <f>IF(AND(Entrada!H6=G!H6,Entrada!L6=G!L6,Entrada!H7=G!H7,Entrada!L7=G!L7), 1, 0)</f>
        <v>0</v>
      </c>
      <c r="C6" s="4" t="s">
        <v>10</v>
      </c>
      <c r="D6" s="11" t="s">
        <v>40</v>
      </c>
    </row>
    <row r="7" spans="1:4" ht="31.95" customHeight="1" x14ac:dyDescent="0.3">
      <c r="A7" s="11" t="s">
        <v>35</v>
      </c>
      <c r="B7" s="11">
        <f>IF(AND(Entrada!N6=G!N6,Entrada!N7=G!N7), 1, 0)</f>
        <v>0</v>
      </c>
      <c r="C7" s="4" t="s">
        <v>10</v>
      </c>
      <c r="D7" s="11" t="s">
        <v>41</v>
      </c>
    </row>
    <row r="8" spans="1:4" ht="31.95" customHeight="1" x14ac:dyDescent="0.3">
      <c r="A8" s="11" t="s">
        <v>31</v>
      </c>
      <c r="B8" s="4" cm="1">
        <f t="array" ref="B8">IF(IFERROR(LOOKUP(2,1/(Entrada!N5:'Entrada'!N1048576&lt;&gt;""),Entrada!N5:'Entrada'!N1048576)&lt;0.01,FALSE),1,0)</f>
        <v>0</v>
      </c>
      <c r="C8" s="4" t="s">
        <v>10</v>
      </c>
      <c r="D8" s="11" t="s">
        <v>42</v>
      </c>
    </row>
    <row r="9" spans="1:4" ht="31.95" customHeight="1" x14ac:dyDescent="0.3">
      <c r="A9" s="11" t="s">
        <v>9</v>
      </c>
      <c r="B9" s="11">
        <f ca="1">IF(ABS(Entrada!D8-G!D8)/G!D8&lt;=0.05, 1, 0)</f>
        <v>0</v>
      </c>
      <c r="C9" s="4" t="s">
        <v>10</v>
      </c>
      <c r="D9" s="11" t="s">
        <v>43</v>
      </c>
    </row>
    <row r="10" spans="1:4" ht="31.95" customHeight="1" x14ac:dyDescent="0.3">
      <c r="A10" s="11" t="s">
        <v>44</v>
      </c>
      <c r="B10" s="11">
        <f>IF(AND(Entrada!D10=G!D10), 1, 0)</f>
        <v>0</v>
      </c>
      <c r="C10" s="4" t="s">
        <v>10</v>
      </c>
      <c r="D10" s="11" t="s">
        <v>45</v>
      </c>
    </row>
    <row r="11" spans="1:4" ht="31.95" customHeight="1" x14ac:dyDescent="0.3">
      <c r="A11" s="11"/>
      <c r="B11" s="11"/>
      <c r="D11" s="11"/>
    </row>
    <row r="12" spans="1:4" ht="31.95" customHeight="1" x14ac:dyDescent="0.3">
      <c r="A12" s="11"/>
      <c r="B12" s="11"/>
      <c r="D12" s="11"/>
    </row>
    <row r="13" spans="1:4" ht="31.95" customHeight="1" x14ac:dyDescent="0.3">
      <c r="A13" s="11"/>
      <c r="B13" s="11"/>
      <c r="D13" s="11"/>
    </row>
    <row r="14" spans="1:4" ht="31.95" customHeight="1" x14ac:dyDescent="0.3">
      <c r="A14" s="11"/>
      <c r="B14" s="11"/>
      <c r="D14" s="11"/>
    </row>
    <row r="15" spans="1:4" ht="31.95" customHeight="1" x14ac:dyDescent="0.3">
      <c r="A15" s="11"/>
      <c r="D15" s="11"/>
    </row>
    <row r="16" spans="1:4" ht="31.95" customHeight="1" x14ac:dyDescent="0.3">
      <c r="A16" s="11"/>
      <c r="D16" s="11"/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G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de Cassia Santos Victorino</dc:creator>
  <cp:lastModifiedBy>Daniel Victor Santos Silva</cp:lastModifiedBy>
  <dcterms:created xsi:type="dcterms:W3CDTF">2022-08-09T17:44:31Z</dcterms:created>
  <dcterms:modified xsi:type="dcterms:W3CDTF">2023-05-22T23:54:42Z</dcterms:modified>
</cp:coreProperties>
</file>