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Danixa\Downloads\"/>
    </mc:Choice>
  </mc:AlternateContent>
  <xr:revisionPtr revIDLastSave="0" documentId="13_ncr:1_{6286F2F8-AE60-4676-BC95-FC4990B3C4E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TablaDeDatos_Tareas" sheetId="1" r:id="rId1"/>
    <sheet name="BurndownChart_Intervalo" sheetId="3" r:id="rId2"/>
    <sheet name="BurndownChart_Comparativo" sheetId="2" r:id="rId3"/>
  </sheets>
  <calcPr calcId="191028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11" i="3" l="1"/>
  <c r="D10" i="3"/>
  <c r="D9" i="3"/>
  <c r="C2" i="3"/>
  <c r="C20" i="3"/>
  <c r="C19" i="3"/>
  <c r="C18" i="3"/>
  <c r="C17" i="3"/>
  <c r="C16" i="3"/>
  <c r="C15" i="3"/>
  <c r="C14" i="3"/>
  <c r="C13" i="3"/>
  <c r="C11" i="3"/>
  <c r="C10" i="3"/>
  <c r="C9" i="3"/>
  <c r="C7" i="3"/>
  <c r="C6" i="3"/>
  <c r="C4" i="3"/>
  <c r="C3" i="3"/>
  <c r="D20" i="3"/>
  <c r="D19" i="3"/>
  <c r="D18" i="3"/>
  <c r="D17" i="3"/>
  <c r="D16" i="3"/>
  <c r="D15" i="3"/>
  <c r="D14" i="3"/>
  <c r="D13" i="3"/>
  <c r="D7" i="3"/>
  <c r="D6" i="3"/>
  <c r="D4" i="3"/>
  <c r="D3" i="3"/>
  <c r="D2" i="3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<sst xmlns="http://schemas.openxmlformats.org/spreadsheetml/2006/main" count="145" uniqueCount="71">
  <si>
    <t>Sprint</t>
  </si>
  <si>
    <t>ID Tarea</t>
  </si>
  <si>
    <t>Tareas</t>
  </si>
  <si>
    <t>Tiempo Estimado Total (hrs.)</t>
  </si>
  <si>
    <t>Tiempo Calculado Total (hrs.)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</si>
  <si>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</si>
  <si>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</si>
  <si>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</si>
  <si>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</si>
  <si>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</si>
  <si>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</si>
  <si>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</si>
  <si>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</si>
  <si>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</si>
  <si>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</si>
  <si>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</si>
  <si>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</si>
  <si>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</si>
  <si>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</si>
  <si>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</si>
  <si>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</si>
  <si>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r>
      <rPr>
        <b/>
        <u val="double"/>
        <sz val="18"/>
        <color rgb="FF000000"/>
        <rFont val="Aptos Narrow"/>
        <scheme val="minor"/>
      </rPr>
      <t xml:space="preserve">Instrucciones: 
</t>
    </r>
    <r>
      <rPr>
        <sz val="14"/>
        <color rgb="FF000000"/>
        <rFont val="Aptos Narrow"/>
        <scheme val="minor"/>
      </rPr>
      <t xml:space="preserve">En esta tabla se registran las horas trabajadas en cada tarea.
Para registrar, se debe insertar un número decimal equivalente a las horas trabajadas (cuyo formato es decimal) en total dentro de las semanas correspondientes.
</t>
    </r>
    <r>
      <rPr>
        <b/>
        <sz val="14"/>
        <color rgb="FF000000"/>
        <rFont val="Aptos Narrow"/>
        <scheme val="minor"/>
      </rPr>
      <t>Por Ejemplo:</t>
    </r>
    <r>
      <rPr>
        <sz val="14"/>
        <color rgb="FF000000"/>
        <rFont val="Aptos Narrow"/>
        <scheme val="minor"/>
      </rPr>
      <t xml:space="preserve"> Se estima que en la </t>
    </r>
    <r>
      <rPr>
        <b/>
        <sz val="14"/>
        <color rgb="FF000000"/>
        <rFont val="Aptos Narrow"/>
        <scheme val="minor"/>
      </rPr>
      <t>Semana 3</t>
    </r>
    <r>
      <rPr>
        <sz val="14"/>
        <color rgb="FF000000"/>
        <rFont val="Aptos Narrow"/>
        <scheme val="minor"/>
      </rPr>
      <t xml:space="preserve"> se han trabajado un total de </t>
    </r>
    <r>
      <rPr>
        <b/>
        <sz val="14"/>
        <color rgb="FF000000"/>
        <rFont val="Aptos Narrow"/>
        <scheme val="minor"/>
      </rPr>
      <t>5 horas y media</t>
    </r>
    <r>
      <rPr>
        <sz val="14"/>
        <color rgb="FF000000"/>
        <rFont val="Aptos Narrow"/>
        <scheme val="minor"/>
      </rPr>
      <t>, siendo su equivalente decimal "</t>
    </r>
    <r>
      <rPr>
        <b/>
        <sz val="14"/>
        <color rgb="FF000000"/>
        <rFont val="Aptos Narrow"/>
        <scheme val="minor"/>
      </rPr>
      <t>5,5</t>
    </r>
    <r>
      <rPr>
        <sz val="14"/>
        <color rgb="FF000000"/>
        <rFont val="Aptos Narrow"/>
        <scheme val="minor"/>
      </rPr>
      <t xml:space="preserve">".
Se requiere calcular su conversión, por ende se recomienda esta herramienta web:
</t>
    </r>
    <r>
      <rPr>
        <b/>
        <sz val="14"/>
        <color rgb="FF000000"/>
        <rFont val="Aptos Narrow"/>
        <scheme val="minor"/>
      </rPr>
      <t>https://clockify.me/es/convertidor-tiempo-a-decimal</t>
    </r>
  </si>
  <si>
    <t>Investigación de usuario </t>
  </si>
  <si>
    <t>Investigación de Desregularización emocional y acciones a tomar </t>
  </si>
  <si>
    <t>Investigación de instrumentos más adecuados para desregularización </t>
  </si>
  <si>
    <t>Definición de requisitos iniciales </t>
  </si>
  <si>
    <t>Configuración de Entorno inicial </t>
  </si>
  <si>
    <t>Diseño conceptual del entorno VR </t>
  </si>
  <si>
    <t>Construcción de escenario base en Unity </t>
  </si>
  <si>
    <t>Implementación de controles de usuario </t>
  </si>
  <si>
    <t>Integración de assets visuales y sonoros </t>
  </si>
  <si>
    <t>Desarrollo de interfaz de usuario </t>
  </si>
  <si>
    <t>Desarrollo de terapias básicas (respiración, música) </t>
  </si>
  <si>
    <t>Implementación de guía auditiva con voz empática </t>
  </si>
  <si>
    <t>Prueba controlada con estudiantes </t>
  </si>
  <si>
    <t>Optimización del entorno VR </t>
  </si>
  <si>
    <t>Ajustes en la interfaz de usuario </t>
  </si>
  <si>
    <t>Mejora del rendimiento e inmersión </t>
  </si>
  <si>
    <t>Corrección de errores y bugs </t>
  </si>
  <si>
    <t>Validación y revisión Docente </t>
  </si>
  <si>
    <t>Documentación técnica y de usuario </t>
  </si>
  <si>
    <t>Recopilación de feedback y entrega final </t>
  </si>
  <si>
    <t>(Todas)</t>
  </si>
  <si>
    <t>Suma de Tiempo Estimado Total (hrs.)</t>
  </si>
  <si>
    <t>Suma de Tiempo Calculado Total (hrs.)</t>
  </si>
  <si>
    <t>Total general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</si>
  <si>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</si>
  <si>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</si>
  <si>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</si>
  <si>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</si>
  <si>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</si>
  <si>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</si>
  <si>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</si>
  <si>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</si>
  <si>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</si>
  <si>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</si>
  <si>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</si>
  <si>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</si>
  <si>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</si>
  <si>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</si>
  <si>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</si>
  <si>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</si>
  <si>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Hrs. Consumidas</t>
  </si>
  <si>
    <t>Hrs. Estimadas</t>
  </si>
  <si>
    <t>Desarrollo de terapias básicas (cromoterapia, respiración, música) </t>
  </si>
  <si>
    <t>Semanas</t>
  </si>
  <si>
    <t>Tiempo Real</t>
  </si>
  <si>
    <t>Tiempo Ideal</t>
  </si>
  <si>
    <t>Sprint 0</t>
  </si>
  <si>
    <t>Sprint 1</t>
  </si>
  <si>
    <t>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</si>
</sst>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4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u val="double"/>
      <sz val="18"/>
      <color rgb="FF000000"/>
      <name val="Aptos Narrow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EFFE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medium">
        <color rgb="FF000000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theme="4" tint="0.39997558519241921"/>
      </bottom>
      <diagonal/>
    </border>
    <border>
      <left style="thin">
        <color rgb="FF000000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pivotButton="1"/>
    <xf numFmtId="0" fontId="2" fillId="3" borderId="6" xfId="0" applyFont="1" applyFill="1" applyBorder="1" applyAlignment="1">
      <alignment horizontal="center" vertical="center" wrapText="1" readingOrder="1"/>
    </xf>
    <xf numFmtId="0" fontId="2" fillId="4" borderId="7" xfId="0" applyFont="1" applyFill="1" applyBorder="1" applyAlignment="1">
      <alignment horizontal="center" vertical="center" wrapText="1" readingOrder="1"/>
    </xf>
    <xf numFmtId="0" fontId="2" fillId="4" borderId="6" xfId="0" applyFont="1" applyFill="1" applyBorder="1" applyAlignment="1">
      <alignment horizontal="center" vertical="center" wrapText="1" readingOrder="1"/>
    </xf>
    <xf numFmtId="0" fontId="2" fillId="5" borderId="7" xfId="0" applyFont="1" applyFill="1" applyBorder="1" applyAlignment="1">
      <alignment horizontal="center" vertical="center" wrapText="1" readingOrder="1"/>
    </xf>
    <xf numFmtId="0" fontId="2" fillId="5" borderId="6" xfId="0" applyFont="1" applyFill="1" applyBorder="1" applyAlignment="1">
      <alignment horizontal="center" vertical="center" wrapText="1" readingOrder="1"/>
    </xf>
    <xf numFmtId="0" fontId="2" fillId="6" borderId="7" xfId="0" applyFont="1" applyFill="1" applyBorder="1" applyAlignment="1">
      <alignment horizontal="center" vertical="center" wrapText="1" readingOrder="1"/>
    </xf>
    <xf numFmtId="0" fontId="2" fillId="6" borderId="6" xfId="0" applyFont="1" applyFill="1" applyBorder="1" applyAlignment="1">
      <alignment horizontal="center" vertical="center" wrapText="1" readingOrder="1"/>
    </xf>
    <xf numFmtId="0" fontId="2" fillId="7" borderId="7" xfId="0" applyFont="1" applyFill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3" fillId="2" borderId="0" xfId="0" applyFont="1" applyFill="1" applyAlignment="1">
      <alignment horizontal="left" vertical="center"/>
    </xf>
    <xf numFmtId="0" fontId="2" fillId="3" borderId="10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4" borderId="11" xfId="0" applyFont="1" applyFill="1" applyBorder="1" applyAlignment="1">
      <alignment horizontal="center" vertical="center" wrapText="1" readingOrder="1"/>
    </xf>
    <xf numFmtId="0" fontId="2" fillId="4" borderId="10" xfId="0" applyFont="1" applyFill="1" applyBorder="1" applyAlignment="1">
      <alignment horizontal="center" vertical="center" wrapText="1" readingOrder="1"/>
    </xf>
    <xf numFmtId="0" fontId="2" fillId="5" borderId="11" xfId="0" applyFont="1" applyFill="1" applyBorder="1" applyAlignment="1">
      <alignment horizontal="center" vertical="center" wrapText="1" readingOrder="1"/>
    </xf>
    <xf numFmtId="0" fontId="2" fillId="5" borderId="10" xfId="0" applyFont="1" applyFill="1" applyBorder="1" applyAlignment="1">
      <alignment horizontal="center" vertical="center" wrapText="1" readingOrder="1"/>
    </xf>
    <xf numFmtId="0" fontId="2" fillId="6" borderId="11" xfId="0" applyFont="1" applyFill="1" applyBorder="1" applyAlignment="1">
      <alignment horizontal="center" vertical="center" wrapText="1" readingOrder="1"/>
    </xf>
    <xf numFmtId="0" fontId="2" fillId="6" borderId="10" xfId="0" applyFont="1" applyFill="1" applyBorder="1" applyAlignment="1">
      <alignment horizontal="center" vertical="center" wrapText="1" readingOrder="1"/>
    </xf>
    <xf numFmtId="0" fontId="2" fillId="7" borderId="11" xfId="0" applyFont="1" applyFill="1" applyBorder="1" applyAlignment="1">
      <alignment horizontal="center" vertical="center" wrapText="1" readingOrder="1"/>
    </xf>
    <xf numFmtId="0" fontId="2" fillId="4" borderId="9" xfId="0" applyFont="1" applyFill="1" applyBorder="1" applyAlignment="1">
      <alignment horizontal="center" vertical="center" wrapText="1" readingOrder="1"/>
    </xf>
    <xf numFmtId="0" fontId="2" fillId="5" borderId="9" xfId="0" applyFont="1" applyFill="1" applyBorder="1" applyAlignment="1">
      <alignment horizontal="center" vertical="center" wrapText="1" readingOrder="1"/>
    </xf>
    <xf numFmtId="0" fontId="2" fillId="6" borderId="9" xfId="0" applyFont="1" applyFill="1" applyBorder="1" applyAlignment="1">
      <alignment horizontal="center" vertical="center" wrapText="1" readingOrder="1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 wrapText="1" readingOrder="1"/>
    </xf>
    <xf numFmtId="0" fontId="1" fillId="3" borderId="2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 readingOrder="1"/>
    </xf>
    <xf numFmtId="0" fontId="1" fillId="4" borderId="4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 readingOrder="1"/>
    </xf>
    <xf numFmtId="0" fontId="1" fillId="4" borderId="2" xfId="0" applyFont="1" applyFill="1" applyBorder="1" applyAlignment="1">
      <alignment horizontal="center" vertical="center" wrapText="1" readingOrder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 readingOrder="1"/>
    </xf>
    <xf numFmtId="0" fontId="1" fillId="5" borderId="4" xfId="0" applyFont="1" applyFill="1" applyBorder="1" applyAlignment="1">
      <alignment horizontal="center" vertical="center" wrapText="1" readingOrder="1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 readingOrder="1"/>
    </xf>
    <xf numFmtId="0" fontId="1" fillId="5" borderId="2" xfId="0" applyFont="1" applyFill="1" applyBorder="1" applyAlignment="1">
      <alignment horizontal="center" vertical="center" wrapText="1" readingOrder="1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 readingOrder="1"/>
    </xf>
    <xf numFmtId="0" fontId="1" fillId="6" borderId="4" xfId="0" applyFont="1" applyFill="1" applyBorder="1" applyAlignment="1">
      <alignment horizontal="center" vertical="center" wrapText="1" readingOrder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 readingOrder="1"/>
    </xf>
    <xf numFmtId="0" fontId="1" fillId="6" borderId="2" xfId="0" applyFont="1" applyFill="1" applyBorder="1" applyAlignment="1">
      <alignment horizontal="center" vertical="center" wrapText="1" readingOrder="1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 readingOrder="1"/>
    </xf>
    <xf numFmtId="0" fontId="1" fillId="7" borderId="4" xfId="0" applyFont="1" applyFill="1" applyBorder="1" applyAlignment="1">
      <alignment horizontal="center" vertical="center" wrapText="1" readingOrder="1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horizontal="center" vertical="center" wrapText="1" readingOrder="1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 readingOrder="1"/>
    </xf>
    <xf numFmtId="0" fontId="2" fillId="3" borderId="13" xfId="0" applyFont="1" applyFill="1" applyBorder="1" applyAlignment="1">
      <alignment horizontal="center" vertical="center" wrapText="1" readingOrder="1"/>
    </xf>
    <xf numFmtId="0" fontId="2" fillId="4" borderId="18" xfId="0" applyFont="1" applyFill="1" applyBorder="1" applyAlignment="1">
      <alignment horizontal="center" vertical="center" wrapText="1" readingOrder="1"/>
    </xf>
    <xf numFmtId="0" fontId="1" fillId="4" borderId="19" xfId="0" applyFont="1" applyFill="1" applyBorder="1" applyAlignment="1">
      <alignment horizontal="center" vertical="center" wrapText="1" readingOrder="1"/>
    </xf>
    <xf numFmtId="0" fontId="1" fillId="4" borderId="17" xfId="0" applyFont="1" applyFill="1" applyBorder="1" applyAlignment="1">
      <alignment horizontal="center" vertical="center" wrapText="1" readingOrder="1"/>
    </xf>
    <xf numFmtId="0" fontId="2" fillId="4" borderId="14" xfId="0" applyFont="1" applyFill="1" applyBorder="1" applyAlignment="1">
      <alignment horizontal="center" vertical="center" wrapText="1" readingOrder="1"/>
    </xf>
    <xf numFmtId="0" fontId="2" fillId="5" borderId="18" xfId="0" applyFont="1" applyFill="1" applyBorder="1" applyAlignment="1">
      <alignment horizontal="center" vertical="center" wrapText="1" readingOrder="1"/>
    </xf>
    <xf numFmtId="0" fontId="1" fillId="5" borderId="19" xfId="0" applyFont="1" applyFill="1" applyBorder="1" applyAlignment="1">
      <alignment horizontal="center" vertical="center" wrapText="1" readingOrder="1"/>
    </xf>
    <xf numFmtId="0" fontId="2" fillId="5" borderId="14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6" borderId="18" xfId="0" applyFont="1" applyFill="1" applyBorder="1" applyAlignment="1">
      <alignment horizontal="center" vertical="center" wrapText="1" readingOrder="1"/>
    </xf>
    <xf numFmtId="0" fontId="1" fillId="6" borderId="19" xfId="0" applyFont="1" applyFill="1" applyBorder="1" applyAlignment="1">
      <alignment horizontal="center" vertical="center" wrapText="1" readingOrder="1"/>
    </xf>
    <xf numFmtId="0" fontId="1" fillId="6" borderId="17" xfId="0" applyFont="1" applyFill="1" applyBorder="1" applyAlignment="1">
      <alignment horizontal="center" vertical="center" wrapText="1" readingOrder="1"/>
    </xf>
    <xf numFmtId="0" fontId="2" fillId="6" borderId="14" xfId="0" applyFont="1" applyFill="1" applyBorder="1" applyAlignment="1">
      <alignment horizontal="center" vertical="center" wrapText="1" readingOrder="1"/>
    </xf>
    <xf numFmtId="0" fontId="2" fillId="7" borderId="18" xfId="0" applyFont="1" applyFill="1" applyBorder="1" applyAlignment="1">
      <alignment horizontal="center" vertical="center" wrapText="1" readingOrder="1"/>
    </xf>
    <xf numFmtId="0" fontId="1" fillId="7" borderId="19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4" fillId="3" borderId="2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 wrapText="1" readingOrder="1"/>
    </xf>
    <xf numFmtId="0" fontId="1" fillId="3" borderId="21" xfId="0" applyFont="1" applyFill="1" applyBorder="1" applyAlignment="1">
      <alignment horizontal="center" vertical="center" wrapText="1" readingOrder="1"/>
    </xf>
    <xf numFmtId="0" fontId="0" fillId="0" borderId="16" xfId="0" applyBorder="1"/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0" fillId="0" borderId="22" xfId="0" applyBorder="1"/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 readingOrder="1"/>
    </xf>
    <xf numFmtId="0" fontId="2" fillId="3" borderId="17" xfId="0" applyFont="1" applyFill="1" applyBorder="1" applyAlignment="1">
      <alignment horizontal="center" vertical="center" wrapText="1" readingOrder="1"/>
    </xf>
    <xf numFmtId="0" fontId="2" fillId="4" borderId="19" xfId="0" applyFont="1" applyFill="1" applyBorder="1" applyAlignment="1">
      <alignment horizontal="center" vertical="center" wrapText="1" readingOrder="1"/>
    </xf>
    <xf numFmtId="0" fontId="2" fillId="4" borderId="17" xfId="0" applyFont="1" applyFill="1" applyBorder="1" applyAlignment="1">
      <alignment horizontal="center" vertical="center" wrapText="1" readingOrder="1"/>
    </xf>
    <xf numFmtId="0" fontId="2" fillId="5" borderId="19" xfId="0" applyFont="1" applyFill="1" applyBorder="1" applyAlignment="1">
      <alignment horizontal="center" vertical="center" wrapText="1" readingOrder="1"/>
    </xf>
    <xf numFmtId="0" fontId="2" fillId="5" borderId="17" xfId="0" applyFont="1" applyFill="1" applyBorder="1" applyAlignment="1">
      <alignment horizontal="center" vertical="center" wrapText="1" readingOrder="1"/>
    </xf>
    <xf numFmtId="0" fontId="2" fillId="6" borderId="19" xfId="0" applyFont="1" applyFill="1" applyBorder="1" applyAlignment="1">
      <alignment horizontal="center" vertical="center" wrapText="1" readingOrder="1"/>
    </xf>
    <xf numFmtId="0" fontId="2" fillId="6" borderId="17" xfId="0" applyFont="1" applyFill="1" applyBorder="1" applyAlignment="1">
      <alignment horizontal="center" vertical="center" wrapText="1" readingOrder="1"/>
    </xf>
    <xf numFmtId="0" fontId="2" fillId="7" borderId="19" xfId="0" applyFont="1" applyFill="1" applyBorder="1" applyAlignment="1">
      <alignment horizontal="center" vertical="center" wrapText="1" readingOrder="1"/>
    </xf>
    <xf numFmtId="0" fontId="2" fillId="7" borderId="3" xfId="0" applyFont="1" applyFill="1" applyBorder="1" applyAlignment="1">
      <alignment horizontal="center" vertical="center" wrapText="1" readingOrder="1"/>
    </xf>
    <xf numFmtId="0" fontId="0" fillId="0" borderId="3" xfId="0" applyBorder="1"/>
    <xf numFmtId="0" fontId="4" fillId="7" borderId="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0" fillId="0" borderId="0" xfId="0" applyNumberFormat="1"/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</cellXfs>
  <cellStyles count="1">
    <cellStyle name="Normal" xfId="0" builtinId="0"/>
  </cellStyles>
  <dxfs count="61"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1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1"/>
      <border diagonalUp="0" diagonalDown="0">
        <left/>
        <right/>
        <top style="thin">
          <color rgb="FF000000"/>
        </top>
        <bottom style="thin">
          <color theme="4" tint="0.39997558519241921"/>
        </bottom>
        <vertical/>
        <horizontal/>
      </border>
    </dxf>
    <dxf>
      <border outline="0">
        <left style="thin">
          <color rgb="FF000000"/>
        </lef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charset val="1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1" indent="0" justifyLastLine="0" shrinkToFit="0" readingOrder="1"/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indexed="64"/>
          <bgColor theme="3" tint="0.89999084444715716"/>
        </patternFill>
      </fill>
      <alignment vertical="center"/>
    </dxf>
  </dxfs>
  <tableStyles count="0" defaultTableStyle="TableStyleMedium2" defaultPivotStyle="PivotStyleMedium9"/>
  <colors>
    <mruColors>
      <color rgb="FFFEF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 - 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BurndownChart_Intervalo!$C$1</c:f>
              <c:strCache>
                <c:ptCount val="1"/>
                <c:pt idx="0">
                  <c:v>Tiempo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BurndownChart_Intervalo!$B$2:$B$4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BurndownChart_Intervalo!$C$2:$C$4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19.700000000000003</c:v>
                </c:pt>
                <c:pt idx="2">
                  <c:v>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6-4993-8E68-93D6245FD084}"/>
            </c:ext>
          </c:extLst>
        </c:ser>
        <c:ser>
          <c:idx val="1"/>
          <c:order val="1"/>
          <c:tx>
            <c:strRef>
              <c:f>BurndownChart_Intervalo!$D$1</c:f>
              <c:strCache>
                <c:ptCount val="1"/>
                <c:pt idx="0">
                  <c:v>Tiempo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BurndownChart_Intervalo!$B$2:$B$4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BurndownChart_Intervalo!$D$2:$D$4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6-4993-8E68-93D6245FD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942175"/>
        <c:axId val="1401275439"/>
      </c:lineChart>
      <c:catAx>
        <c:axId val="101894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1275439"/>
        <c:crosses val="autoZero"/>
        <c:auto val="1"/>
        <c:lblAlgn val="ctr"/>
        <c:lblOffset val="100"/>
        <c:noMultiLvlLbl val="0"/>
      </c:catAx>
      <c:valAx>
        <c:axId val="14012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(Hrs.)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894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BurndownChart_Intervalo!$C$1</c:f>
              <c:strCache>
                <c:ptCount val="1"/>
                <c:pt idx="0">
                  <c:v>Tiempo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BurndownChart_Intervalo!$B$6:$B$7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cat>
          <c:val>
            <c:numRef>
              <c:f>BurndownChart_Intervalo!$C$6:$C$7</c:f>
              <c:numCache>
                <c:formatCode>General</c:formatCode>
                <c:ptCount val="2"/>
                <c:pt idx="0">
                  <c:v>18.5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3-4B00-921C-A9F9375AB5FB}"/>
            </c:ext>
          </c:extLst>
        </c:ser>
        <c:ser>
          <c:idx val="1"/>
          <c:order val="1"/>
          <c:tx>
            <c:strRef>
              <c:f>BurndownChart_Intervalo!$D$1</c:f>
              <c:strCache>
                <c:ptCount val="1"/>
                <c:pt idx="0">
                  <c:v>Tiempo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BurndownChart_Intervalo!$B$6:$B$7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cat>
          <c:val>
            <c:numRef>
              <c:f>BurndownChart_Intervalo!$D$6:$D$7</c:f>
              <c:numCache>
                <c:formatCode>General</c:formatCode>
                <c:ptCount val="2"/>
                <c:pt idx="0">
                  <c:v>20</c:v>
                </c:pt>
                <c:pt idx="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3-4B00-921C-A9F9375A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942175"/>
        <c:axId val="1401275439"/>
      </c:lineChart>
      <c:catAx>
        <c:axId val="101894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1275439"/>
        <c:crosses val="autoZero"/>
        <c:auto val="1"/>
        <c:lblAlgn val="ctr"/>
        <c:lblOffset val="100"/>
        <c:noMultiLvlLbl val="0"/>
      </c:catAx>
      <c:valAx>
        <c:axId val="14012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(Hrs.)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894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BurndownChart_Intervalo!$C$1</c:f>
              <c:strCache>
                <c:ptCount val="1"/>
                <c:pt idx="0">
                  <c:v>Tiempo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BurndownChart_Intervalo!$B$9:$B$11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BurndownChart_Intervalo!$C$9:$C$11</c:f>
              <c:numCache>
                <c:formatCode>General</c:formatCode>
                <c:ptCount val="3"/>
                <c:pt idx="0">
                  <c:v>12</c:v>
                </c:pt>
                <c:pt idx="1">
                  <c:v>16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103-8BBA-F7750C2DCF52}"/>
            </c:ext>
          </c:extLst>
        </c:ser>
        <c:ser>
          <c:idx val="1"/>
          <c:order val="1"/>
          <c:tx>
            <c:strRef>
              <c:f>BurndownChart_Intervalo!$D$1</c:f>
              <c:strCache>
                <c:ptCount val="1"/>
                <c:pt idx="0">
                  <c:v>Tiempo 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BurndownChart_Intervalo!$B$9:$B$11</c:f>
              <c:numCache>
                <c:formatCode>General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cat>
          <c:val>
            <c:numRef>
              <c:f>BurndownChart_Intervalo!$D$9:$D$11</c:f>
              <c:numCache>
                <c:formatCode>General</c:formatCode>
                <c:ptCount val="3"/>
                <c:pt idx="0">
                  <c:v>12</c:v>
                </c:pt>
                <c:pt idx="1">
                  <c:v>16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103-8BBA-F7750C2DC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942175"/>
        <c:axId val="1401275439"/>
      </c:lineChart>
      <c:catAx>
        <c:axId val="101894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01275439"/>
        <c:crosses val="autoZero"/>
        <c:auto val="1"/>
        <c:lblAlgn val="ctr"/>
        <c:lblOffset val="100"/>
        <c:noMultiLvlLbl val="0"/>
      </c:catAx>
      <c:valAx>
        <c:axId val="14012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(Hrs.)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894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[Burndown Chart.xlsx]TablaDeDatos_Tareas!Tabla 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Chart: Tiempo (hrs.) Según Tarea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TablaDeDatos_Tareas!$G$27</c:f>
              <c:strCache>
                <c:ptCount val="1"/>
                <c:pt idx="0">
                  <c:v>Suma de Tiempo Estimado Total (hrs.)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TablaDeDatos_Tareas!$F$28:$F$48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TablaDeDatos_Tareas!$G$28:$G$48</c:f>
              <c:numCache>
                <c:formatCode>General</c:formatCode>
                <c:ptCount val="20"/>
                <c:pt idx="0">
                  <c:v>18</c:v>
                </c:pt>
                <c:pt idx="1">
                  <c:v>15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  <c:pt idx="5">
                  <c:v>20</c:v>
                </c:pt>
                <c:pt idx="6">
                  <c:v>18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16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20-4BFD-83BE-327C2573F334}"/>
            </c:ext>
          </c:extLst>
        </c:ser>
        <c:ser>
          <c:idx val="1"/>
          <c:order val="1"/>
          <c:tx>
            <c:strRef>
              <c:f>TablaDeDatos_Tareas!$H$27</c:f>
              <c:strCache>
                <c:ptCount val="1"/>
                <c:pt idx="0">
                  <c:v>Suma de Tiempo Calculado Total (hrs.)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TablaDeDatos_Tareas!$F$28:$F$48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TablaDeDatos_Tareas!$H$28:$H$48</c:f>
              <c:numCache>
                <c:formatCode>General</c:formatCode>
                <c:ptCount val="20"/>
                <c:pt idx="0">
                  <c:v>16.700000000000003</c:v>
                </c:pt>
                <c:pt idx="1">
                  <c:v>13.4</c:v>
                </c:pt>
                <c:pt idx="2">
                  <c:v>9</c:v>
                </c:pt>
                <c:pt idx="3">
                  <c:v>3</c:v>
                </c:pt>
                <c:pt idx="4">
                  <c:v>6</c:v>
                </c:pt>
                <c:pt idx="5">
                  <c:v>19</c:v>
                </c:pt>
                <c:pt idx="6">
                  <c:v>16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16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20-4BFD-83BE-327C2573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035784"/>
        <c:axId val="1033037832"/>
      </c:barChart>
      <c:catAx>
        <c:axId val="10330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Tareas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3037832"/>
        <c:crosses val="autoZero"/>
        <c:auto val="1"/>
        <c:lblAlgn val="ctr"/>
        <c:lblOffset val="100"/>
        <c:noMultiLvlLbl val="0"/>
      </c:catAx>
      <c:valAx>
        <c:axId val="103303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3303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[Burndown Chart.xlsx]TablaDeDatos_Tareas!TablaDinámica4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Chart: Tiempo (hrs.) según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TablaDeDatos_Tareas!$G$53</c:f>
              <c:strCache>
                <c:ptCount val="1"/>
                <c:pt idx="0">
                  <c:v>Suma de Tiempo Estimado Total (hrs.)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TablaDeDatos_Tareas!$F$54:$F$58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TablaDeDatos_Tareas!$G$54:$G$58</c:f>
              <c:numCache>
                <c:formatCode>General</c:formatCode>
                <c:ptCount val="4"/>
                <c:pt idx="0">
                  <c:v>47</c:v>
                </c:pt>
                <c:pt idx="1">
                  <c:v>50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9-4785-BECA-C55836FBCC29}"/>
            </c:ext>
          </c:extLst>
        </c:ser>
        <c:ser>
          <c:idx val="1"/>
          <c:order val="1"/>
          <c:tx>
            <c:strRef>
              <c:f>TablaDeDatos_Tareas!$H$53</c:f>
              <c:strCache>
                <c:ptCount val="1"/>
                <c:pt idx="0">
                  <c:v>Suma de Tiempo Calculado Total (hrs.)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TablaDeDatos_Tareas!$F$54:$F$58</c:f>
              <c:strCach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TablaDeDatos_Tareas!$H$54:$H$58</c:f>
              <c:numCache>
                <c:formatCode>General</c:formatCode>
                <c:ptCount val="4"/>
                <c:pt idx="0">
                  <c:v>48.1</c:v>
                </c:pt>
                <c:pt idx="1">
                  <c:v>49</c:v>
                </c:pt>
                <c:pt idx="2">
                  <c:v>36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79-4785-BECA-C55836FB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652424"/>
        <c:axId val="1326654472"/>
      </c:barChart>
      <c:catAx>
        <c:axId val="132665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6654472"/>
        <c:crosses val="autoZero"/>
        <c:auto val="1"/>
        <c:lblAlgn val="ctr"/>
        <c:lblOffset val="100"/>
        <c:noMultiLvlLbl val="0"/>
      </c:catAx>
      <c:valAx>
        <c:axId val="132665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(hrs.)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665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483870</xdr:colOff>
      <xdr:row>0</xdr:row>
      <xdr:rowOff>156210</xdr:rowOff>
    </xdr:from>
    <xdr:to>
      <xdr:col>11</xdr:col>
      <xdr:colOff>361950</xdr:colOff>
      <xdr:row>16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870D33-B98B-41F4-9573-F451B805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510540</xdr:colOff>
      <xdr:row>17</xdr:row>
      <xdr:rowOff>0</xdr:rowOff>
    </xdr:from>
    <xdr:to>
      <xdr:col>11</xdr:col>
      <xdr:colOff>388620</xdr:colOff>
      <xdr:row>32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6FBE8CE-5081-4860-943D-C662E85FA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502920</xdr:colOff>
      <xdr:row>33</xdr:row>
      <xdr:rowOff>15240</xdr:rowOff>
    </xdr:from>
    <xdr:to>
      <xdr:col>11</xdr:col>
      <xdr:colOff>381000</xdr:colOff>
      <xdr:row>48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A3F768E-0A66-444C-A700-2E904F2EC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9525</xdr:rowOff>
    </xdr:from>
    <xdr:to>
      <xdr:col>11</xdr:col>
      <xdr:colOff>552450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D89025-EFAF-489A-9A2F-A73AAFF4B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171450</xdr:colOff>
      <xdr:row>1</xdr:row>
      <xdr:rowOff>9525</xdr:rowOff>
    </xdr:from>
    <xdr:to>
      <xdr:col>22</xdr:col>
      <xdr:colOff>295275</xdr:colOff>
      <xdr:row>22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F763B-CBA5-4FE8-B6FA-698F20515960}"/>
            </a:ext>
            <a:ext uri="{147F2762-F138-4A5C-976F-8EAC2B608ADB}">
              <a16:predDERef xmlns:a16="http://schemas.microsoft.com/office/drawing/2014/main" pred="{A9D89025-EFAF-489A-9A2F-A73AAFF4B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xa" refreshedDate="45958.861178472223" createdVersion="8" refreshedVersion="7" minRefreshableVersion="3" recordCount="20" xr:uid="{4A7D416F-1A40-4EAB-8A49-AB106A37B2F2}">
  <cacheSource type="worksheet">
    <worksheetSource name="Tabla1"/>
  </cacheSource>
  <cacheFields count="21">
    <cacheField name="Sprint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ID Tarea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Tareas" numFmtId="0">
      <sharedItems count="21">
        <s v="Investigación de usuario "/>
        <s v="Investigación de Desregularización emocional y acciones a tomar "/>
        <s v="Investigación de instrumentos más adecuados para desregularización "/>
        <s v="Definición de requisitos iniciales "/>
        <s v="Configuración de Entorno inicial "/>
        <s v="Diseño conceptual del entorno VR "/>
        <s v="Construcción de escenario base en Unity "/>
        <s v="Implementación de controles de usuario "/>
        <s v="Integración de assets visuales y sonoros "/>
        <s v="Desarrollo de interfaz de usuario "/>
        <s v="Desarrollo de terapias básicas (respiración, música) "/>
        <s v="Implementación de guía auditiva con voz empática "/>
        <s v="Prueba controlada con estudiantes "/>
        <s v="Optimización del entorno VR "/>
        <s v="Ajustes en la interfaz de usuario "/>
        <s v="Mejora del rendimiento e inmersión "/>
        <s v="Corrección de errores y bugs "/>
        <s v="Validación y revisión Docente "/>
        <s v="Documentación técnica y de usuario "/>
        <s v="Recopilación de feedback y entrega final "/>
        <s v="Desarrollo de terapias básicas (cromoterapia, respiración, música) " u="1"/>
      </sharedItems>
    </cacheField>
    <cacheField name="Tiempo Estimado Total (hrs.)" numFmtId="0">
      <sharedItems containsString="0" containsBlank="1" containsNumber="1" containsInteger="1" minValue="2" maxValue="20"/>
    </cacheField>
    <cacheField name="Tiempo Calculado Total (hrs.)" numFmtId="0">
      <sharedItems containsSemiMixedTypes="0" containsString="0" containsNumber="1" minValue="0" maxValue="19"/>
    </cacheField>
    <cacheField name="Semana 3" numFmtId="0">
      <sharedItems containsString="0" containsBlank="1" containsNumber="1" minValue="0" maxValue="8.4"/>
    </cacheField>
    <cacheField name="Semana 4" numFmtId="0">
      <sharedItems containsString="0" containsBlank="1" containsNumber="1" minValue="0" maxValue="8.3000000000000007"/>
    </cacheField>
    <cacheField name="Semana 5" numFmtId="0">
      <sharedItems containsString="0" containsBlank="1" containsNumber="1" minValue="0" maxValue="12.5"/>
    </cacheField>
    <cacheField name="Semana 6" numFmtId="0">
      <sharedItems containsString="0" containsBlank="1" containsNumber="1" minValue="0" maxValue="6.5"/>
    </cacheField>
    <cacheField name="Semana 7" numFmtId="0">
      <sharedItems containsString="0" containsBlank="1" containsNumber="1" containsInteger="1" minValue="0" maxValue="10"/>
    </cacheField>
    <cacheField name="Semana 8" numFmtId="0">
      <sharedItems containsString="0" containsBlank="1" containsNumber="1" containsInteger="1" minValue="0" maxValue="8"/>
    </cacheField>
    <cacheField name="Semana 9" numFmtId="0">
      <sharedItems containsString="0" containsBlank="1" containsNumber="1" containsInteger="1" minValue="0" maxValue="8"/>
    </cacheField>
    <cacheField name="Semana 10" numFmtId="0">
      <sharedItems containsString="0" containsBlank="1" containsNumber="1" containsInteger="1" minValue="0" maxValue="8"/>
    </cacheField>
    <cacheField name="Semana 11" numFmtId="0">
      <sharedItems containsString="0" containsBlank="1" containsNumber="1" containsInteger="1" minValue="0" maxValue="0"/>
    </cacheField>
    <cacheField name="Semana 12" numFmtId="0">
      <sharedItems containsString="0" containsBlank="1" containsNumber="1" containsInteger="1" minValue="0" maxValue="0"/>
    </cacheField>
    <cacheField name="Semana 13" numFmtId="0">
      <sharedItems containsString="0" containsBlank="1" containsNumber="1" containsInteger="1" minValue="0" maxValue="0"/>
    </cacheField>
    <cacheField name="Semana 14" numFmtId="0">
      <sharedItems containsString="0" containsBlank="1" containsNumber="1" containsInteger="1" minValue="0" maxValue="0"/>
    </cacheField>
    <cacheField name="Semana 15" numFmtId="0">
      <sharedItems containsString="0" containsBlank="1" containsNumber="1" containsInteger="1" minValue="0" maxValue="0"/>
    </cacheField>
    <cacheField name="Semana 16" numFmtId="0">
      <sharedItems containsString="0" containsBlank="1" containsNumber="1" containsInteger="1" minValue="0" maxValue="0"/>
    </cacheField>
    <cacheField name="Semana 17" numFmtId="0">
      <sharedItems containsString="0" containsBlank="1" containsNumber="1" containsInteger="1" minValue="0" maxValue="0"/>
    </cacheField>
    <cacheField name="Semana 18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18"/>
    <n v="16.700000000000003"/>
    <n v="8.4"/>
    <n v="8.3000000000000007"/>
    <n v="0"/>
    <n v="0"/>
    <n v="0"/>
    <n v="0"/>
    <n v="0"/>
    <n v="0"/>
    <n v="0"/>
    <n v="0"/>
    <n v="0"/>
    <n v="0"/>
    <n v="0"/>
    <n v="0"/>
    <n v="0"/>
    <n v="0"/>
  </r>
  <r>
    <x v="0"/>
    <x v="1"/>
    <x v="1"/>
    <n v="15"/>
    <n v="13.4"/>
    <n v="7"/>
    <n v="6.4"/>
    <m/>
    <m/>
    <m/>
    <m/>
    <m/>
    <m/>
    <m/>
    <m/>
    <m/>
    <m/>
    <m/>
    <m/>
    <m/>
    <m/>
  </r>
  <r>
    <x v="0"/>
    <x v="2"/>
    <x v="2"/>
    <n v="8"/>
    <n v="9"/>
    <n v="4"/>
    <n v="5"/>
    <m/>
    <m/>
    <m/>
    <m/>
    <m/>
    <m/>
    <m/>
    <m/>
    <m/>
    <m/>
    <m/>
    <m/>
    <m/>
    <m/>
  </r>
  <r>
    <x v="0"/>
    <x v="3"/>
    <x v="3"/>
    <n v="2"/>
    <n v="3"/>
    <n v="0"/>
    <n v="0"/>
    <n v="3"/>
    <m/>
    <m/>
    <m/>
    <m/>
    <m/>
    <m/>
    <m/>
    <m/>
    <m/>
    <m/>
    <m/>
    <m/>
    <m/>
  </r>
  <r>
    <x v="0"/>
    <x v="4"/>
    <x v="4"/>
    <n v="4"/>
    <n v="6"/>
    <n v="0"/>
    <n v="0"/>
    <n v="6"/>
    <m/>
    <m/>
    <m/>
    <m/>
    <m/>
    <m/>
    <m/>
    <m/>
    <m/>
    <m/>
    <m/>
    <m/>
    <m/>
  </r>
  <r>
    <x v="1"/>
    <x v="5"/>
    <x v="5"/>
    <n v="20"/>
    <n v="19"/>
    <m/>
    <m/>
    <n v="12.5"/>
    <n v="6.5"/>
    <m/>
    <m/>
    <m/>
    <m/>
    <m/>
    <m/>
    <m/>
    <m/>
    <m/>
    <m/>
    <m/>
    <m/>
  </r>
  <r>
    <x v="1"/>
    <x v="6"/>
    <x v="6"/>
    <n v="18"/>
    <n v="16"/>
    <m/>
    <m/>
    <m/>
    <n v="6"/>
    <n v="10"/>
    <m/>
    <m/>
    <m/>
    <m/>
    <m/>
    <m/>
    <m/>
    <m/>
    <m/>
    <m/>
    <m/>
  </r>
  <r>
    <x v="1"/>
    <x v="7"/>
    <x v="7"/>
    <n v="8"/>
    <n v="8"/>
    <m/>
    <m/>
    <m/>
    <n v="4"/>
    <n v="4"/>
    <m/>
    <m/>
    <m/>
    <m/>
    <m/>
    <m/>
    <m/>
    <m/>
    <m/>
    <m/>
    <m/>
  </r>
  <r>
    <x v="1"/>
    <x v="8"/>
    <x v="8"/>
    <n v="4"/>
    <n v="6"/>
    <m/>
    <m/>
    <m/>
    <n v="2"/>
    <n v="4"/>
    <m/>
    <m/>
    <m/>
    <m/>
    <m/>
    <m/>
    <m/>
    <m/>
    <m/>
    <m/>
    <m/>
  </r>
  <r>
    <x v="2"/>
    <x v="9"/>
    <x v="9"/>
    <n v="4"/>
    <n v="4"/>
    <m/>
    <m/>
    <m/>
    <m/>
    <m/>
    <n v="4"/>
    <m/>
    <m/>
    <m/>
    <m/>
    <m/>
    <m/>
    <m/>
    <m/>
    <m/>
    <m/>
  </r>
  <r>
    <x v="2"/>
    <x v="10"/>
    <x v="10"/>
    <n v="16"/>
    <n v="16"/>
    <m/>
    <m/>
    <m/>
    <m/>
    <m/>
    <n v="8"/>
    <n v="8"/>
    <m/>
    <m/>
    <m/>
    <m/>
    <m/>
    <m/>
    <m/>
    <m/>
    <m/>
  </r>
  <r>
    <x v="2"/>
    <x v="11"/>
    <x v="11"/>
    <n v="16"/>
    <n v="16"/>
    <m/>
    <m/>
    <m/>
    <m/>
    <m/>
    <m/>
    <n v="8"/>
    <n v="8"/>
    <m/>
    <m/>
    <m/>
    <m/>
    <m/>
    <m/>
    <m/>
    <m/>
  </r>
  <r>
    <x v="3"/>
    <x v="12"/>
    <x v="12"/>
    <m/>
    <n v="0"/>
    <m/>
    <m/>
    <m/>
    <m/>
    <m/>
    <m/>
    <m/>
    <m/>
    <m/>
    <m/>
    <m/>
    <m/>
    <m/>
    <m/>
    <m/>
    <m/>
  </r>
  <r>
    <x v="3"/>
    <x v="13"/>
    <x v="13"/>
    <m/>
    <n v="0"/>
    <m/>
    <m/>
    <m/>
    <m/>
    <m/>
    <m/>
    <m/>
    <m/>
    <m/>
    <m/>
    <m/>
    <m/>
    <m/>
    <m/>
    <m/>
    <m/>
  </r>
  <r>
    <x v="3"/>
    <x v="14"/>
    <x v="14"/>
    <m/>
    <n v="0"/>
    <m/>
    <m/>
    <m/>
    <m/>
    <m/>
    <m/>
    <m/>
    <m/>
    <m/>
    <m/>
    <m/>
    <m/>
    <m/>
    <m/>
    <m/>
    <m/>
  </r>
  <r>
    <x v="3"/>
    <x v="15"/>
    <x v="15"/>
    <m/>
    <n v="0"/>
    <m/>
    <m/>
    <m/>
    <m/>
    <m/>
    <m/>
    <m/>
    <m/>
    <m/>
    <m/>
    <m/>
    <m/>
    <m/>
    <m/>
    <m/>
    <m/>
  </r>
  <r>
    <x v="3"/>
    <x v="16"/>
    <x v="16"/>
    <m/>
    <n v="0"/>
    <m/>
    <m/>
    <m/>
    <m/>
    <m/>
    <m/>
    <m/>
    <m/>
    <m/>
    <m/>
    <m/>
    <m/>
    <m/>
    <m/>
    <m/>
    <m/>
  </r>
  <r>
    <x v="3"/>
    <x v="17"/>
    <x v="17"/>
    <m/>
    <n v="0"/>
    <m/>
    <m/>
    <m/>
    <m/>
    <m/>
    <m/>
    <m/>
    <m/>
    <m/>
    <m/>
    <m/>
    <m/>
    <m/>
    <m/>
    <m/>
    <m/>
  </r>
  <r>
    <x v="3"/>
    <x v="18"/>
    <x v="18"/>
    <m/>
    <n v="0"/>
    <m/>
    <m/>
    <m/>
    <m/>
    <m/>
    <m/>
    <m/>
    <m/>
    <m/>
    <m/>
    <m/>
    <m/>
    <m/>
    <m/>
    <m/>
    <m/>
  </r>
  <r>
    <x v="3"/>
    <x v="19"/>
    <x v="19"/>
    <m/>
    <n v="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C6134A-D8D6-4990-9D3D-4B41D020BA82}" name="Tabla diná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compact="0" compactData="0" multipleFieldFilters="0" chartFormat="9">
  <location ref="F27:H48" firstHeaderRow="0" firstDataRow="1" firstDataCol="1" rowPageCount="1" colPageCount="1"/>
  <pivotFields count="21">
    <pivotField compact="0" outline="0" showAll="0"/>
    <pivotField axis="axisRow" compact="0" outline="0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compact="0" outline="0" showAll="0">
      <items count="22">
        <item x="14"/>
        <item x="4"/>
        <item x="6"/>
        <item x="16"/>
        <item x="3"/>
        <item x="9"/>
        <item m="1" x="20"/>
        <item x="5"/>
        <item x="18"/>
        <item x="7"/>
        <item x="11"/>
        <item x="8"/>
        <item x="1"/>
        <item x="2"/>
        <item x="0"/>
        <item x="15"/>
        <item x="13"/>
        <item x="12"/>
        <item x="19"/>
        <item x="17"/>
        <item x="10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uma de Tiempo Estimado Total (hrs.)" fld="3" baseField="0" baseItem="0"/>
    <dataField name="Suma de Tiempo Calculado Total (hrs.)" fld="4" baseField="0" baseItem="0"/>
  </dataFields>
  <chartFormats count="10">
    <chartFormat chart="4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B5D2C-4703-4DF8-8EDF-3886DBEEC9BD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compact="0" compactData="0" multipleFieldFilters="0" chartFormat="5">
  <location ref="F53:H58" firstHeaderRow="0" firstDataRow="1" firstDataCol="1"/>
  <pivotFields count="21"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iempo Estimado Total (hrs.)" fld="3" baseField="0" baseItem="0"/>
    <dataField name="Suma de Tiempo Calculado Total (hrs.)" fld="4" baseField="0" baseItem="0"/>
  </dataFields>
  <chartFormats count="2"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5635AD-05DA-488C-8C0E-EE5972769457}" name="Tabla1" displayName="Tabla1" ref="A3:U23" totalsRowShown="0" headerRowDxfId="60" dataDxfId="59" tableBorderDxfId="58">
  <autoFilter ref="A3:U23" xr:uid="{4D5635AD-05DA-488C-8C0E-EE5972769457}"/>
  <tableColumns count="21">
    <tableColumn id="1" xr3:uid="{54AB33CC-3AB1-4985-B681-2A7F4CE9C8AE}" name="Sprint" dataDxfId="57"/>
    <tableColumn id="21" xr3:uid="{45ED290D-104E-426C-9473-C81710CEF8EC}" name="ID Tarea" dataDxfId="56"/>
    <tableColumn id="2" xr3:uid="{2BF15CF0-8BB9-4085-B3DC-6B12DC3983FB}" name="Tareas" dataDxfId="55"/>
    <tableColumn id="20" xr3:uid="{F33E369E-9BF1-4D9E-BC39-259A8B145E51}" name="Tiempo Estimado Total (hrs.)" dataDxfId="54"/>
    <tableColumn id="3" xr3:uid="{AE65FAF1-46B3-4C17-9617-CA2639ACE1DE}" name="Tiempo Calculado Total (hrs.)" dataDxfId="53">
      <calculatedColumnFormula>SUM(Tabla1[[#This Row],[Semana 3]:[Semana 18]])</calculatedColumnFormula>
    </tableColumn>
    <tableColumn id="4" xr3:uid="{0E8E1D04-AD1E-4CE9-8332-47522DD2AC50}" name="Semana 3" dataDxfId="52"/>
    <tableColumn id="5" xr3:uid="{6596A990-A833-4F53-84EF-D5AFAE534490}" name="Semana 4" dataDxfId="51"/>
    <tableColumn id="6" xr3:uid="{C6D09C41-EBFA-44E9-B60E-D3C3C31C3594}" name="Semana 5" dataDxfId="50"/>
    <tableColumn id="7" xr3:uid="{CE3BF4C8-530A-4B40-BEC7-EF784A79E89E}" name="Semana 6" dataDxfId="49"/>
    <tableColumn id="8" xr3:uid="{B202FADF-1EC3-4455-98D2-7B891F64227F}" name="Semana 7" dataDxfId="48"/>
    <tableColumn id="9" xr3:uid="{8A5FCD38-D52B-47C4-A756-59A14E42BB2B}" name="Semana 8" dataDxfId="47"/>
    <tableColumn id="10" xr3:uid="{96F1F45D-B94F-4D33-92C3-CD41BEEDDB1F}" name="Semana 9" dataDxfId="46"/>
    <tableColumn id="11" xr3:uid="{E8D8615A-1080-4829-B78C-96FD5B9589A7}" name="Semana 10" dataDxfId="45"/>
    <tableColumn id="12" xr3:uid="{A5FD72E1-2328-49A9-9944-6914EB23A14E}" name="Semana 11" dataDxfId="44"/>
    <tableColumn id="13" xr3:uid="{5E1A87FD-BA14-476D-85B0-57F6C0DC54E5}" name="Semana 12" dataDxfId="43"/>
    <tableColumn id="14" xr3:uid="{C81A7D2F-64F2-475A-A86E-968A72D338C0}" name="Semana 13" dataDxfId="42"/>
    <tableColumn id="15" xr3:uid="{0AC9781E-B89B-4341-94C2-1CF2B97AD962}" name="Semana 14" dataDxfId="41"/>
    <tableColumn id="16" xr3:uid="{8FBD4177-9145-4535-8D45-7A9C7578A1F3}" name="Semana 15" dataDxfId="40"/>
    <tableColumn id="17" xr3:uid="{B6FC4FB5-ED37-40B6-B4A1-D2463B61686B}" name="Semana 16" dataDxfId="39"/>
    <tableColumn id="18" xr3:uid="{5FD607B6-C567-4366-8836-7CB9D3727A35}" name="Semana 17" dataDxfId="38"/>
    <tableColumn id="19" xr3:uid="{05A8FB7A-3C80-40AB-A720-C2658E2DD863}" name="Semana 18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B447A-A9A9-4E11-A6A2-6C650E3FBB0D}" name="Tabla4" displayName="Tabla4" ref="C62:AK83" totalsRowShown="0" headerRowDxfId="36" tableBorderDxfId="35">
  <autoFilter ref="C62:AK83" xr:uid="{E88B447A-A9A9-4E11-A6A2-6C650E3FBB0D}"/>
  <tableColumns count="35">
    <tableColumn id="1" xr3:uid="{32A1A421-6AA9-4E77-AFB6-F57478AA9869}" name="Sprint" dataDxfId="34"/>
    <tableColumn id="2" xr3:uid="{B55A05B0-0DB1-408C-9494-5BB3455684EF}" name="ID Tarea"/>
    <tableColumn id="3" xr3:uid="{25F32685-ACDF-47B5-9811-9C6830A14887}" name="Tareas" dataDxfId="33"/>
    <tableColumn id="4" xr3:uid="{8EB823ED-276A-482D-A40E-5F96BF06212E}" name="Semana 3" dataDxfId="32"/>
    <tableColumn id="5" xr3:uid="{B2C3CBE4-38E1-46C4-8FB0-4796483CA48A}" name="Columna1" dataDxfId="31"/>
    <tableColumn id="6" xr3:uid="{1524E909-7E53-4341-AFEB-93FD4F4DC30D}" name="Semana 4" dataDxfId="30"/>
    <tableColumn id="7" xr3:uid="{3476EDED-D645-4CCA-9D75-B214D6A31762}" name="Columna2" dataDxfId="29"/>
    <tableColumn id="8" xr3:uid="{300286AA-66BF-4CE8-9D48-280A419D3C60}" name="Semana 5" dataDxfId="28"/>
    <tableColumn id="9" xr3:uid="{1CFD9438-D12D-4C6F-93A0-564A75F3C04D}" name="Columna3" dataDxfId="27"/>
    <tableColumn id="10" xr3:uid="{E3218A84-E458-40F7-962B-EE9810A03E12}" name="Semana 6" dataDxfId="26"/>
    <tableColumn id="11" xr3:uid="{FAA96F87-8AFA-493D-B59F-162E17E6C4C5}" name="Columna4" dataDxfId="25"/>
    <tableColumn id="12" xr3:uid="{B4112E32-A08E-46D6-BB80-E7266072E08F}" name="Semana 7" dataDxfId="24"/>
    <tableColumn id="13" xr3:uid="{660DCC9F-0AFE-4E08-9146-19E4205D089D}" name="Columna5" dataDxfId="23"/>
    <tableColumn id="14" xr3:uid="{850D96FB-DB31-48D5-B58D-52728F5B5946}" name="Semana 8" dataDxfId="22"/>
    <tableColumn id="15" xr3:uid="{ED513CE1-52C5-4DCE-A5E1-7A73C3BF3669}" name="Columna6" dataDxfId="21"/>
    <tableColumn id="16" xr3:uid="{B3727666-AAFE-4FF5-AE67-BFAF5D404B65}" name="Semana 9" dataDxfId="20"/>
    <tableColumn id="17" xr3:uid="{E2861EF5-512C-4404-AB1A-D7426642844C}" name="Columna7" dataDxfId="19"/>
    <tableColumn id="18" xr3:uid="{43D05B2B-8B51-4DCF-8CD8-7503F5F5D016}" name="Semana 10" dataDxfId="18"/>
    <tableColumn id="19" xr3:uid="{3FA6CF6D-46BA-43CE-8EFC-CC09ABF79B36}" name="Columna8" dataDxfId="17"/>
    <tableColumn id="20" xr3:uid="{9843D7D1-6249-41ED-B774-FB1019875A70}" name="Semana 11" dataDxfId="16"/>
    <tableColumn id="21" xr3:uid="{545FC14D-9F87-4FEF-810A-116D0BBB8100}" name="Columna9" dataDxfId="15"/>
    <tableColumn id="22" xr3:uid="{ACBCD643-167B-480E-A522-B5163330C41D}" name="Semana 12" dataDxfId="14"/>
    <tableColumn id="23" xr3:uid="{A2ED2D69-6483-4F70-91C0-EA0904D9D8EA}" name="Columna10" dataDxfId="13"/>
    <tableColumn id="24" xr3:uid="{DA5F3C2A-1A97-466C-9296-9D2605282F0D}" name="Semana 13" dataDxfId="12"/>
    <tableColumn id="25" xr3:uid="{F2F601AD-E094-472A-BBF3-686DB4CAF9C6}" name="Columna11" dataDxfId="11"/>
    <tableColumn id="26" xr3:uid="{9EBECFA3-1863-431C-8B86-3AC2FF48BD13}" name="Semana 14" dataDxfId="10"/>
    <tableColumn id="27" xr3:uid="{2F3CAF1B-B51C-48A5-AA74-5F6F3F255BA1}" name="Columna12" dataDxfId="9"/>
    <tableColumn id="28" xr3:uid="{E3AE11E0-FA48-4BE0-AA06-7574294F984E}" name="Semana 15" dataDxfId="8"/>
    <tableColumn id="29" xr3:uid="{90EF72CA-19EC-419D-9FE5-1C7DD72CCA98}" name="Columna13" dataDxfId="7"/>
    <tableColumn id="30" xr3:uid="{0B6CCF4E-1E8D-4B93-991E-B2488CBD1C02}" name="Semana 16" dataDxfId="6"/>
    <tableColumn id="31" xr3:uid="{60720041-AF90-4FB3-8AD5-BD3A1B0B2371}" name="Columna14" dataDxfId="5"/>
    <tableColumn id="32" xr3:uid="{61B9BECA-D419-4CF4-A451-28F0D6F970BA}" name="Semana 17" dataDxfId="4"/>
    <tableColumn id="33" xr3:uid="{9E751A86-A5F8-47BD-856D-7B0555B398D3}" name="Columna15" dataDxfId="3"/>
    <tableColumn id="34" xr3:uid="{E3511A08-3353-4E29-864A-0665056CE346}" name="Semana 18" dataDxfId="2"/>
    <tableColumn id="35" xr3:uid="{A16333CA-38E6-4AE1-A7A9-D327185AA1F6}" name="Columna16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9DE0BA-DB60-4D79-913A-37C4480B3D96}" name="Tabla2" displayName="Tabla2" ref="B1:D20" totalsRowShown="0">
  <autoFilter ref="B1:D20" xr:uid="{039DE0BA-DB60-4D79-913A-37C4480B3D96}"/>
  <tableColumns count="3">
    <tableColumn id="1" xr3:uid="{C4943A82-DB33-4D44-AD9D-84A8A34212DC}" name="Semanas"/>
    <tableColumn id="2" xr3:uid="{A442FBA0-E44D-4250-BE82-45C526AAACB9}" name="Tiempo Real" dataDxfId="0"/>
    <tableColumn id="3" xr3:uid="{24FDA403-4D65-4E2E-9A98-132B3194C646}" name="Tiempo Ide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K83"/>
  <sheetViews>
    <sheetView topLeftCell="A10" zoomScale="55" zoomScaleNormal="55" workbookViewId="0">
      <selection activeCell="D29" sqref="D29"/>
    </sheetView>
  </sheetViews>
  <sheetFormatPr baseColWidth="10" defaultColWidth="8.796875" defaultRowHeight="13.8"/>
  <cols>
    <col min="1" max="1" width="12.296875" customWidth="1"/>
    <col min="2" max="2" width="12.296875" style="1" customWidth="1"/>
    <col min="3" max="3" width="21.296875" customWidth="1"/>
    <col min="4" max="4" width="19" bestFit="1" customWidth="1"/>
    <col min="5" max="5" width="19.3984375" bestFit="1" customWidth="1"/>
    <col min="6" max="6" width="14.796875" bestFit="1" customWidth="1"/>
    <col min="7" max="7" width="39.8984375" bestFit="1" customWidth="1"/>
    <col min="8" max="8" width="41.19921875" bestFit="1" customWidth="1"/>
    <col min="9" max="9" width="12.296875" bestFit="1" customWidth="1"/>
    <col min="10" max="10" width="17.59765625" customWidth="1"/>
    <col min="11" max="11" width="13.8984375" bestFit="1" customWidth="1"/>
    <col min="12" max="12" width="18" bestFit="1" customWidth="1"/>
    <col min="13" max="13" width="12.296875" bestFit="1" customWidth="1"/>
    <col min="14" max="20" width="17.59765625" bestFit="1" customWidth="1"/>
    <col min="21" max="26" width="18.69921875" bestFit="1" customWidth="1"/>
    <col min="27" max="28" width="15.59765625" bestFit="1" customWidth="1"/>
    <col min="29" max="29" width="13.8984375" bestFit="1" customWidth="1"/>
    <col min="30" max="30" width="15.59765625" bestFit="1" customWidth="1"/>
    <col min="31" max="31" width="13.8984375" bestFit="1" customWidth="1"/>
    <col min="32" max="32" width="15.59765625" bestFit="1" customWidth="1"/>
    <col min="33" max="33" width="13.8984375" bestFit="1" customWidth="1"/>
    <col min="34" max="34" width="15.59765625" bestFit="1" customWidth="1"/>
    <col min="35" max="35" width="13.8984375" bestFit="1" customWidth="1"/>
    <col min="36" max="36" width="15.59765625" bestFit="1" customWidth="1"/>
    <col min="37" max="37" width="13.8984375" bestFit="1" customWidth="1"/>
  </cols>
  <sheetData>
    <row r="3" spans="1:33" ht="64.5" customHeight="1">
      <c r="A3" s="11" t="s">
        <v>0</v>
      </c>
      <c r="B3" s="16" t="s">
        <v>1</v>
      </c>
      <c r="C3" s="19" t="s">
        <v>2</v>
      </c>
      <c r="D3" s="32" t="s">
        <v>3</v>
      </c>
      <c r="E3" s="70" t="s">
        <v>4</v>
      </c>
      <c r="F3" s="32" t="s">
        <v>5</v>
      </c>
      <c r="G3" s="32" t="s">
        <v>6</v>
      </c>
      <c r="H3" s="32" t="s">
        <v>7</v>
      </c>
      <c r="I3" s="32" t="s">
        <v>8</v>
      </c>
      <c r="J3" s="32" t="s">
        <v>9</v>
      </c>
      <c r="K3" s="32" t="s">
        <v>10</v>
      </c>
      <c r="L3" s="32" t="s">
        <v>11</v>
      </c>
      <c r="M3" s="32" t="s">
        <v>12</v>
      </c>
      <c r="N3" s="32" t="s">
        <v>13</v>
      </c>
      <c r="O3" s="32" t="s">
        <v>14</v>
      </c>
      <c r="P3" s="32" t="s">
        <v>15</v>
      </c>
      <c r="Q3" s="32" t="s">
        <v>16</v>
      </c>
      <c r="R3" s="32" t="s">
        <v>17</v>
      </c>
      <c r="S3" s="32" t="s">
        <v>18</v>
      </c>
      <c r="T3" s="32" t="s">
        <v>19</v>
      </c>
      <c r="U3" s="33" t="s">
        <v>20</v>
      </c>
      <c r="W3" s="129" t="s">
        <v>21</v>
      </c>
      <c r="X3" s="130"/>
      <c r="Y3" s="130"/>
      <c r="Z3" s="130"/>
      <c r="AA3" s="130"/>
      <c r="AB3" s="130"/>
      <c r="AC3" s="130"/>
      <c r="AD3" s="130"/>
      <c r="AE3" s="130"/>
      <c r="AF3" s="130"/>
      <c r="AG3" s="130"/>
    </row>
    <row r="4" spans="1:33" ht="47.4" customHeight="1">
      <c r="A4" s="3">
        <v>0</v>
      </c>
      <c r="B4" s="17">
        <v>1</v>
      </c>
      <c r="C4" s="34" t="s">
        <v>22</v>
      </c>
      <c r="D4" s="35">
        <v>18</v>
      </c>
      <c r="E4" s="36">
        <f>SUM(Tabla1[[#This Row],[Semana 3]:[Semana 18]])</f>
        <v>16.700000000000003</v>
      </c>
      <c r="F4" s="36">
        <v>8.4</v>
      </c>
      <c r="G4" s="36">
        <v>8.3000000000000007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</row>
    <row r="5" spans="1:33" ht="55.2">
      <c r="A5" s="3">
        <v>0</v>
      </c>
      <c r="B5" s="17">
        <v>2</v>
      </c>
      <c r="C5" s="34" t="s">
        <v>23</v>
      </c>
      <c r="D5" s="35">
        <v>15</v>
      </c>
      <c r="E5" s="36">
        <f>SUM(Tabla1[[#This Row],[Semana 3]:[Semana 18]])</f>
        <v>13.4</v>
      </c>
      <c r="F5" s="36">
        <v>7</v>
      </c>
      <c r="G5" s="36">
        <v>6.4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7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</row>
    <row r="6" spans="1:33" ht="55.2">
      <c r="A6" s="3">
        <v>0</v>
      </c>
      <c r="B6" s="17">
        <v>3</v>
      </c>
      <c r="C6" s="34" t="s">
        <v>24</v>
      </c>
      <c r="D6" s="35">
        <v>8</v>
      </c>
      <c r="E6" s="36">
        <f>SUM(Tabla1[[#This Row],[Semana 3]:[Semana 18]])</f>
        <v>9</v>
      </c>
      <c r="F6" s="36">
        <v>4</v>
      </c>
      <c r="G6" s="36">
        <v>5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7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</row>
    <row r="7" spans="1:33" ht="27.6">
      <c r="A7" s="3">
        <v>0</v>
      </c>
      <c r="B7" s="21">
        <v>4</v>
      </c>
      <c r="C7" s="34" t="s">
        <v>25</v>
      </c>
      <c r="D7" s="35">
        <v>2</v>
      </c>
      <c r="E7" s="36">
        <f>SUM(Tabla1[[#This Row],[Semana 3]:[Semana 18]])</f>
        <v>3</v>
      </c>
      <c r="F7" s="36">
        <v>0</v>
      </c>
      <c r="G7" s="36">
        <v>0</v>
      </c>
      <c r="H7" s="36">
        <v>3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7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</row>
    <row r="8" spans="1:33" ht="27.6">
      <c r="A8" s="3">
        <v>0</v>
      </c>
      <c r="B8" s="20">
        <v>5</v>
      </c>
      <c r="C8" s="34" t="s">
        <v>26</v>
      </c>
      <c r="D8" s="35">
        <v>4</v>
      </c>
      <c r="E8" s="36">
        <v>6</v>
      </c>
      <c r="F8" s="36">
        <v>0</v>
      </c>
      <c r="G8" s="36">
        <v>0</v>
      </c>
      <c r="H8" s="36">
        <v>6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7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</row>
    <row r="9" spans="1:33" ht="27.6">
      <c r="A9" s="4">
        <v>1</v>
      </c>
      <c r="B9" s="22">
        <v>6</v>
      </c>
      <c r="C9" s="38" t="s">
        <v>27</v>
      </c>
      <c r="D9" s="39">
        <v>20</v>
      </c>
      <c r="E9" s="40">
        <f>SUM(Tabla1[[#This Row],[Semana 3]:[Semana 18]])</f>
        <v>19</v>
      </c>
      <c r="F9" s="40"/>
      <c r="G9" s="40"/>
      <c r="H9" s="40">
        <v>12.5</v>
      </c>
      <c r="I9" s="40">
        <v>6.5</v>
      </c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1"/>
    </row>
    <row r="10" spans="1:33" ht="27.6">
      <c r="A10" s="5">
        <v>1</v>
      </c>
      <c r="B10" s="22">
        <v>7</v>
      </c>
      <c r="C10" s="42" t="s">
        <v>28</v>
      </c>
      <c r="D10" s="43">
        <v>18</v>
      </c>
      <c r="E10" s="44">
        <f>SUM(Tabla1[[#This Row],[Semana 3]:[Semana 18]])</f>
        <v>16</v>
      </c>
      <c r="F10" s="44"/>
      <c r="G10" s="44"/>
      <c r="H10" s="44"/>
      <c r="I10" s="44">
        <v>6</v>
      </c>
      <c r="J10" s="44">
        <v>10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5"/>
    </row>
    <row r="11" spans="1:33" ht="27.6">
      <c r="A11" s="5">
        <v>1</v>
      </c>
      <c r="B11" s="29">
        <v>8</v>
      </c>
      <c r="C11" s="42" t="s">
        <v>29</v>
      </c>
      <c r="D11" s="43">
        <v>8</v>
      </c>
      <c r="E11" s="44">
        <f>SUM(Tabla1[[#This Row],[Semana 3]:[Semana 18]])</f>
        <v>8</v>
      </c>
      <c r="F11" s="44"/>
      <c r="G11" s="44"/>
      <c r="H11" s="44"/>
      <c r="I11" s="44">
        <v>4</v>
      </c>
      <c r="J11" s="44">
        <v>4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5"/>
    </row>
    <row r="12" spans="1:33" ht="27.6">
      <c r="A12" s="5">
        <v>1</v>
      </c>
      <c r="B12" s="23">
        <v>9</v>
      </c>
      <c r="C12" s="42" t="s">
        <v>30</v>
      </c>
      <c r="D12" s="43">
        <v>4</v>
      </c>
      <c r="E12" s="44">
        <f>SUM(Tabla1[[#This Row],[Semana 3]:[Semana 18]])</f>
        <v>6</v>
      </c>
      <c r="F12" s="44"/>
      <c r="G12" s="44"/>
      <c r="H12" s="44"/>
      <c r="I12" s="44">
        <v>2</v>
      </c>
      <c r="J12" s="44">
        <v>4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5"/>
    </row>
    <row r="13" spans="1:33" ht="27.6">
      <c r="A13" s="6">
        <v>2</v>
      </c>
      <c r="B13" s="24">
        <v>10</v>
      </c>
      <c r="C13" s="46" t="s">
        <v>31</v>
      </c>
      <c r="D13" s="47">
        <v>4</v>
      </c>
      <c r="E13" s="48">
        <f>SUM(Tabla1[[#This Row],[Semana 3]:[Semana 18]])</f>
        <v>4</v>
      </c>
      <c r="F13" s="48"/>
      <c r="G13" s="48"/>
      <c r="H13" s="48"/>
      <c r="I13" s="48"/>
      <c r="J13" s="48"/>
      <c r="K13" s="48">
        <v>4</v>
      </c>
      <c r="L13" s="48"/>
      <c r="M13" s="48"/>
      <c r="N13" s="48"/>
      <c r="O13" s="48"/>
      <c r="P13" s="48"/>
      <c r="Q13" s="48"/>
      <c r="R13" s="48"/>
      <c r="S13" s="48"/>
      <c r="T13" s="48"/>
      <c r="U13" s="49"/>
    </row>
    <row r="14" spans="1:33" ht="41.4">
      <c r="A14" s="7">
        <v>2</v>
      </c>
      <c r="B14" s="30">
        <v>11</v>
      </c>
      <c r="C14" s="50" t="s">
        <v>32</v>
      </c>
      <c r="D14" s="51">
        <v>16</v>
      </c>
      <c r="E14" s="52">
        <f>SUM(Tabla1[[#This Row],[Semana 3]:[Semana 18]])</f>
        <v>16</v>
      </c>
      <c r="F14" s="52"/>
      <c r="G14" s="52"/>
      <c r="H14" s="52"/>
      <c r="I14" s="52"/>
      <c r="J14" s="52"/>
      <c r="K14" s="52">
        <v>8</v>
      </c>
      <c r="L14" s="52">
        <v>8</v>
      </c>
      <c r="M14" s="52"/>
      <c r="N14" s="52"/>
      <c r="O14" s="52"/>
      <c r="P14" s="52"/>
      <c r="Q14" s="52"/>
      <c r="R14" s="52"/>
      <c r="S14" s="52"/>
      <c r="T14" s="52"/>
      <c r="U14" s="53"/>
    </row>
    <row r="15" spans="1:33" ht="41.4">
      <c r="A15" s="7">
        <v>2</v>
      </c>
      <c r="B15" s="25">
        <v>12</v>
      </c>
      <c r="C15" s="50" t="s">
        <v>33</v>
      </c>
      <c r="D15" s="51">
        <v>16</v>
      </c>
      <c r="E15" s="52">
        <f>SUM(Tabla1[[#This Row],[Semana 3]:[Semana 18]])</f>
        <v>16</v>
      </c>
      <c r="F15" s="52"/>
      <c r="G15" s="52"/>
      <c r="H15" s="52"/>
      <c r="I15" s="52"/>
      <c r="J15" s="52"/>
      <c r="K15" s="52"/>
      <c r="L15" s="52">
        <v>8</v>
      </c>
      <c r="M15" s="52">
        <v>8</v>
      </c>
      <c r="N15" s="52"/>
      <c r="O15" s="52"/>
      <c r="P15" s="52"/>
      <c r="Q15" s="52"/>
      <c r="R15" s="52"/>
      <c r="S15" s="52"/>
      <c r="T15" s="52"/>
      <c r="U15" s="53"/>
    </row>
    <row r="16" spans="1:33" ht="27.6">
      <c r="A16" s="8">
        <v>3</v>
      </c>
      <c r="B16" s="26">
        <v>13</v>
      </c>
      <c r="C16" s="54" t="s">
        <v>34</v>
      </c>
      <c r="D16" s="55"/>
      <c r="E16" s="56">
        <f>SUM(Tabla1[[#This Row],[Semana 3]:[Semana 18]])</f>
        <v>0</v>
      </c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7"/>
    </row>
    <row r="17" spans="1:26" ht="27.6">
      <c r="A17" s="9">
        <v>3</v>
      </c>
      <c r="B17" s="26">
        <v>14</v>
      </c>
      <c r="C17" s="58" t="s">
        <v>35</v>
      </c>
      <c r="D17" s="59"/>
      <c r="E17" s="60">
        <f>SUM(Tabla1[[#This Row],[Semana 3]:[Semana 18]])</f>
        <v>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1"/>
    </row>
    <row r="18" spans="1:26" ht="27.6">
      <c r="A18" s="9">
        <v>3</v>
      </c>
      <c r="B18" s="26">
        <v>15</v>
      </c>
      <c r="C18" s="58" t="s">
        <v>36</v>
      </c>
      <c r="D18" s="59"/>
      <c r="E18" s="60">
        <f>SUM(Tabla1[[#This Row],[Semana 3]:[Semana 18]])</f>
        <v>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1"/>
    </row>
    <row r="19" spans="1:26" ht="27.6">
      <c r="A19" s="9">
        <v>3</v>
      </c>
      <c r="B19" s="26">
        <v>16</v>
      </c>
      <c r="C19" s="58" t="s">
        <v>37</v>
      </c>
      <c r="D19" s="59"/>
      <c r="E19" s="60">
        <f>SUM(Tabla1[[#This Row],[Semana 3]:[Semana 18]])</f>
        <v>0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1"/>
    </row>
    <row r="20" spans="1:26" ht="27.6">
      <c r="A20" s="9">
        <v>3</v>
      </c>
      <c r="B20" s="31">
        <v>17</v>
      </c>
      <c r="C20" s="58" t="s">
        <v>38</v>
      </c>
      <c r="D20" s="59"/>
      <c r="E20" s="60">
        <f>SUM(Tabla1[[#This Row],[Semana 3]:[Semana 18]])</f>
        <v>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1"/>
    </row>
    <row r="21" spans="1:26" ht="27.6">
      <c r="A21" s="9">
        <v>3</v>
      </c>
      <c r="B21" s="27">
        <v>18</v>
      </c>
      <c r="C21" s="58" t="s">
        <v>39</v>
      </c>
      <c r="D21" s="59"/>
      <c r="E21" s="60">
        <f>SUM(Tabla1[[#This Row],[Semana 3]:[Semana 18]])</f>
        <v>0</v>
      </c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1"/>
    </row>
    <row r="22" spans="1:26" ht="27.6">
      <c r="A22" s="10">
        <v>3</v>
      </c>
      <c r="B22" s="28">
        <v>19</v>
      </c>
      <c r="C22" s="62" t="s">
        <v>40</v>
      </c>
      <c r="D22" s="63"/>
      <c r="E22" s="64">
        <f>SUM(Tabla1[[#This Row],[Semana 3]:[Semana 18]])</f>
        <v>0</v>
      </c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5"/>
    </row>
    <row r="23" spans="1:26" ht="27.6">
      <c r="A23" s="12">
        <v>3</v>
      </c>
      <c r="B23" s="18">
        <v>20</v>
      </c>
      <c r="C23" s="66" t="s">
        <v>41</v>
      </c>
      <c r="D23" s="67"/>
      <c r="E23" s="68">
        <f>SUM(Tabla1[[#This Row],[Semana 3]:[Semana 18]])</f>
        <v>0</v>
      </c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9"/>
    </row>
    <row r="24" spans="1:26">
      <c r="B24" s="15"/>
      <c r="C24" s="15"/>
    </row>
    <row r="25" spans="1:26">
      <c r="F25" s="2" t="s">
        <v>2</v>
      </c>
      <c r="G25" t="s">
        <v>42</v>
      </c>
    </row>
    <row r="26" spans="1:26" s="13" customFormat="1">
      <c r="B26"/>
      <c r="C26"/>
      <c r="D26"/>
    </row>
    <row r="27" spans="1:26" s="13" customFormat="1">
      <c r="B27"/>
      <c r="C27"/>
      <c r="D27"/>
      <c r="F27" s="2" t="s">
        <v>1</v>
      </c>
      <c r="G27" t="s">
        <v>43</v>
      </c>
      <c r="H27" t="s">
        <v>44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s="13" customFormat="1">
      <c r="B28"/>
      <c r="C28"/>
      <c r="D28"/>
      <c r="F28">
        <v>1</v>
      </c>
      <c r="G28" s="128">
        <v>18</v>
      </c>
      <c r="H28" s="128">
        <v>16.700000000000003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s="13" customFormat="1">
      <c r="B29"/>
      <c r="C29"/>
      <c r="D29"/>
      <c r="F29">
        <v>2</v>
      </c>
      <c r="G29" s="128">
        <v>15</v>
      </c>
      <c r="H29" s="128">
        <v>13.4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</row>
    <row r="30" spans="1:26" s="13" customFormat="1">
      <c r="B30"/>
      <c r="C30"/>
      <c r="D30"/>
      <c r="F30">
        <v>3</v>
      </c>
      <c r="G30" s="128">
        <v>8</v>
      </c>
      <c r="H30" s="128">
        <v>9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26" s="13" customFormat="1">
      <c r="B31"/>
      <c r="C31"/>
      <c r="D31"/>
      <c r="F31">
        <v>4</v>
      </c>
      <c r="G31" s="128">
        <v>2</v>
      </c>
      <c r="H31" s="128">
        <v>3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s="13" customFormat="1">
      <c r="B32"/>
      <c r="C32"/>
      <c r="D32"/>
      <c r="F32">
        <v>5</v>
      </c>
      <c r="G32" s="128">
        <v>4</v>
      </c>
      <c r="H32" s="128">
        <v>6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2:19" s="13" customFormat="1">
      <c r="B33"/>
      <c r="C33"/>
      <c r="D33"/>
      <c r="F33">
        <v>6</v>
      </c>
      <c r="G33" s="128">
        <v>20</v>
      </c>
      <c r="H33" s="128">
        <v>19</v>
      </c>
      <c r="I33"/>
      <c r="J33"/>
      <c r="K33"/>
      <c r="L33"/>
      <c r="M33"/>
      <c r="N33"/>
      <c r="O33"/>
      <c r="P33"/>
      <c r="Q33"/>
      <c r="R33"/>
      <c r="S33"/>
    </row>
    <row r="34" spans="2:19" s="13" customFormat="1">
      <c r="B34"/>
      <c r="C34"/>
      <c r="D34"/>
      <c r="F34">
        <v>7</v>
      </c>
      <c r="G34" s="128">
        <v>18</v>
      </c>
      <c r="H34" s="128">
        <v>16</v>
      </c>
      <c r="I34"/>
      <c r="J34"/>
      <c r="K34"/>
      <c r="L34"/>
      <c r="M34"/>
      <c r="N34"/>
      <c r="O34"/>
      <c r="P34"/>
      <c r="Q34"/>
    </row>
    <row r="35" spans="2:19" s="13" customFormat="1">
      <c r="B35"/>
      <c r="C35"/>
      <c r="D35"/>
      <c r="F35">
        <v>8</v>
      </c>
      <c r="G35" s="128">
        <v>8</v>
      </c>
      <c r="H35" s="128">
        <v>8</v>
      </c>
      <c r="I35"/>
      <c r="J35"/>
      <c r="K35"/>
      <c r="L35"/>
      <c r="M35"/>
      <c r="N35"/>
      <c r="O35"/>
      <c r="P35"/>
      <c r="Q35"/>
    </row>
    <row r="36" spans="2:19" s="13" customFormat="1">
      <c r="B36"/>
      <c r="C36"/>
      <c r="D36"/>
      <c r="F36">
        <v>9</v>
      </c>
      <c r="G36" s="128">
        <v>4</v>
      </c>
      <c r="H36" s="128">
        <v>6</v>
      </c>
      <c r="I36"/>
      <c r="J36"/>
      <c r="K36"/>
      <c r="L36"/>
      <c r="M36"/>
      <c r="N36"/>
      <c r="O36"/>
      <c r="P36"/>
      <c r="Q36"/>
    </row>
    <row r="37" spans="2:19" s="13" customFormat="1">
      <c r="B37"/>
      <c r="C37"/>
      <c r="D37"/>
      <c r="F37">
        <v>10</v>
      </c>
      <c r="G37" s="128">
        <v>4</v>
      </c>
      <c r="H37" s="128">
        <v>4</v>
      </c>
      <c r="I37"/>
      <c r="J37"/>
      <c r="K37"/>
      <c r="L37"/>
      <c r="M37"/>
      <c r="N37"/>
      <c r="O37"/>
      <c r="P37"/>
      <c r="Q37"/>
    </row>
    <row r="38" spans="2:19" s="13" customFormat="1">
      <c r="B38"/>
      <c r="C38"/>
      <c r="D38"/>
      <c r="F38">
        <v>11</v>
      </c>
      <c r="G38" s="128">
        <v>16</v>
      </c>
      <c r="H38" s="128">
        <v>16</v>
      </c>
      <c r="I38"/>
      <c r="J38"/>
      <c r="K38"/>
      <c r="L38"/>
      <c r="M38"/>
      <c r="N38"/>
      <c r="O38"/>
      <c r="P38"/>
      <c r="Q38"/>
    </row>
    <row r="39" spans="2:19" s="13" customFormat="1">
      <c r="B39"/>
      <c r="C39"/>
      <c r="D39"/>
      <c r="F39">
        <v>12</v>
      </c>
      <c r="G39" s="128">
        <v>16</v>
      </c>
      <c r="H39" s="128">
        <v>16</v>
      </c>
      <c r="I39"/>
      <c r="J39"/>
      <c r="K39"/>
      <c r="L39"/>
      <c r="M39"/>
      <c r="N39"/>
      <c r="O39"/>
      <c r="P39"/>
      <c r="Q39"/>
    </row>
    <row r="40" spans="2:19" s="13" customFormat="1">
      <c r="B40"/>
      <c r="C40"/>
      <c r="D40"/>
      <c r="F40">
        <v>13</v>
      </c>
      <c r="G40" s="128"/>
      <c r="H40" s="128">
        <v>0</v>
      </c>
      <c r="I40"/>
      <c r="J40"/>
      <c r="K40"/>
      <c r="L40"/>
      <c r="M40"/>
      <c r="N40"/>
      <c r="O40"/>
      <c r="P40"/>
      <c r="Q40"/>
    </row>
    <row r="41" spans="2:19" s="13" customFormat="1">
      <c r="B41"/>
      <c r="C41"/>
      <c r="D41"/>
      <c r="F41">
        <v>14</v>
      </c>
      <c r="G41" s="128"/>
      <c r="H41" s="128">
        <v>0</v>
      </c>
      <c r="I41"/>
      <c r="J41"/>
      <c r="K41"/>
      <c r="L41"/>
      <c r="M41"/>
      <c r="N41"/>
      <c r="O41"/>
      <c r="P41"/>
      <c r="Q41"/>
    </row>
    <row r="42" spans="2:19" s="13" customFormat="1">
      <c r="B42"/>
      <c r="C42"/>
      <c r="D42"/>
      <c r="F42">
        <v>15</v>
      </c>
      <c r="G42" s="128"/>
      <c r="H42" s="128">
        <v>0</v>
      </c>
      <c r="I42"/>
      <c r="J42"/>
      <c r="K42"/>
      <c r="L42"/>
      <c r="M42"/>
      <c r="N42"/>
      <c r="O42"/>
      <c r="P42"/>
      <c r="Q42"/>
    </row>
    <row r="43" spans="2:19" s="13" customFormat="1">
      <c r="B43"/>
      <c r="C43"/>
      <c r="D43"/>
      <c r="F43">
        <v>16</v>
      </c>
      <c r="G43" s="128"/>
      <c r="H43" s="128">
        <v>0</v>
      </c>
      <c r="I43"/>
      <c r="J43"/>
      <c r="K43"/>
      <c r="L43"/>
      <c r="M43"/>
      <c r="N43"/>
      <c r="O43"/>
      <c r="P43"/>
      <c r="Q43"/>
    </row>
    <row r="44" spans="2:19" s="13" customFormat="1">
      <c r="B44"/>
      <c r="C44"/>
      <c r="D44"/>
      <c r="F44">
        <v>17</v>
      </c>
      <c r="G44" s="128"/>
      <c r="H44" s="128">
        <v>0</v>
      </c>
      <c r="I44"/>
      <c r="J44"/>
      <c r="K44"/>
      <c r="L44"/>
      <c r="M44"/>
      <c r="N44"/>
      <c r="O44"/>
      <c r="P44"/>
      <c r="Q44"/>
    </row>
    <row r="45" spans="2:19" s="13" customFormat="1">
      <c r="B45"/>
      <c r="C45"/>
      <c r="D45"/>
      <c r="F45">
        <v>18</v>
      </c>
      <c r="G45" s="128"/>
      <c r="H45" s="128">
        <v>0</v>
      </c>
      <c r="I45"/>
      <c r="J45"/>
      <c r="K45"/>
      <c r="L45"/>
      <c r="M45"/>
      <c r="N45"/>
      <c r="O45"/>
      <c r="P45"/>
      <c r="Q45"/>
    </row>
    <row r="46" spans="2:19" s="13" customFormat="1">
      <c r="B46"/>
      <c r="C46"/>
      <c r="D46"/>
      <c r="F46">
        <v>19</v>
      </c>
      <c r="G46" s="128"/>
      <c r="H46" s="128">
        <v>0</v>
      </c>
      <c r="I46"/>
      <c r="J46"/>
      <c r="K46"/>
      <c r="L46"/>
      <c r="M46"/>
      <c r="N46"/>
      <c r="O46"/>
      <c r="P46"/>
      <c r="Q46"/>
    </row>
    <row r="47" spans="2:19" s="13" customFormat="1">
      <c r="B47"/>
      <c r="C47"/>
      <c r="D47"/>
      <c r="F47">
        <v>20</v>
      </c>
      <c r="G47" s="128"/>
      <c r="H47" s="128">
        <v>0</v>
      </c>
      <c r="I47"/>
      <c r="J47"/>
      <c r="K47"/>
      <c r="L47"/>
      <c r="M47"/>
      <c r="N47"/>
      <c r="O47"/>
      <c r="P47"/>
      <c r="Q47"/>
    </row>
    <row r="48" spans="2:19">
      <c r="B48"/>
      <c r="F48" t="s">
        <v>45</v>
      </c>
      <c r="G48" s="128">
        <v>133</v>
      </c>
      <c r="H48" s="128">
        <v>133.1</v>
      </c>
    </row>
    <row r="49" spans="2:37">
      <c r="B49"/>
    </row>
    <row r="50" spans="2:37">
      <c r="B50"/>
    </row>
    <row r="51" spans="2:37">
      <c r="B51"/>
    </row>
    <row r="52" spans="2:37">
      <c r="B52"/>
    </row>
    <row r="53" spans="2:37">
      <c r="B53"/>
      <c r="F53" s="2" t="s">
        <v>0</v>
      </c>
      <c r="G53" t="s">
        <v>43</v>
      </c>
      <c r="H53" t="s">
        <v>44</v>
      </c>
    </row>
    <row r="54" spans="2:37">
      <c r="B54"/>
      <c r="F54">
        <v>0</v>
      </c>
      <c r="G54" s="128">
        <v>47</v>
      </c>
      <c r="H54" s="128">
        <v>48.1</v>
      </c>
    </row>
    <row r="55" spans="2:37">
      <c r="B55"/>
      <c r="F55">
        <v>1</v>
      </c>
      <c r="G55" s="128">
        <v>50</v>
      </c>
      <c r="H55" s="128">
        <v>49</v>
      </c>
    </row>
    <row r="56" spans="2:37">
      <c r="B56" s="14"/>
      <c r="C56" s="14"/>
      <c r="F56">
        <v>2</v>
      </c>
      <c r="G56" s="128">
        <v>36</v>
      </c>
      <c r="H56" s="128">
        <v>36</v>
      </c>
    </row>
    <row r="57" spans="2:37">
      <c r="B57"/>
      <c r="F57">
        <v>3</v>
      </c>
      <c r="G57" s="128"/>
      <c r="H57" s="128">
        <v>0</v>
      </c>
    </row>
    <row r="58" spans="2:37">
      <c r="B58"/>
      <c r="F58" t="s">
        <v>45</v>
      </c>
      <c r="G58" s="128">
        <v>133</v>
      </c>
      <c r="H58" s="128">
        <v>133.1</v>
      </c>
    </row>
    <row r="59" spans="2:37">
      <c r="B59"/>
    </row>
    <row r="60" spans="2:37">
      <c r="B60"/>
    </row>
    <row r="61" spans="2:37">
      <c r="B61"/>
    </row>
    <row r="62" spans="2:37">
      <c r="B62"/>
      <c r="C62" s="114" t="s">
        <v>0</v>
      </c>
      <c r="D62" s="97" t="s">
        <v>1</v>
      </c>
      <c r="E62" s="98" t="s">
        <v>2</v>
      </c>
      <c r="F62" s="112" t="s">
        <v>5</v>
      </c>
      <c r="G62" s="113" t="s">
        <v>46</v>
      </c>
      <c r="H62" s="112" t="s">
        <v>6</v>
      </c>
      <c r="I62" s="113" t="s">
        <v>47</v>
      </c>
      <c r="J62" s="112" t="s">
        <v>7</v>
      </c>
      <c r="K62" s="113" t="s">
        <v>48</v>
      </c>
      <c r="L62" s="112" t="s">
        <v>8</v>
      </c>
      <c r="M62" s="113" t="s">
        <v>49</v>
      </c>
      <c r="N62" s="112" t="s">
        <v>9</v>
      </c>
      <c r="O62" s="113" t="s">
        <v>50</v>
      </c>
      <c r="P62" s="112" t="s">
        <v>10</v>
      </c>
      <c r="Q62" s="113" t="s">
        <v>51</v>
      </c>
      <c r="R62" s="112" t="s">
        <v>11</v>
      </c>
      <c r="S62" s="113" t="s">
        <v>52</v>
      </c>
      <c r="T62" s="112" t="s">
        <v>12</v>
      </c>
      <c r="U62" s="113" t="s">
        <v>53</v>
      </c>
      <c r="V62" s="112" t="s">
        <v>13</v>
      </c>
      <c r="W62" s="113" t="s">
        <v>54</v>
      </c>
      <c r="X62" s="112" t="s">
        <v>14</v>
      </c>
      <c r="Y62" s="113" t="s">
        <v>55</v>
      </c>
      <c r="Z62" s="112" t="s">
        <v>15</v>
      </c>
      <c r="AA62" s="113" t="s">
        <v>56</v>
      </c>
      <c r="AB62" s="112" t="s">
        <v>16</v>
      </c>
      <c r="AC62" s="113" t="s">
        <v>57</v>
      </c>
      <c r="AD62" s="112" t="s">
        <v>17</v>
      </c>
      <c r="AE62" s="113" t="s">
        <v>58</v>
      </c>
      <c r="AF62" s="112" t="s">
        <v>18</v>
      </c>
      <c r="AG62" s="113" t="s">
        <v>59</v>
      </c>
      <c r="AH62" s="112" t="s">
        <v>19</v>
      </c>
      <c r="AI62" s="113" t="s">
        <v>60</v>
      </c>
      <c r="AJ62" s="112" t="s">
        <v>20</v>
      </c>
      <c r="AK62" s="127" t="s">
        <v>61</v>
      </c>
    </row>
    <row r="63" spans="2:37">
      <c r="B63"/>
      <c r="C63" s="111"/>
      <c r="D63" s="95"/>
      <c r="E63" s="95"/>
      <c r="F63" s="101" t="s">
        <v>62</v>
      </c>
      <c r="G63" s="95" t="s">
        <v>63</v>
      </c>
      <c r="H63" s="101" t="s">
        <v>62</v>
      </c>
      <c r="I63" s="95" t="s">
        <v>63</v>
      </c>
      <c r="J63" s="101" t="s">
        <v>62</v>
      </c>
      <c r="K63" s="95" t="s">
        <v>63</v>
      </c>
      <c r="L63" s="101" t="s">
        <v>62</v>
      </c>
      <c r="M63" s="95" t="s">
        <v>63</v>
      </c>
      <c r="N63" s="101" t="s">
        <v>62</v>
      </c>
      <c r="O63" s="95" t="s">
        <v>63</v>
      </c>
      <c r="P63" s="101" t="s">
        <v>62</v>
      </c>
      <c r="Q63" s="95" t="s">
        <v>63</v>
      </c>
      <c r="R63" s="101" t="s">
        <v>62</v>
      </c>
      <c r="S63" s="95" t="s">
        <v>63</v>
      </c>
      <c r="T63" s="101" t="s">
        <v>62</v>
      </c>
      <c r="U63" s="95" t="s">
        <v>63</v>
      </c>
      <c r="V63" s="101" t="s">
        <v>62</v>
      </c>
      <c r="W63" s="95" t="s">
        <v>63</v>
      </c>
      <c r="X63" s="101" t="s">
        <v>62</v>
      </c>
      <c r="Y63" s="95" t="s">
        <v>63</v>
      </c>
      <c r="Z63" s="101" t="s">
        <v>62</v>
      </c>
      <c r="AA63" s="95" t="s">
        <v>63</v>
      </c>
      <c r="AB63" s="101" t="s">
        <v>62</v>
      </c>
      <c r="AC63" s="95" t="s">
        <v>63</v>
      </c>
      <c r="AD63" s="101" t="s">
        <v>62</v>
      </c>
      <c r="AE63" s="95" t="s">
        <v>63</v>
      </c>
      <c r="AF63" s="101" t="s">
        <v>62</v>
      </c>
      <c r="AG63" s="95" t="s">
        <v>63</v>
      </c>
      <c r="AH63" s="101" t="s">
        <v>62</v>
      </c>
      <c r="AI63" s="95" t="s">
        <v>63</v>
      </c>
      <c r="AJ63" s="101" t="s">
        <v>62</v>
      </c>
      <c r="AK63" s="95" t="s">
        <v>63</v>
      </c>
    </row>
    <row r="64" spans="2:37" ht="27.6">
      <c r="B64"/>
      <c r="C64" s="115">
        <v>0</v>
      </c>
      <c r="D64" s="99">
        <v>1</v>
      </c>
      <c r="E64" s="100" t="s">
        <v>22</v>
      </c>
      <c r="F64" s="96">
        <v>8.4</v>
      </c>
      <c r="G64" s="95">
        <v>10</v>
      </c>
      <c r="H64" s="102">
        <v>8.3000000000000007</v>
      </c>
      <c r="I64" s="95">
        <v>8</v>
      </c>
      <c r="J64" s="102">
        <v>0</v>
      </c>
      <c r="K64" s="95"/>
      <c r="L64" s="102">
        <v>0</v>
      </c>
      <c r="M64" s="95"/>
      <c r="N64" s="102">
        <v>0</v>
      </c>
      <c r="O64" s="95"/>
      <c r="P64" s="102">
        <v>0</v>
      </c>
      <c r="Q64" s="95"/>
      <c r="R64" s="102">
        <v>0</v>
      </c>
      <c r="S64" s="95"/>
      <c r="T64" s="102">
        <v>0</v>
      </c>
      <c r="U64" s="95"/>
      <c r="V64" s="102">
        <v>0</v>
      </c>
      <c r="W64" s="95"/>
      <c r="X64" s="102">
        <v>0</v>
      </c>
      <c r="Y64" s="95"/>
      <c r="Z64" s="102">
        <v>0</v>
      </c>
      <c r="AA64" s="95"/>
      <c r="AB64" s="102">
        <v>0</v>
      </c>
      <c r="AC64" s="95"/>
      <c r="AD64" s="102">
        <v>0</v>
      </c>
      <c r="AE64" s="95"/>
      <c r="AF64" s="102">
        <v>0</v>
      </c>
      <c r="AG64" s="95"/>
      <c r="AH64" s="102">
        <v>0</v>
      </c>
      <c r="AI64" s="95"/>
      <c r="AJ64" s="102">
        <v>0</v>
      </c>
      <c r="AK64" s="95"/>
    </row>
    <row r="65" spans="2:37" ht="55.2">
      <c r="B65"/>
      <c r="C65" s="116">
        <v>0</v>
      </c>
      <c r="D65" s="17">
        <v>2</v>
      </c>
      <c r="E65" s="79" t="s">
        <v>23</v>
      </c>
      <c r="F65" s="71">
        <v>7</v>
      </c>
      <c r="G65" s="95">
        <v>9</v>
      </c>
      <c r="H65" s="103">
        <v>6.4</v>
      </c>
      <c r="I65" s="95">
        <v>6</v>
      </c>
      <c r="J65" s="103"/>
      <c r="K65" s="95"/>
      <c r="L65" s="103"/>
      <c r="M65" s="95"/>
      <c r="N65" s="103"/>
      <c r="O65" s="95"/>
      <c r="P65" s="103"/>
      <c r="Q65" s="95"/>
      <c r="R65" s="103"/>
      <c r="S65" s="95"/>
      <c r="T65" s="103"/>
      <c r="U65" s="95"/>
      <c r="V65" s="103"/>
      <c r="W65" s="95"/>
      <c r="X65" s="103"/>
      <c r="Y65" s="95"/>
      <c r="Z65" s="103"/>
      <c r="AA65" s="95"/>
      <c r="AB65" s="103"/>
      <c r="AC65" s="95"/>
      <c r="AD65" s="103"/>
      <c r="AE65" s="95"/>
      <c r="AF65" s="103"/>
      <c r="AG65" s="95"/>
      <c r="AH65" s="103"/>
      <c r="AI65" s="95"/>
      <c r="AJ65" s="103"/>
      <c r="AK65" s="95"/>
    </row>
    <row r="66" spans="2:37" ht="55.2">
      <c r="B66"/>
      <c r="C66" s="116">
        <v>0</v>
      </c>
      <c r="D66" s="17">
        <v>3</v>
      </c>
      <c r="E66" s="79" t="s">
        <v>24</v>
      </c>
      <c r="F66" s="71">
        <v>4</v>
      </c>
      <c r="G66" s="95">
        <v>4</v>
      </c>
      <c r="H66" s="103">
        <v>5</v>
      </c>
      <c r="I66" s="95">
        <v>4</v>
      </c>
      <c r="J66" s="103"/>
      <c r="K66" s="95"/>
      <c r="L66" s="103"/>
      <c r="M66" s="95"/>
      <c r="N66" s="103"/>
      <c r="O66" s="95"/>
      <c r="P66" s="103"/>
      <c r="Q66" s="95"/>
      <c r="R66" s="103"/>
      <c r="S66" s="95"/>
      <c r="T66" s="103"/>
      <c r="U66" s="95"/>
      <c r="V66" s="103"/>
      <c r="W66" s="95"/>
      <c r="X66" s="103"/>
      <c r="Y66" s="95"/>
      <c r="Z66" s="103"/>
      <c r="AA66" s="95"/>
      <c r="AB66" s="103"/>
      <c r="AC66" s="95"/>
      <c r="AD66" s="103"/>
      <c r="AE66" s="95"/>
      <c r="AF66" s="103"/>
      <c r="AG66" s="95"/>
      <c r="AH66" s="103"/>
      <c r="AI66" s="95"/>
      <c r="AJ66" s="103"/>
      <c r="AK66" s="95"/>
    </row>
    <row r="67" spans="2:37" ht="27.6">
      <c r="B67"/>
      <c r="C67" s="116">
        <v>0</v>
      </c>
      <c r="D67" s="80">
        <v>4</v>
      </c>
      <c r="E67" s="79" t="s">
        <v>25</v>
      </c>
      <c r="F67" s="71">
        <v>0</v>
      </c>
      <c r="G67" s="95"/>
      <c r="H67" s="103">
        <v>0</v>
      </c>
      <c r="I67" s="95"/>
      <c r="J67" s="103">
        <v>3</v>
      </c>
      <c r="K67" s="95">
        <v>2</v>
      </c>
      <c r="L67" s="103"/>
      <c r="M67" s="95"/>
      <c r="N67" s="103"/>
      <c r="O67" s="95"/>
      <c r="P67" s="103"/>
      <c r="Q67" s="95"/>
      <c r="R67" s="103"/>
      <c r="S67" s="95"/>
      <c r="T67" s="103"/>
      <c r="U67" s="95"/>
      <c r="V67" s="103"/>
      <c r="W67" s="95"/>
      <c r="X67" s="103"/>
      <c r="Y67" s="95"/>
      <c r="Z67" s="103"/>
      <c r="AA67" s="95"/>
      <c r="AB67" s="103"/>
      <c r="AC67" s="95"/>
      <c r="AD67" s="103"/>
      <c r="AE67" s="95"/>
      <c r="AF67" s="103"/>
      <c r="AG67" s="95"/>
      <c r="AH67" s="103"/>
      <c r="AI67" s="95"/>
      <c r="AJ67" s="103"/>
      <c r="AK67" s="95"/>
    </row>
    <row r="68" spans="2:37" ht="27.6">
      <c r="B68"/>
      <c r="C68" s="116">
        <v>0</v>
      </c>
      <c r="D68" s="20">
        <v>5</v>
      </c>
      <c r="E68" s="79" t="s">
        <v>26</v>
      </c>
      <c r="F68" s="71">
        <v>0</v>
      </c>
      <c r="G68" s="95"/>
      <c r="H68" s="103">
        <v>0</v>
      </c>
      <c r="I68" s="95"/>
      <c r="J68" s="103">
        <v>6</v>
      </c>
      <c r="K68" s="95">
        <v>4</v>
      </c>
      <c r="L68" s="103"/>
      <c r="M68" s="95"/>
      <c r="N68" s="103"/>
      <c r="O68" s="95"/>
      <c r="P68" s="103"/>
      <c r="Q68" s="95"/>
      <c r="R68" s="103"/>
      <c r="S68" s="95"/>
      <c r="T68" s="103"/>
      <c r="U68" s="95"/>
      <c r="V68" s="103"/>
      <c r="W68" s="95"/>
      <c r="X68" s="103"/>
      <c r="Y68" s="95"/>
      <c r="Z68" s="103"/>
      <c r="AA68" s="95"/>
      <c r="AB68" s="103"/>
      <c r="AC68" s="95"/>
      <c r="AD68" s="103"/>
      <c r="AE68" s="95"/>
      <c r="AF68" s="103"/>
      <c r="AG68" s="95"/>
      <c r="AH68" s="103"/>
      <c r="AI68" s="95"/>
      <c r="AJ68" s="103"/>
      <c r="AK68" s="95"/>
    </row>
    <row r="69" spans="2:37" ht="27.6">
      <c r="B69"/>
      <c r="C69" s="117">
        <v>1</v>
      </c>
      <c r="D69" s="81">
        <v>6</v>
      </c>
      <c r="E69" s="82" t="s">
        <v>27</v>
      </c>
      <c r="F69" s="72"/>
      <c r="G69" s="95"/>
      <c r="H69" s="104"/>
      <c r="I69" s="95"/>
      <c r="J69" s="104">
        <v>12.5</v>
      </c>
      <c r="K69" s="95">
        <v>14</v>
      </c>
      <c r="L69" s="104">
        <v>6.5</v>
      </c>
      <c r="M69" s="95">
        <v>6</v>
      </c>
      <c r="N69" s="104"/>
      <c r="O69" s="95"/>
      <c r="P69" s="104"/>
      <c r="Q69" s="95"/>
      <c r="R69" s="104"/>
      <c r="S69" s="95"/>
      <c r="T69" s="104"/>
      <c r="U69" s="95"/>
      <c r="V69" s="104"/>
      <c r="W69" s="95"/>
      <c r="X69" s="104"/>
      <c r="Y69" s="95"/>
      <c r="Z69" s="104"/>
      <c r="AA69" s="95"/>
      <c r="AB69" s="104"/>
      <c r="AC69" s="95"/>
      <c r="AD69" s="104"/>
      <c r="AE69" s="95"/>
      <c r="AF69" s="104"/>
      <c r="AG69" s="95"/>
      <c r="AH69" s="104"/>
      <c r="AI69" s="95"/>
      <c r="AJ69" s="104"/>
      <c r="AK69" s="95"/>
    </row>
    <row r="70" spans="2:37" ht="41.4">
      <c r="B70"/>
      <c r="C70" s="118">
        <v>1</v>
      </c>
      <c r="D70" s="81">
        <v>7</v>
      </c>
      <c r="E70" s="83" t="s">
        <v>28</v>
      </c>
      <c r="F70" s="73"/>
      <c r="G70" s="95"/>
      <c r="H70" s="105"/>
      <c r="I70" s="95"/>
      <c r="J70" s="105"/>
      <c r="K70" s="95"/>
      <c r="L70" s="105">
        <v>6</v>
      </c>
      <c r="M70" s="95">
        <v>8</v>
      </c>
      <c r="N70" s="105">
        <v>10</v>
      </c>
      <c r="O70" s="95">
        <v>10</v>
      </c>
      <c r="P70" s="105"/>
      <c r="Q70" s="95"/>
      <c r="R70" s="105"/>
      <c r="S70" s="95"/>
      <c r="T70" s="105"/>
      <c r="U70" s="95"/>
      <c r="V70" s="105"/>
      <c r="W70" s="95"/>
      <c r="X70" s="105"/>
      <c r="Y70" s="95"/>
      <c r="Z70" s="105"/>
      <c r="AA70" s="95"/>
      <c r="AB70" s="105"/>
      <c r="AC70" s="95"/>
      <c r="AD70" s="105"/>
      <c r="AE70" s="95"/>
      <c r="AF70" s="105"/>
      <c r="AG70" s="95"/>
      <c r="AH70" s="105"/>
      <c r="AI70" s="95"/>
      <c r="AJ70" s="105"/>
      <c r="AK70" s="95"/>
    </row>
    <row r="71" spans="2:37" ht="27.6">
      <c r="B71"/>
      <c r="C71" s="118">
        <v>1</v>
      </c>
      <c r="D71" s="84">
        <v>8</v>
      </c>
      <c r="E71" s="83" t="s">
        <v>29</v>
      </c>
      <c r="F71" s="73"/>
      <c r="G71" s="95"/>
      <c r="H71" s="105"/>
      <c r="I71" s="95"/>
      <c r="J71" s="105"/>
      <c r="K71" s="95"/>
      <c r="L71" s="105">
        <v>4</v>
      </c>
      <c r="M71" s="95">
        <v>4</v>
      </c>
      <c r="N71" s="105">
        <v>4</v>
      </c>
      <c r="O71" s="95">
        <v>4</v>
      </c>
      <c r="P71" s="105"/>
      <c r="Q71" s="95"/>
      <c r="R71" s="105"/>
      <c r="S71" s="95"/>
      <c r="T71" s="105"/>
      <c r="U71" s="95"/>
      <c r="V71" s="105"/>
      <c r="W71" s="95"/>
      <c r="X71" s="105"/>
      <c r="Y71" s="95"/>
      <c r="Z71" s="105"/>
      <c r="AA71" s="95"/>
      <c r="AB71" s="105"/>
      <c r="AC71" s="95"/>
      <c r="AD71" s="105"/>
      <c r="AE71" s="95"/>
      <c r="AF71" s="105"/>
      <c r="AG71" s="95"/>
      <c r="AH71" s="105"/>
      <c r="AI71" s="95"/>
      <c r="AJ71" s="105"/>
      <c r="AK71" s="95"/>
    </row>
    <row r="72" spans="2:37" ht="27.6">
      <c r="B72"/>
      <c r="C72" s="118">
        <v>1</v>
      </c>
      <c r="D72" s="23">
        <v>9</v>
      </c>
      <c r="E72" s="83" t="s">
        <v>30</v>
      </c>
      <c r="F72" s="73"/>
      <c r="G72" s="95"/>
      <c r="H72" s="105"/>
      <c r="I72" s="95"/>
      <c r="J72" s="105"/>
      <c r="K72" s="95"/>
      <c r="L72" s="105">
        <v>2</v>
      </c>
      <c r="M72" s="95">
        <v>2</v>
      </c>
      <c r="N72" s="105">
        <v>4</v>
      </c>
      <c r="O72" s="95">
        <v>2</v>
      </c>
      <c r="P72" s="105"/>
      <c r="Q72" s="95"/>
      <c r="R72" s="105"/>
      <c r="S72" s="95"/>
      <c r="T72" s="105"/>
      <c r="U72" s="95"/>
      <c r="V72" s="105"/>
      <c r="W72" s="95"/>
      <c r="X72" s="105"/>
      <c r="Y72" s="95"/>
      <c r="Z72" s="105"/>
      <c r="AA72" s="95"/>
      <c r="AB72" s="105"/>
      <c r="AC72" s="95"/>
      <c r="AD72" s="105"/>
      <c r="AE72" s="95"/>
      <c r="AF72" s="105"/>
      <c r="AG72" s="95"/>
      <c r="AH72" s="105"/>
      <c r="AI72" s="95"/>
      <c r="AJ72" s="105"/>
      <c r="AK72" s="95"/>
    </row>
    <row r="73" spans="2:37" ht="27.6">
      <c r="B73"/>
      <c r="C73" s="119">
        <v>2</v>
      </c>
      <c r="D73" s="85">
        <v>10</v>
      </c>
      <c r="E73" s="86" t="s">
        <v>31</v>
      </c>
      <c r="F73" s="74"/>
      <c r="G73" s="95"/>
      <c r="H73" s="106"/>
      <c r="I73" s="95"/>
      <c r="J73" s="106"/>
      <c r="K73" s="95"/>
      <c r="L73" s="106"/>
      <c r="M73" s="95"/>
      <c r="N73" s="106"/>
      <c r="O73" s="95"/>
      <c r="P73" s="106"/>
      <c r="Q73" s="95"/>
      <c r="R73" s="106"/>
      <c r="S73" s="95"/>
      <c r="T73" s="106"/>
      <c r="U73" s="95"/>
      <c r="V73" s="106"/>
      <c r="W73" s="95"/>
      <c r="X73" s="106"/>
      <c r="Y73" s="95"/>
      <c r="Z73" s="106"/>
      <c r="AA73" s="95"/>
      <c r="AB73" s="106"/>
      <c r="AC73" s="95"/>
      <c r="AD73" s="106"/>
      <c r="AE73" s="95"/>
      <c r="AF73" s="106"/>
      <c r="AG73" s="95"/>
      <c r="AH73" s="106"/>
      <c r="AI73" s="95"/>
      <c r="AJ73" s="106"/>
      <c r="AK73" s="95"/>
    </row>
    <row r="74" spans="2:37" ht="41.4">
      <c r="B74"/>
      <c r="C74" s="120">
        <v>2</v>
      </c>
      <c r="D74" s="87">
        <v>11</v>
      </c>
      <c r="E74" s="88" t="s">
        <v>64</v>
      </c>
      <c r="F74" s="75"/>
      <c r="G74" s="95"/>
      <c r="H74" s="107"/>
      <c r="I74" s="95"/>
      <c r="J74" s="107"/>
      <c r="K74" s="95"/>
      <c r="L74" s="107"/>
      <c r="M74" s="95"/>
      <c r="N74" s="107"/>
      <c r="O74" s="95"/>
      <c r="P74" s="107"/>
      <c r="Q74" s="95"/>
      <c r="R74" s="107"/>
      <c r="S74" s="95"/>
      <c r="T74" s="107"/>
      <c r="U74" s="95"/>
      <c r="V74" s="107"/>
      <c r="W74" s="95"/>
      <c r="X74" s="107"/>
      <c r="Y74" s="95"/>
      <c r="Z74" s="107"/>
      <c r="AA74" s="95"/>
      <c r="AB74" s="107"/>
      <c r="AC74" s="95"/>
      <c r="AD74" s="107"/>
      <c r="AE74" s="95"/>
      <c r="AF74" s="107"/>
      <c r="AG74" s="95"/>
      <c r="AH74" s="107"/>
      <c r="AI74" s="95"/>
      <c r="AJ74" s="107"/>
      <c r="AK74" s="95"/>
    </row>
    <row r="75" spans="2:37" ht="41.4">
      <c r="B75"/>
      <c r="C75" s="120">
        <v>2</v>
      </c>
      <c r="D75" s="25">
        <v>12</v>
      </c>
      <c r="E75" s="88" t="s">
        <v>33</v>
      </c>
      <c r="F75" s="75"/>
      <c r="G75" s="95"/>
      <c r="H75" s="107"/>
      <c r="I75" s="95"/>
      <c r="J75" s="107"/>
      <c r="K75" s="95"/>
      <c r="L75" s="107"/>
      <c r="M75" s="95"/>
      <c r="N75" s="107"/>
      <c r="O75" s="95"/>
      <c r="P75" s="107"/>
      <c r="Q75" s="95"/>
      <c r="R75" s="107"/>
      <c r="S75" s="95"/>
      <c r="T75" s="107"/>
      <c r="U75" s="95"/>
      <c r="V75" s="107"/>
      <c r="W75" s="95"/>
      <c r="X75" s="107"/>
      <c r="Y75" s="95"/>
      <c r="Z75" s="107"/>
      <c r="AA75" s="95"/>
      <c r="AB75" s="107"/>
      <c r="AC75" s="95"/>
      <c r="AD75" s="107"/>
      <c r="AE75" s="95"/>
      <c r="AF75" s="107"/>
      <c r="AG75" s="95"/>
      <c r="AH75" s="107"/>
      <c r="AI75" s="95"/>
      <c r="AJ75" s="107"/>
      <c r="AK75" s="95"/>
    </row>
    <row r="76" spans="2:37" ht="27.6">
      <c r="C76" s="121">
        <v>3</v>
      </c>
      <c r="D76" s="89">
        <v>13</v>
      </c>
      <c r="E76" s="90" t="s">
        <v>34</v>
      </c>
      <c r="F76" s="76"/>
      <c r="G76" s="95"/>
      <c r="H76" s="108"/>
      <c r="I76" s="95"/>
      <c r="J76" s="108"/>
      <c r="K76" s="95"/>
      <c r="L76" s="108"/>
      <c r="M76" s="95"/>
      <c r="N76" s="108"/>
      <c r="O76" s="95"/>
      <c r="P76" s="108"/>
      <c r="Q76" s="95"/>
      <c r="R76" s="108"/>
      <c r="S76" s="95"/>
      <c r="T76" s="108"/>
      <c r="U76" s="95"/>
      <c r="V76" s="108"/>
      <c r="W76" s="95"/>
      <c r="X76" s="108"/>
      <c r="Y76" s="95"/>
      <c r="Z76" s="108"/>
      <c r="AA76" s="95"/>
      <c r="AB76" s="108"/>
      <c r="AC76" s="95"/>
      <c r="AD76" s="108"/>
      <c r="AE76" s="95"/>
      <c r="AF76" s="108"/>
      <c r="AG76" s="95"/>
      <c r="AH76" s="108"/>
      <c r="AI76" s="95"/>
      <c r="AJ76" s="108"/>
      <c r="AK76" s="95"/>
    </row>
    <row r="77" spans="2:37" ht="27.6">
      <c r="C77" s="122">
        <v>3</v>
      </c>
      <c r="D77" s="89">
        <v>14</v>
      </c>
      <c r="E77" s="91" t="s">
        <v>35</v>
      </c>
      <c r="F77" s="77"/>
      <c r="G77" s="95"/>
      <c r="H77" s="109"/>
      <c r="I77" s="95"/>
      <c r="J77" s="109"/>
      <c r="K77" s="95"/>
      <c r="L77" s="109"/>
      <c r="M77" s="95"/>
      <c r="N77" s="109"/>
      <c r="O77" s="95"/>
      <c r="P77" s="109"/>
      <c r="Q77" s="95"/>
      <c r="R77" s="109"/>
      <c r="S77" s="95"/>
      <c r="T77" s="109"/>
      <c r="U77" s="95"/>
      <c r="V77" s="109"/>
      <c r="W77" s="95"/>
      <c r="X77" s="109"/>
      <c r="Y77" s="95"/>
      <c r="Z77" s="109"/>
      <c r="AA77" s="95"/>
      <c r="AB77" s="109"/>
      <c r="AC77" s="95"/>
      <c r="AD77" s="109"/>
      <c r="AE77" s="95"/>
      <c r="AF77" s="109"/>
      <c r="AG77" s="95"/>
      <c r="AH77" s="109"/>
      <c r="AI77" s="95"/>
      <c r="AJ77" s="109"/>
      <c r="AK77" s="95"/>
    </row>
    <row r="78" spans="2:37" ht="27.6">
      <c r="C78" s="122">
        <v>3</v>
      </c>
      <c r="D78" s="89">
        <v>15</v>
      </c>
      <c r="E78" s="91" t="s">
        <v>36</v>
      </c>
      <c r="F78" s="77"/>
      <c r="G78" s="95"/>
      <c r="H78" s="109"/>
      <c r="I78" s="95"/>
      <c r="J78" s="109"/>
      <c r="K78" s="95"/>
      <c r="L78" s="109"/>
      <c r="M78" s="95"/>
      <c r="N78" s="109"/>
      <c r="O78" s="95"/>
      <c r="P78" s="109"/>
      <c r="Q78" s="95"/>
      <c r="R78" s="109"/>
      <c r="S78" s="95"/>
      <c r="T78" s="109"/>
      <c r="U78" s="95"/>
      <c r="V78" s="109"/>
      <c r="W78" s="95"/>
      <c r="X78" s="109"/>
      <c r="Y78" s="95"/>
      <c r="Z78" s="109"/>
      <c r="AA78" s="95"/>
      <c r="AB78" s="109"/>
      <c r="AC78" s="95"/>
      <c r="AD78" s="109"/>
      <c r="AE78" s="95"/>
      <c r="AF78" s="109"/>
      <c r="AG78" s="95"/>
      <c r="AH78" s="109"/>
      <c r="AI78" s="95"/>
      <c r="AJ78" s="109"/>
      <c r="AK78" s="95"/>
    </row>
    <row r="79" spans="2:37" ht="27.6">
      <c r="C79" s="122">
        <v>3</v>
      </c>
      <c r="D79" s="89">
        <v>16</v>
      </c>
      <c r="E79" s="91" t="s">
        <v>37</v>
      </c>
      <c r="F79" s="77"/>
      <c r="G79" s="95"/>
      <c r="H79" s="109"/>
      <c r="I79" s="95"/>
      <c r="J79" s="109"/>
      <c r="K79" s="95"/>
      <c r="L79" s="109"/>
      <c r="M79" s="95"/>
      <c r="N79" s="109"/>
      <c r="O79" s="95"/>
      <c r="P79" s="109"/>
      <c r="Q79" s="95"/>
      <c r="R79" s="109"/>
      <c r="S79" s="95"/>
      <c r="T79" s="109"/>
      <c r="U79" s="95"/>
      <c r="V79" s="109"/>
      <c r="W79" s="95"/>
      <c r="X79" s="109"/>
      <c r="Y79" s="95"/>
      <c r="Z79" s="109"/>
      <c r="AA79" s="95"/>
      <c r="AB79" s="109"/>
      <c r="AC79" s="95"/>
      <c r="AD79" s="109"/>
      <c r="AE79" s="95"/>
      <c r="AF79" s="109"/>
      <c r="AG79" s="95"/>
      <c r="AH79" s="109"/>
      <c r="AI79" s="95"/>
      <c r="AJ79" s="109"/>
      <c r="AK79" s="95"/>
    </row>
    <row r="80" spans="2:37" ht="27.6">
      <c r="C80" s="122">
        <v>3</v>
      </c>
      <c r="D80" s="92">
        <v>17</v>
      </c>
      <c r="E80" s="91" t="s">
        <v>38</v>
      </c>
      <c r="F80" s="77"/>
      <c r="G80" s="95"/>
      <c r="H80" s="109"/>
      <c r="I80" s="95"/>
      <c r="J80" s="109"/>
      <c r="K80" s="95"/>
      <c r="L80" s="109"/>
      <c r="M80" s="95"/>
      <c r="N80" s="109"/>
      <c r="O80" s="95"/>
      <c r="P80" s="109"/>
      <c r="Q80" s="95"/>
      <c r="R80" s="109"/>
      <c r="S80" s="95"/>
      <c r="T80" s="109"/>
      <c r="U80" s="95"/>
      <c r="V80" s="109"/>
      <c r="W80" s="95"/>
      <c r="X80" s="109"/>
      <c r="Y80" s="95"/>
      <c r="Z80" s="109"/>
      <c r="AA80" s="95"/>
      <c r="AB80" s="109"/>
      <c r="AC80" s="95"/>
      <c r="AD80" s="109"/>
      <c r="AE80" s="95"/>
      <c r="AF80" s="109"/>
      <c r="AG80" s="95"/>
      <c r="AH80" s="109"/>
      <c r="AI80" s="95"/>
      <c r="AJ80" s="109"/>
      <c r="AK80" s="95"/>
    </row>
    <row r="81" spans="3:37" ht="27.6">
      <c r="C81" s="122">
        <v>3</v>
      </c>
      <c r="D81" s="27">
        <v>18</v>
      </c>
      <c r="E81" s="91" t="s">
        <v>39</v>
      </c>
      <c r="F81" s="77"/>
      <c r="G81" s="95"/>
      <c r="H81" s="109"/>
      <c r="I81" s="95"/>
      <c r="J81" s="109"/>
      <c r="K81" s="95"/>
      <c r="L81" s="109"/>
      <c r="M81" s="95"/>
      <c r="N81" s="109"/>
      <c r="O81" s="95"/>
      <c r="P81" s="109"/>
      <c r="Q81" s="95"/>
      <c r="R81" s="109"/>
      <c r="S81" s="95"/>
      <c r="T81" s="109"/>
      <c r="U81" s="95"/>
      <c r="V81" s="109"/>
      <c r="W81" s="95"/>
      <c r="X81" s="109"/>
      <c r="Y81" s="95"/>
      <c r="Z81" s="109"/>
      <c r="AA81" s="95"/>
      <c r="AB81" s="109"/>
      <c r="AC81" s="95"/>
      <c r="AD81" s="109"/>
      <c r="AE81" s="95"/>
      <c r="AF81" s="109"/>
      <c r="AG81" s="95"/>
      <c r="AH81" s="109"/>
      <c r="AI81" s="95"/>
      <c r="AJ81" s="109"/>
      <c r="AK81" s="95"/>
    </row>
    <row r="82" spans="3:37" ht="27.6">
      <c r="C82" s="123">
        <v>3</v>
      </c>
      <c r="D82" s="93">
        <v>19</v>
      </c>
      <c r="E82" s="94" t="s">
        <v>40</v>
      </c>
      <c r="F82" s="78"/>
      <c r="G82" s="95"/>
      <c r="H82" s="110"/>
      <c r="I82" s="95"/>
      <c r="J82" s="110"/>
      <c r="K82" s="95"/>
      <c r="L82" s="110"/>
      <c r="M82" s="95"/>
      <c r="N82" s="110"/>
      <c r="O82" s="95"/>
      <c r="P82" s="110"/>
      <c r="Q82" s="95"/>
      <c r="R82" s="110"/>
      <c r="S82" s="95"/>
      <c r="T82" s="110"/>
      <c r="U82" s="95"/>
      <c r="V82" s="110"/>
      <c r="W82" s="95"/>
      <c r="X82" s="110"/>
      <c r="Y82" s="95"/>
      <c r="Z82" s="110"/>
      <c r="AA82" s="95"/>
      <c r="AB82" s="110"/>
      <c r="AC82" s="95"/>
      <c r="AD82" s="110"/>
      <c r="AE82" s="95"/>
      <c r="AF82" s="110"/>
      <c r="AG82" s="95"/>
      <c r="AH82" s="110"/>
      <c r="AI82" s="95"/>
      <c r="AJ82" s="110"/>
      <c r="AK82" s="95"/>
    </row>
    <row r="83" spans="3:37" ht="41.4">
      <c r="C83" s="12">
        <v>3</v>
      </c>
      <c r="D83" s="124">
        <v>20</v>
      </c>
      <c r="E83" s="66" t="s">
        <v>41</v>
      </c>
      <c r="F83" s="68"/>
      <c r="G83" s="125"/>
      <c r="H83" s="126"/>
      <c r="I83" s="125"/>
      <c r="J83" s="126"/>
      <c r="K83" s="125"/>
      <c r="L83" s="126"/>
      <c r="M83" s="125"/>
      <c r="N83" s="126"/>
      <c r="O83" s="125"/>
      <c r="P83" s="126"/>
      <c r="Q83" s="125"/>
      <c r="R83" s="126"/>
      <c r="S83" s="125"/>
      <c r="T83" s="126"/>
      <c r="U83" s="125"/>
      <c r="V83" s="126"/>
      <c r="W83" s="125"/>
      <c r="X83" s="126"/>
      <c r="Y83" s="125"/>
      <c r="Z83" s="126"/>
      <c r="AA83" s="125"/>
      <c r="AB83" s="126"/>
      <c r="AC83" s="125"/>
      <c r="AD83" s="126"/>
      <c r="AE83" s="125"/>
      <c r="AF83" s="126"/>
      <c r="AG83" s="125"/>
      <c r="AH83" s="126"/>
      <c r="AI83" s="125"/>
      <c r="AJ83" s="126"/>
      <c r="AK83" s="125"/>
    </row>
  </sheetData>
  <mergeCells count="1">
    <mergeCell ref="W3:AG8"/>
  </mergeCells>
  <pageMargins left="0.7" right="0.7" top="0.75" bottom="0.75" header="0.3" footer="0.3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1AD50-1BE6-46F0-97A7-E106CC3B5798}">
  <dimension ref="A1:V37"/>
  <sheetViews>
    <sheetView tabSelected="1" workbookViewId="0">
      <selection activeCell="D12" sqref="D12"/>
    </sheetView>
  </sheetViews>
  <sheetFormatPr baseColWidth="10" defaultColWidth="8.796875" defaultRowHeight="13.8"/>
  <cols>
    <col min="1" max="1" width="11.296875" bestFit="1" customWidth="1"/>
    <col min="2" max="3" width="15.59765625" bestFit="1" customWidth="1"/>
    <col min="4" max="4" width="14.3984375" customWidth="1"/>
  </cols>
  <sheetData>
    <row r="1" spans="1:4">
      <c r="A1" s="131" t="s">
        <v>68</v>
      </c>
      <c r="B1" t="s">
        <v>65</v>
      </c>
      <c r="C1" t="s">
        <v>66</v>
      </c>
      <c r="D1" t="s">
        <v>67</v>
      </c>
    </row>
    <row r="2" spans="1:4">
      <c r="A2" s="131"/>
      <c r="B2">
        <v>3</v>
      </c>
      <c r="C2" s="13">
        <f>SUM(Tabla1[Semana 3])</f>
        <v>19.399999999999999</v>
      </c>
      <c r="D2">
        <f>SUM(TablaDeDatos_Tareas!G$64:G$83)</f>
        <v>23</v>
      </c>
    </row>
    <row r="3" spans="1:4">
      <c r="A3" s="131"/>
      <c r="B3">
        <v>4</v>
      </c>
      <c r="C3" s="13">
        <f>SUM(Tabla1[Semana 4])</f>
        <v>19.700000000000003</v>
      </c>
      <c r="D3">
        <f>SUM(TablaDeDatos_Tareas!I$64:I$83)</f>
        <v>18</v>
      </c>
    </row>
    <row r="4" spans="1:4">
      <c r="A4" s="131"/>
      <c r="B4">
        <v>5</v>
      </c>
      <c r="C4" s="13">
        <f>SUM(Tabla1[Semana 5])</f>
        <v>21.5</v>
      </c>
      <c r="D4">
        <f>SUM(TablaDeDatos_Tareas!K$64:K$83)</f>
        <v>20</v>
      </c>
    </row>
    <row r="5" spans="1:4">
      <c r="C5" s="13"/>
    </row>
    <row r="6" spans="1:4">
      <c r="A6" s="131" t="s">
        <v>69</v>
      </c>
      <c r="B6">
        <v>6</v>
      </c>
      <c r="C6" s="13">
        <f>SUM(Tabla1[Semana 6])</f>
        <v>18.5</v>
      </c>
      <c r="D6">
        <f>SUM(TablaDeDatos_Tareas!M$64:M$83)</f>
        <v>20</v>
      </c>
    </row>
    <row r="7" spans="1:4">
      <c r="A7" s="131"/>
      <c r="B7">
        <v>7</v>
      </c>
      <c r="C7" s="13">
        <f>SUM(Tabla1[Semana 7])</f>
        <v>18</v>
      </c>
      <c r="D7">
        <f>SUM(TablaDeDatos_Tareas!O$64:O$83)</f>
        <v>16</v>
      </c>
    </row>
    <row r="8" spans="1:4">
      <c r="C8" s="13"/>
    </row>
    <row r="9" spans="1:4">
      <c r="A9" s="131" t="s">
        <v>70</v>
      </c>
      <c r="B9">
        <v>8</v>
      </c>
      <c r="C9" s="13">
        <f>SUM(Tabla1[Semana 8])</f>
        <v>12</v>
      </c>
      <c r="D9">
        <f>SUM(TablaDeDatos_Tareas!K$13:K$14)</f>
        <v>12</v>
      </c>
    </row>
    <row r="10" spans="1:4">
      <c r="A10" s="131"/>
      <c r="B10">
        <v>9</v>
      </c>
      <c r="C10" s="13">
        <f>SUM(Tabla1[Semana 9])</f>
        <v>16</v>
      </c>
      <c r="D10">
        <f>SUM(TablaDeDatos_Tareas!L$14:L$15)</f>
        <v>16</v>
      </c>
    </row>
    <row r="11" spans="1:4">
      <c r="A11" s="131"/>
      <c r="B11">
        <v>10</v>
      </c>
      <c r="C11" s="13">
        <f>SUM(Tabla1[Semana 10])</f>
        <v>8</v>
      </c>
      <c r="D11">
        <f>SUM(TablaDeDatos_Tareas!M15)</f>
        <v>8</v>
      </c>
    </row>
    <row r="12" spans="1:4">
      <c r="C12" s="13"/>
    </row>
    <row r="13" spans="1:4">
      <c r="B13">
        <v>11</v>
      </c>
      <c r="C13" s="13">
        <f>SUM(Tabla1[Semana 11])</f>
        <v>0</v>
      </c>
      <c r="D13">
        <f>SUM(TablaDeDatos_Tareas!W$64:W$83)</f>
        <v>0</v>
      </c>
    </row>
    <row r="14" spans="1:4">
      <c r="B14">
        <v>12</v>
      </c>
      <c r="C14" s="13">
        <f>SUM(Tabla1[Semana 12])</f>
        <v>0</v>
      </c>
      <c r="D14">
        <f>SUM(TablaDeDatos_Tareas!Y$64:Y$83)</f>
        <v>0</v>
      </c>
    </row>
    <row r="15" spans="1:4">
      <c r="B15">
        <v>13</v>
      </c>
      <c r="C15" s="13">
        <f>SUM(Tabla1[Semana 13])</f>
        <v>0</v>
      </c>
      <c r="D15">
        <f>SUM(TablaDeDatos_Tareas!AA$64:AA$83)</f>
        <v>0</v>
      </c>
    </row>
    <row r="16" spans="1:4">
      <c r="B16">
        <v>14</v>
      </c>
      <c r="C16" s="13">
        <f>SUM(Tabla1[Semana 14])</f>
        <v>0</v>
      </c>
      <c r="D16">
        <f>SUM(TablaDeDatos_Tareas!AC$64:AC$83)</f>
        <v>0</v>
      </c>
    </row>
    <row r="17" spans="2:22">
      <c r="B17">
        <v>15</v>
      </c>
      <c r="C17" s="13">
        <f>SUM(Tabla1[Semana 15])</f>
        <v>0</v>
      </c>
      <c r="D17">
        <f>SUM(TablaDeDatos_Tareas!AE$64:AE$83)</f>
        <v>0</v>
      </c>
    </row>
    <row r="18" spans="2:22">
      <c r="B18">
        <v>16</v>
      </c>
      <c r="C18" s="13">
        <f>SUM(Tabla1[Semana 16])</f>
        <v>0</v>
      </c>
      <c r="D18">
        <f>SUM(TablaDeDatos_Tareas!AG$64:AG$83)</f>
        <v>0</v>
      </c>
    </row>
    <row r="19" spans="2:22">
      <c r="B19">
        <v>17</v>
      </c>
      <c r="C19" s="13">
        <f>SUM(Tabla1[Semana 17])</f>
        <v>0</v>
      </c>
      <c r="D19">
        <f>SUM(TablaDeDatos_Tareas!AI$64:AI$83)</f>
        <v>0</v>
      </c>
    </row>
    <row r="20" spans="2:22">
      <c r="B20">
        <v>18</v>
      </c>
      <c r="C20" s="13">
        <f>SUM(Tabla1[Semana 18])</f>
        <v>0</v>
      </c>
      <c r="D20">
        <f>SUM(TablaDeDatos_Tareas!AK$64:AK$83)</f>
        <v>0</v>
      </c>
    </row>
    <row r="22" spans="2:22">
      <c r="B22" s="13"/>
    </row>
    <row r="23" spans="2:22">
      <c r="B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2:22">
      <c r="B24" s="13"/>
    </row>
    <row r="25" spans="2:22">
      <c r="B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2:22">
      <c r="B26" s="13"/>
    </row>
    <row r="27" spans="2:22">
      <c r="B27" s="13"/>
    </row>
    <row r="28" spans="2:22">
      <c r="B28" s="13"/>
    </row>
    <row r="29" spans="2:22">
      <c r="B29" s="13"/>
    </row>
    <row r="30" spans="2:22">
      <c r="B30" s="13"/>
    </row>
    <row r="31" spans="2:22">
      <c r="B31" s="13"/>
    </row>
    <row r="32" spans="2:22">
      <c r="B32" s="13"/>
    </row>
    <row r="33" spans="2:2">
      <c r="B33" s="13"/>
    </row>
    <row r="34" spans="2:2">
      <c r="B34" s="13"/>
    </row>
    <row r="35" spans="2:2">
      <c r="B35" s="13"/>
    </row>
    <row r="36" spans="2:2">
      <c r="B36" s="13"/>
    </row>
    <row r="37" spans="2:2">
      <c r="B37" s="13"/>
    </row>
  </sheetData>
  <mergeCells count="3">
    <mergeCell ref="A1:A4"/>
    <mergeCell ref="A6:A7"/>
    <mergeCell ref="A9:A1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60EA-1CFC-4E11-ACE6-1B9DDD20958F}">
  <dimension ref="A1"/>
  <sheetViews>
    <sheetView zoomScaleNormal="100" workbookViewId="0">
      <selection activeCell="I25" sqref="I25"/>
    </sheetView>
  </sheetViews>
  <sheetFormatPr baseColWidth="10" defaultColWidth="8.796875"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TablaDeDatos_Tareas</vt:lpstr>
      <vt:lpstr>BurndownChart_Intervalo</vt:lpstr>
      <vt:lpstr>BurndownChart_Comparativo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DANITSA MILENKA CHANDIA CELIS</cp:lastModifiedBy>
  <cp:revision/>
  <dcterms:created xsi:type="dcterms:W3CDTF">2025-09-12T22:24:17Z</dcterms:created>
  <dcterms:modified xsi:type="dcterms:W3CDTF">2025-10-28T23:56:04Z</dcterms:modified>
  <cp:category/>
  <cp:contentStatus/>
</cp:coreProperties>
</file>