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juv-my.sharepoint.com/personal/sxt097_jefferson_edu/Documents/TDABC/"/>
    </mc:Choice>
  </mc:AlternateContent>
  <xr:revisionPtr revIDLastSave="6806" documentId="8_{3F763524-CFCC-1546-BACB-641CA76A1077}" xr6:coauthVersionLast="47" xr6:coauthVersionMax="47" xr10:uidLastSave="{4E385B1E-73A8-0143-9E36-D040339836DB}"/>
  <bookViews>
    <workbookView xWindow="0" yWindow="500" windowWidth="33600" windowHeight="20500" firstSheet="1" activeTab="1" xr2:uid="{0A187826-8188-4275-A3A7-1CFE44C252FC}"/>
  </bookViews>
  <sheets>
    <sheet name="Assumptions" sheetId="2" r:id="rId1"/>
    <sheet name="Master" sheetId="1" r:id="rId2"/>
    <sheet name="Medications" sheetId="3" r:id="rId3"/>
    <sheet name="Operating Room Consumables" sheetId="4" r:id="rId4"/>
    <sheet name="Cost of Sterilizatio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7" i="1" l="1"/>
  <c r="IM4" i="4"/>
  <c r="IJ4" i="4"/>
  <c r="IG4" i="4"/>
  <c r="ID4" i="4"/>
  <c r="IA4" i="4"/>
  <c r="HX4" i="4"/>
  <c r="HU4" i="4"/>
  <c r="HR4" i="4"/>
  <c r="HO4" i="4"/>
  <c r="HL4" i="4"/>
  <c r="HI4" i="4"/>
  <c r="HF4" i="4"/>
  <c r="HC4" i="4"/>
  <c r="GZ4" i="4"/>
  <c r="GW4" i="4"/>
  <c r="GT4" i="4"/>
  <c r="GQ4" i="4"/>
  <c r="GN4" i="4"/>
  <c r="GK4" i="4"/>
  <c r="GH4" i="4"/>
  <c r="GE4" i="4"/>
  <c r="GB4" i="4"/>
  <c r="FY4" i="4"/>
  <c r="FV4" i="4"/>
  <c r="FS4" i="4"/>
  <c r="FP4" i="4"/>
  <c r="FM4" i="4"/>
  <c r="FJ4" i="4"/>
  <c r="FG4" i="4"/>
  <c r="FD4" i="4"/>
  <c r="FA4" i="4"/>
  <c r="EX4" i="4"/>
  <c r="EU4" i="4"/>
  <c r="ER4" i="4"/>
  <c r="EO4" i="4"/>
  <c r="EL4" i="4"/>
  <c r="EI4" i="4"/>
  <c r="EF4" i="4"/>
  <c r="EC4" i="4"/>
  <c r="DZ4" i="4"/>
  <c r="DW4" i="4"/>
  <c r="DT4" i="4"/>
  <c r="DQ4" i="4"/>
  <c r="DN4" i="4"/>
  <c r="DK4" i="4"/>
  <c r="DH4" i="4"/>
  <c r="DE4" i="4"/>
  <c r="DB4" i="4"/>
  <c r="CY4" i="4"/>
  <c r="CV4" i="4"/>
  <c r="CS4" i="4"/>
  <c r="CP4" i="4"/>
  <c r="CM4" i="4"/>
  <c r="CJ4" i="4"/>
  <c r="CG4" i="4"/>
  <c r="CD4" i="4"/>
  <c r="CA4" i="4"/>
  <c r="BX4" i="4"/>
  <c r="BU4" i="4"/>
  <c r="BR4" i="4"/>
  <c r="BO4" i="4"/>
  <c r="BL4" i="4"/>
  <c r="BI4" i="4"/>
  <c r="BF4" i="4"/>
  <c r="BC4" i="4"/>
  <c r="AZ4" i="4"/>
  <c r="AW4" i="4"/>
  <c r="AT4" i="4"/>
  <c r="AQ4" i="4"/>
  <c r="AN4" i="4"/>
  <c r="AK4" i="4"/>
  <c r="AH4" i="4"/>
  <c r="AE4" i="4"/>
  <c r="AB4" i="4"/>
  <c r="Y4" i="4"/>
  <c r="V4" i="4"/>
  <c r="S4" i="4"/>
  <c r="P4" i="4"/>
  <c r="M4" i="4"/>
  <c r="J4" i="4"/>
  <c r="G4" i="4"/>
  <c r="D4" i="4"/>
  <c r="ID28" i="4"/>
  <c r="IA28" i="4"/>
  <c r="HX28" i="4"/>
  <c r="HU28" i="4"/>
  <c r="HR28" i="4"/>
  <c r="HO28" i="4"/>
  <c r="HL28" i="4"/>
  <c r="HI28" i="4"/>
  <c r="HF28" i="4"/>
  <c r="HC28" i="4"/>
  <c r="GZ28" i="4"/>
  <c r="GW28" i="4"/>
  <c r="GT28" i="4"/>
  <c r="GQ28" i="4"/>
  <c r="GN28" i="4"/>
  <c r="GK28" i="4"/>
  <c r="GH28" i="4"/>
  <c r="GE28" i="4"/>
  <c r="GB28" i="4"/>
  <c r="FY28" i="4"/>
  <c r="FV28" i="4"/>
  <c r="FS28" i="4"/>
  <c r="FP28" i="4"/>
  <c r="FM28" i="4"/>
  <c r="FJ28" i="4"/>
  <c r="FG28" i="4"/>
  <c r="FD28" i="4"/>
  <c r="FA28" i="4"/>
  <c r="EX28" i="4"/>
  <c r="EU28" i="4"/>
  <c r="ER28" i="4"/>
  <c r="EO28" i="4"/>
  <c r="EL28" i="4"/>
  <c r="EI28" i="4"/>
  <c r="EF28" i="4"/>
  <c r="EC28" i="4"/>
  <c r="DZ28" i="4"/>
  <c r="DW28" i="4"/>
  <c r="DT28" i="4"/>
  <c r="DQ28" i="4"/>
  <c r="DN28" i="4"/>
  <c r="DK28" i="4"/>
  <c r="DH28" i="4"/>
  <c r="DE28" i="4"/>
  <c r="DB28" i="4"/>
  <c r="CY28" i="4"/>
  <c r="CV28" i="4"/>
  <c r="CS28" i="4"/>
  <c r="CP28" i="4"/>
  <c r="CM28" i="4"/>
  <c r="CJ28" i="4"/>
  <c r="CG28" i="4"/>
  <c r="CD28" i="4"/>
  <c r="CA28" i="4"/>
  <c r="BX28" i="4"/>
  <c r="BU28" i="4"/>
  <c r="BR28" i="4"/>
  <c r="BO28" i="4"/>
  <c r="BL28" i="4"/>
  <c r="BI28" i="4"/>
  <c r="BF28" i="4"/>
  <c r="BC28" i="4"/>
  <c r="AZ28" i="4"/>
  <c r="AW28" i="4"/>
  <c r="AT28" i="4"/>
  <c r="AQ28" i="4"/>
  <c r="AN28" i="4"/>
  <c r="AK28" i="4"/>
  <c r="AH28" i="4"/>
  <c r="AE28" i="4"/>
  <c r="AB28" i="4"/>
  <c r="Y28" i="4"/>
  <c r="V28" i="4"/>
  <c r="S28" i="4"/>
  <c r="P28" i="4"/>
  <c r="M28" i="4"/>
  <c r="J28" i="4"/>
  <c r="G28" i="4"/>
  <c r="D28" i="4"/>
  <c r="IA48" i="4"/>
  <c r="HX48" i="4"/>
  <c r="HU48" i="4"/>
  <c r="HR48" i="4"/>
  <c r="HO48" i="4"/>
  <c r="HL48" i="4"/>
  <c r="HI48" i="4"/>
  <c r="HF48" i="4"/>
  <c r="HC48" i="4"/>
  <c r="GZ48" i="4"/>
  <c r="GW48" i="4"/>
  <c r="GT48" i="4"/>
  <c r="GQ48" i="4"/>
  <c r="GN48" i="4"/>
  <c r="GK48" i="4"/>
  <c r="GH48" i="4"/>
  <c r="GE48" i="4"/>
  <c r="GB48" i="4"/>
  <c r="FY48" i="4"/>
  <c r="FV48" i="4"/>
  <c r="FS48" i="4"/>
  <c r="FP48" i="4"/>
  <c r="FM48" i="4"/>
  <c r="FJ48" i="4"/>
  <c r="FG48" i="4"/>
  <c r="FD48" i="4"/>
  <c r="FA48" i="4"/>
  <c r="EX48" i="4"/>
  <c r="EU48" i="4"/>
  <c r="ER48" i="4"/>
  <c r="EO48" i="4"/>
  <c r="EL48" i="4"/>
  <c r="EI48" i="4"/>
  <c r="EF48" i="4"/>
  <c r="EC48" i="4"/>
  <c r="DZ48" i="4"/>
  <c r="DW48" i="4"/>
  <c r="DT48" i="4"/>
  <c r="DQ48" i="4"/>
  <c r="DN48" i="4"/>
  <c r="DK48" i="4"/>
  <c r="DH48" i="4"/>
  <c r="DE48" i="4"/>
  <c r="DB48" i="4"/>
  <c r="CY48" i="4"/>
  <c r="CV48" i="4"/>
  <c r="CS48" i="4"/>
  <c r="CP48" i="4"/>
  <c r="CM48" i="4"/>
  <c r="CJ48" i="4"/>
  <c r="CG48" i="4"/>
  <c r="CD48" i="4"/>
  <c r="CA48" i="4"/>
  <c r="BX48" i="4"/>
  <c r="BU48" i="4"/>
  <c r="BR48" i="4"/>
  <c r="BO48" i="4"/>
  <c r="BL48" i="4"/>
  <c r="BI48" i="4"/>
  <c r="BF48" i="4"/>
  <c r="BC48" i="4"/>
  <c r="AZ48" i="4"/>
  <c r="AW48" i="4"/>
  <c r="AT48" i="4"/>
  <c r="AQ48" i="4"/>
  <c r="AN48" i="4"/>
  <c r="AK48" i="4"/>
  <c r="AH48" i="4"/>
  <c r="AE48" i="4"/>
  <c r="AB48" i="4"/>
  <c r="Y48" i="4"/>
  <c r="V48" i="4"/>
  <c r="S48" i="4"/>
  <c r="P48" i="4"/>
  <c r="M48" i="4"/>
  <c r="J48" i="4"/>
  <c r="G48" i="4"/>
  <c r="D48" i="4"/>
  <c r="IA39" i="4"/>
  <c r="HX39" i="4"/>
  <c r="HU39" i="4"/>
  <c r="HR39" i="4"/>
  <c r="HO39" i="4"/>
  <c r="HL39" i="4"/>
  <c r="HI39" i="4"/>
  <c r="HF39" i="4"/>
  <c r="HC39" i="4"/>
  <c r="GZ39" i="4"/>
  <c r="GW39" i="4"/>
  <c r="GT39" i="4"/>
  <c r="GQ39" i="4"/>
  <c r="GN39" i="4"/>
  <c r="GK39" i="4"/>
  <c r="GH39" i="4"/>
  <c r="GE39" i="4"/>
  <c r="GB39" i="4"/>
  <c r="FY39" i="4"/>
  <c r="FV39" i="4"/>
  <c r="FS39" i="4"/>
  <c r="FP39" i="4"/>
  <c r="FM39" i="4"/>
  <c r="FJ39" i="4"/>
  <c r="FG39" i="4"/>
  <c r="FD39" i="4"/>
  <c r="FA39" i="4"/>
  <c r="EX39" i="4"/>
  <c r="EU39" i="4"/>
  <c r="ER39" i="4"/>
  <c r="EO39" i="4"/>
  <c r="EL39" i="4"/>
  <c r="EI39" i="4"/>
  <c r="EF39" i="4"/>
  <c r="EC39" i="4"/>
  <c r="DZ39" i="4"/>
  <c r="DW39" i="4"/>
  <c r="DT39" i="4"/>
  <c r="DQ39" i="4"/>
  <c r="DN39" i="4"/>
  <c r="DK39" i="4"/>
  <c r="DH39" i="4"/>
  <c r="DE39" i="4"/>
  <c r="DB39" i="4"/>
  <c r="CY39" i="4"/>
  <c r="CV39" i="4"/>
  <c r="CS39" i="4"/>
  <c r="CP39" i="4"/>
  <c r="CM39" i="4"/>
  <c r="CJ39" i="4"/>
  <c r="CG39" i="4"/>
  <c r="CD39" i="4"/>
  <c r="CA39" i="4"/>
  <c r="BX39" i="4"/>
  <c r="BU39" i="4"/>
  <c r="BR39" i="4"/>
  <c r="BO39" i="4"/>
  <c r="BL39" i="4"/>
  <c r="BI39" i="4"/>
  <c r="BF39" i="4"/>
  <c r="BC39" i="4"/>
  <c r="AZ39" i="4"/>
  <c r="AW39" i="4"/>
  <c r="AT39" i="4"/>
  <c r="AQ39" i="4"/>
  <c r="AN39" i="4"/>
  <c r="AK39" i="4"/>
  <c r="AH39" i="4"/>
  <c r="AE39" i="4"/>
  <c r="AB39" i="4"/>
  <c r="Y39" i="4"/>
  <c r="V39" i="4"/>
  <c r="S39" i="4"/>
  <c r="P39" i="4"/>
  <c r="M39" i="4"/>
  <c r="J39" i="4"/>
  <c r="G39" i="4"/>
  <c r="D39" i="4"/>
  <c r="H43" i="1"/>
  <c r="H42" i="1"/>
  <c r="IP35" i="4"/>
  <c r="IM35" i="4"/>
  <c r="IJ35" i="4"/>
  <c r="IG35" i="4"/>
  <c r="ID35" i="4"/>
  <c r="IA35" i="4"/>
  <c r="HX35" i="4"/>
  <c r="HU35" i="4"/>
  <c r="HR35" i="4"/>
  <c r="HO35" i="4"/>
  <c r="HL35" i="4"/>
  <c r="HI35" i="4"/>
  <c r="HF35" i="4"/>
  <c r="HC35" i="4"/>
  <c r="GZ35" i="4"/>
  <c r="GW35" i="4"/>
  <c r="GT35" i="4"/>
  <c r="GQ35" i="4"/>
  <c r="GN35" i="4"/>
  <c r="GK35" i="4"/>
  <c r="GH35" i="4"/>
  <c r="GE35" i="4"/>
  <c r="GB35" i="4"/>
  <c r="FY35" i="4"/>
  <c r="FV35" i="4"/>
  <c r="FS35" i="4"/>
  <c r="FP35" i="4"/>
  <c r="FM35" i="4"/>
  <c r="FJ35" i="4"/>
  <c r="FG35" i="4"/>
  <c r="FD35" i="4"/>
  <c r="FA35" i="4"/>
  <c r="EX35" i="4"/>
  <c r="EU35" i="4"/>
  <c r="ER35" i="4"/>
  <c r="EO35" i="4"/>
  <c r="EL35" i="4"/>
  <c r="EI35" i="4"/>
  <c r="EF35" i="4"/>
  <c r="EC35" i="4"/>
  <c r="DZ35" i="4"/>
  <c r="DW35" i="4"/>
  <c r="DT35" i="4"/>
  <c r="DQ35" i="4"/>
  <c r="DN35" i="4"/>
  <c r="DK35" i="4"/>
  <c r="DH35" i="4"/>
  <c r="DE35" i="4"/>
  <c r="DB35" i="4"/>
  <c r="CY35" i="4"/>
  <c r="CV35" i="4"/>
  <c r="CS35" i="4"/>
  <c r="CP35" i="4"/>
  <c r="CM35" i="4"/>
  <c r="CJ35" i="4"/>
  <c r="CG35" i="4"/>
  <c r="CD35" i="4"/>
  <c r="CA35" i="4"/>
  <c r="BX35" i="4"/>
  <c r="BU35" i="4"/>
  <c r="BR35" i="4"/>
  <c r="BO35" i="4"/>
  <c r="BL35" i="4"/>
  <c r="BI35" i="4"/>
  <c r="BF35" i="4"/>
  <c r="BC35" i="4"/>
  <c r="AZ35" i="4"/>
  <c r="AW35" i="4"/>
  <c r="AT35" i="4"/>
  <c r="AQ35" i="4"/>
  <c r="AN35" i="4"/>
  <c r="AK35" i="4"/>
  <c r="AH35" i="4"/>
  <c r="AE35" i="4"/>
  <c r="AB35" i="4"/>
  <c r="Y35" i="4"/>
  <c r="V35" i="4"/>
  <c r="S35" i="4"/>
  <c r="P35" i="4"/>
  <c r="M35" i="4"/>
  <c r="J35" i="4"/>
  <c r="G35" i="4"/>
  <c r="D35" i="4"/>
  <c r="IA23" i="4"/>
  <c r="HX23" i="4"/>
  <c r="HU23" i="4"/>
  <c r="HR23" i="4"/>
  <c r="HO23" i="4"/>
  <c r="HL23" i="4"/>
  <c r="HI23" i="4"/>
  <c r="HF23" i="4"/>
  <c r="HC23" i="4"/>
  <c r="GZ23" i="4"/>
  <c r="GW23" i="4"/>
  <c r="GT23" i="4"/>
  <c r="GQ23" i="4"/>
  <c r="GN23" i="4"/>
  <c r="GK23" i="4"/>
  <c r="GH23" i="4"/>
  <c r="GE23" i="4"/>
  <c r="GB23" i="4"/>
  <c r="FY23" i="4"/>
  <c r="FV23" i="4"/>
  <c r="FS23" i="4"/>
  <c r="FP23" i="4"/>
  <c r="FM23" i="4"/>
  <c r="FJ23" i="4"/>
  <c r="FG23" i="4"/>
  <c r="FD23" i="4"/>
  <c r="FA23" i="4"/>
  <c r="EX23" i="4"/>
  <c r="EU23" i="4"/>
  <c r="ER23" i="4"/>
  <c r="EO23" i="4"/>
  <c r="EL23" i="4"/>
  <c r="EI23" i="4"/>
  <c r="EF23" i="4"/>
  <c r="EC23" i="4"/>
  <c r="DZ23" i="4"/>
  <c r="DW23" i="4"/>
  <c r="DT23" i="4"/>
  <c r="DQ23" i="4"/>
  <c r="DN23" i="4"/>
  <c r="DK23" i="4"/>
  <c r="DH23" i="4"/>
  <c r="DE23" i="4"/>
  <c r="DB23" i="4"/>
  <c r="CY23" i="4"/>
  <c r="CV23" i="4"/>
  <c r="CS23" i="4"/>
  <c r="CP23" i="4"/>
  <c r="CM23" i="4"/>
  <c r="CJ23" i="4"/>
  <c r="CG23" i="4"/>
  <c r="CD23" i="4"/>
  <c r="CA23" i="4"/>
  <c r="BX23" i="4"/>
  <c r="BU23" i="4"/>
  <c r="BR23" i="4"/>
  <c r="BO23" i="4"/>
  <c r="BL23" i="4"/>
  <c r="BI23" i="4"/>
  <c r="BF23" i="4"/>
  <c r="BC23" i="4"/>
  <c r="AZ23" i="4"/>
  <c r="AW23" i="4"/>
  <c r="AT23" i="4"/>
  <c r="AQ23" i="4"/>
  <c r="AN23" i="4"/>
  <c r="AK23" i="4"/>
  <c r="AH23" i="4"/>
  <c r="AE23" i="4"/>
  <c r="AB23" i="4"/>
  <c r="Y23" i="4"/>
  <c r="V23" i="4"/>
  <c r="S23" i="4"/>
  <c r="P23" i="4"/>
  <c r="M23" i="4"/>
  <c r="J23" i="4"/>
  <c r="G23" i="4"/>
  <c r="D23" i="4"/>
  <c r="IA21" i="4"/>
  <c r="HX21" i="4"/>
  <c r="HU21" i="4"/>
  <c r="HR21" i="4"/>
  <c r="HO21" i="4"/>
  <c r="HL21" i="4"/>
  <c r="HI21" i="4"/>
  <c r="HF21" i="4"/>
  <c r="HC21" i="4"/>
  <c r="GZ21" i="4"/>
  <c r="GW21" i="4"/>
  <c r="GT21" i="4"/>
  <c r="GQ21" i="4"/>
  <c r="GN21" i="4"/>
  <c r="GK21" i="4"/>
  <c r="GH21" i="4"/>
  <c r="GE21" i="4"/>
  <c r="GB21" i="4"/>
  <c r="FY21" i="4"/>
  <c r="FV21" i="4"/>
  <c r="FS21" i="4"/>
  <c r="FP21" i="4"/>
  <c r="FM21" i="4"/>
  <c r="FJ21" i="4"/>
  <c r="FG21" i="4"/>
  <c r="FD21" i="4"/>
  <c r="FA21" i="4"/>
  <c r="EX21" i="4"/>
  <c r="EU21" i="4"/>
  <c r="ER21" i="4"/>
  <c r="EO21" i="4"/>
  <c r="EL21" i="4"/>
  <c r="EI21" i="4"/>
  <c r="EF21" i="4"/>
  <c r="EC21" i="4"/>
  <c r="DZ21" i="4"/>
  <c r="DW21" i="4"/>
  <c r="DT21" i="4"/>
  <c r="DQ21" i="4"/>
  <c r="DN21" i="4"/>
  <c r="DK21" i="4"/>
  <c r="DH21" i="4"/>
  <c r="DE21" i="4"/>
  <c r="DB21" i="4"/>
  <c r="CY21" i="4"/>
  <c r="CV21" i="4"/>
  <c r="CS21" i="4"/>
  <c r="CP21" i="4"/>
  <c r="CM21" i="4"/>
  <c r="CJ21" i="4"/>
  <c r="CG21" i="4"/>
  <c r="CD21" i="4"/>
  <c r="CA21" i="4"/>
  <c r="BX21" i="4"/>
  <c r="BU21" i="4"/>
  <c r="BR21" i="4"/>
  <c r="BO21" i="4"/>
  <c r="BL21" i="4"/>
  <c r="BI21" i="4"/>
  <c r="BF21" i="4"/>
  <c r="BC21" i="4"/>
  <c r="AZ21" i="4"/>
  <c r="AW21" i="4"/>
  <c r="AT21" i="4"/>
  <c r="AQ21" i="4"/>
  <c r="AN21" i="4"/>
  <c r="AK21" i="4"/>
  <c r="AH21" i="4"/>
  <c r="AE21" i="4"/>
  <c r="AB21" i="4"/>
  <c r="Y21" i="4"/>
  <c r="V21" i="4"/>
  <c r="S21" i="4"/>
  <c r="P21" i="4"/>
  <c r="M21" i="4"/>
  <c r="J21" i="4"/>
  <c r="G21" i="4"/>
  <c r="D21" i="4"/>
  <c r="HX19" i="4"/>
  <c r="HU19" i="4"/>
  <c r="HR19" i="4"/>
  <c r="HO19" i="4"/>
  <c r="HL19" i="4"/>
  <c r="HI19" i="4"/>
  <c r="HF19" i="4"/>
  <c r="HC19" i="4"/>
  <c r="GZ19" i="4"/>
  <c r="GW19" i="4"/>
  <c r="GT19" i="4"/>
  <c r="GQ19" i="4"/>
  <c r="GN19" i="4"/>
  <c r="GK19" i="4"/>
  <c r="GH19" i="4"/>
  <c r="GE19" i="4"/>
  <c r="GB19" i="4"/>
  <c r="FY19" i="4"/>
  <c r="FV19" i="4"/>
  <c r="FS19" i="4"/>
  <c r="FP19" i="4"/>
  <c r="FM19" i="4"/>
  <c r="FJ19" i="4"/>
  <c r="FG19" i="4"/>
  <c r="FD19" i="4"/>
  <c r="FA19" i="4"/>
  <c r="EX19" i="4"/>
  <c r="EU19" i="4"/>
  <c r="ER19" i="4"/>
  <c r="EO19" i="4"/>
  <c r="EL19" i="4"/>
  <c r="EI19" i="4"/>
  <c r="EF19" i="4"/>
  <c r="EC19" i="4"/>
  <c r="DZ19" i="4"/>
  <c r="DW19" i="4"/>
  <c r="DT19" i="4"/>
  <c r="DQ19" i="4"/>
  <c r="DN19" i="4"/>
  <c r="DK19" i="4"/>
  <c r="DH19" i="4"/>
  <c r="DE19" i="4"/>
  <c r="DB19" i="4"/>
  <c r="CY19" i="4"/>
  <c r="CV19" i="4"/>
  <c r="CS19" i="4"/>
  <c r="CP19" i="4"/>
  <c r="CM19" i="4"/>
  <c r="CJ19" i="4"/>
  <c r="CG19" i="4"/>
  <c r="CD19" i="4"/>
  <c r="CA19" i="4"/>
  <c r="BX19" i="4"/>
  <c r="BU19" i="4"/>
  <c r="BR19" i="4"/>
  <c r="BO19" i="4"/>
  <c r="BL19" i="4"/>
  <c r="BI19" i="4"/>
  <c r="BF19" i="4"/>
  <c r="BC19" i="4"/>
  <c r="AZ19" i="4"/>
  <c r="AW19" i="4"/>
  <c r="AT19" i="4"/>
  <c r="AQ19" i="4"/>
  <c r="AN19" i="4"/>
  <c r="AK19" i="4"/>
  <c r="AH19" i="4"/>
  <c r="AE19" i="4"/>
  <c r="AB19" i="4"/>
  <c r="Y19" i="4"/>
  <c r="V19" i="4"/>
  <c r="S19" i="4"/>
  <c r="P19" i="4"/>
  <c r="M19" i="4"/>
  <c r="J19" i="4"/>
  <c r="G19" i="4"/>
  <c r="D19" i="4"/>
  <c r="HR25" i="4"/>
  <c r="HO25" i="4"/>
  <c r="HL25" i="4"/>
  <c r="HI25" i="4"/>
  <c r="HF25" i="4"/>
  <c r="HC25" i="4"/>
  <c r="GZ25" i="4"/>
  <c r="GW25" i="4"/>
  <c r="GT25" i="4"/>
  <c r="GQ25" i="4"/>
  <c r="GN25" i="4"/>
  <c r="GK25" i="4"/>
  <c r="GH25" i="4"/>
  <c r="GE25" i="4"/>
  <c r="GB25" i="4"/>
  <c r="FY25" i="4"/>
  <c r="FV25" i="4"/>
  <c r="FS25" i="4"/>
  <c r="FP25" i="4"/>
  <c r="FM25" i="4"/>
  <c r="FJ25" i="4"/>
  <c r="FG25" i="4"/>
  <c r="FD25" i="4"/>
  <c r="FA25" i="4"/>
  <c r="EX25" i="4"/>
  <c r="EU25" i="4"/>
  <c r="ER25" i="4"/>
  <c r="EO25" i="4"/>
  <c r="EL25" i="4"/>
  <c r="EI25" i="4"/>
  <c r="EF25" i="4"/>
  <c r="EC25" i="4"/>
  <c r="DZ25" i="4"/>
  <c r="DW25" i="4"/>
  <c r="DT25" i="4"/>
  <c r="DQ25" i="4"/>
  <c r="DN25" i="4"/>
  <c r="DK25" i="4"/>
  <c r="DH25" i="4"/>
  <c r="DE25" i="4"/>
  <c r="DB25" i="4"/>
  <c r="CY25" i="4"/>
  <c r="CV25" i="4"/>
  <c r="CS25" i="4"/>
  <c r="CP25" i="4"/>
  <c r="CM25" i="4"/>
  <c r="CJ25" i="4"/>
  <c r="CG25" i="4"/>
  <c r="CD25" i="4"/>
  <c r="CA25" i="4"/>
  <c r="BX25" i="4"/>
  <c r="BU25" i="4"/>
  <c r="BR25" i="4"/>
  <c r="BO25" i="4"/>
  <c r="BL25" i="4"/>
  <c r="BI25" i="4"/>
  <c r="BF25" i="4"/>
  <c r="BC25" i="4"/>
  <c r="AZ25" i="4"/>
  <c r="AW25" i="4"/>
  <c r="AT25" i="4"/>
  <c r="AQ25" i="4"/>
  <c r="AN25" i="4"/>
  <c r="AK25" i="4"/>
  <c r="AH25" i="4"/>
  <c r="AE25" i="4"/>
  <c r="AB25" i="4"/>
  <c r="Y25" i="4"/>
  <c r="V25" i="4"/>
  <c r="S25" i="4"/>
  <c r="P25" i="4"/>
  <c r="M25" i="4"/>
  <c r="J25" i="4"/>
  <c r="G25" i="4"/>
  <c r="D25" i="4"/>
  <c r="HR14" i="4"/>
  <c r="HO14" i="4"/>
  <c r="HL14" i="4"/>
  <c r="HI14" i="4"/>
  <c r="HF14" i="4"/>
  <c r="HC14" i="4"/>
  <c r="GZ14" i="4"/>
  <c r="GW14" i="4"/>
  <c r="GT14" i="4"/>
  <c r="GQ14" i="4"/>
  <c r="GN14" i="4"/>
  <c r="GK14" i="4"/>
  <c r="GH14" i="4"/>
  <c r="GE14" i="4"/>
  <c r="GB14" i="4"/>
  <c r="FY14" i="4"/>
  <c r="FV14" i="4"/>
  <c r="FS14" i="4"/>
  <c r="FP14" i="4"/>
  <c r="FM14" i="4"/>
  <c r="FJ14" i="4"/>
  <c r="FG14" i="4"/>
  <c r="FD14" i="4"/>
  <c r="FA14" i="4"/>
  <c r="EX14" i="4"/>
  <c r="EU14" i="4"/>
  <c r="ER14" i="4"/>
  <c r="EO14" i="4"/>
  <c r="EL14" i="4"/>
  <c r="EI14" i="4"/>
  <c r="EF14" i="4"/>
  <c r="EC14" i="4"/>
  <c r="DZ14" i="4"/>
  <c r="DW14" i="4"/>
  <c r="DT14" i="4"/>
  <c r="DQ14" i="4"/>
  <c r="DN14" i="4"/>
  <c r="DK14" i="4"/>
  <c r="DH14" i="4"/>
  <c r="DE14" i="4"/>
  <c r="DB14" i="4"/>
  <c r="CY14" i="4"/>
  <c r="CV14" i="4"/>
  <c r="CS14" i="4"/>
  <c r="CP14" i="4"/>
  <c r="CM14" i="4"/>
  <c r="CJ14" i="4"/>
  <c r="CG14" i="4"/>
  <c r="CD14" i="4"/>
  <c r="CA14" i="4"/>
  <c r="BX14" i="4"/>
  <c r="BU14" i="4"/>
  <c r="BR14" i="4"/>
  <c r="BO14" i="4"/>
  <c r="BL14" i="4"/>
  <c r="BI14" i="4"/>
  <c r="BF14" i="4"/>
  <c r="BC14" i="4"/>
  <c r="AZ14" i="4"/>
  <c r="AW14" i="4"/>
  <c r="AT14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D14" i="4"/>
  <c r="G13" i="4"/>
  <c r="HF36" i="4"/>
  <c r="HC36" i="4"/>
  <c r="GZ36" i="4"/>
  <c r="GW36" i="4"/>
  <c r="GT36" i="4"/>
  <c r="GQ36" i="4"/>
  <c r="GN36" i="4"/>
  <c r="GK36" i="4"/>
  <c r="GH36" i="4"/>
  <c r="GE36" i="4"/>
  <c r="GB36" i="4"/>
  <c r="FY36" i="4"/>
  <c r="FV36" i="4"/>
  <c r="FS36" i="4"/>
  <c r="FP36" i="4"/>
  <c r="FM36" i="4"/>
  <c r="FJ36" i="4"/>
  <c r="FG36" i="4"/>
  <c r="FD36" i="4"/>
  <c r="FA36" i="4"/>
  <c r="EX36" i="4"/>
  <c r="EU36" i="4"/>
  <c r="ER36" i="4"/>
  <c r="EO36" i="4"/>
  <c r="EL36" i="4"/>
  <c r="EI36" i="4"/>
  <c r="EF36" i="4"/>
  <c r="EC36" i="4"/>
  <c r="DZ36" i="4"/>
  <c r="DW36" i="4"/>
  <c r="DT36" i="4"/>
  <c r="DQ36" i="4"/>
  <c r="DN36" i="4"/>
  <c r="DK36" i="4"/>
  <c r="DH36" i="4"/>
  <c r="DE36" i="4"/>
  <c r="DB36" i="4"/>
  <c r="CY36" i="4"/>
  <c r="CV36" i="4"/>
  <c r="CS36" i="4"/>
  <c r="CP36" i="4"/>
  <c r="CM36" i="4"/>
  <c r="CJ36" i="4"/>
  <c r="CG36" i="4"/>
  <c r="CD36" i="4"/>
  <c r="CA36" i="4"/>
  <c r="BX36" i="4"/>
  <c r="BU36" i="4"/>
  <c r="BR36" i="4"/>
  <c r="BO36" i="4"/>
  <c r="BL36" i="4"/>
  <c r="BI36" i="4"/>
  <c r="BF36" i="4"/>
  <c r="BC36" i="4"/>
  <c r="AZ36" i="4"/>
  <c r="AW36" i="4"/>
  <c r="AT36" i="4"/>
  <c r="AQ36" i="4"/>
  <c r="AN36" i="4"/>
  <c r="AK36" i="4"/>
  <c r="AH36" i="4"/>
  <c r="AE36" i="4"/>
  <c r="AB36" i="4"/>
  <c r="Y36" i="4"/>
  <c r="V36" i="4"/>
  <c r="S36" i="4"/>
  <c r="P36" i="4"/>
  <c r="M36" i="4"/>
  <c r="J36" i="4"/>
  <c r="G36" i="4"/>
  <c r="D36" i="4"/>
  <c r="HC34" i="4"/>
  <c r="GZ34" i="4"/>
  <c r="GW34" i="4"/>
  <c r="GT34" i="4"/>
  <c r="GQ34" i="4"/>
  <c r="GN34" i="4"/>
  <c r="GK34" i="4"/>
  <c r="GH34" i="4"/>
  <c r="GE34" i="4"/>
  <c r="GB34" i="4"/>
  <c r="FY34" i="4"/>
  <c r="FV34" i="4"/>
  <c r="FS34" i="4"/>
  <c r="FP34" i="4"/>
  <c r="FM34" i="4"/>
  <c r="FJ34" i="4"/>
  <c r="FG34" i="4"/>
  <c r="FD34" i="4"/>
  <c r="FA34" i="4"/>
  <c r="EX34" i="4"/>
  <c r="EU34" i="4"/>
  <c r="ER34" i="4"/>
  <c r="EO34" i="4"/>
  <c r="EL34" i="4"/>
  <c r="EI34" i="4"/>
  <c r="EF34" i="4"/>
  <c r="EC34" i="4"/>
  <c r="DZ34" i="4"/>
  <c r="DW34" i="4"/>
  <c r="DT34" i="4"/>
  <c r="DQ34" i="4"/>
  <c r="DN34" i="4"/>
  <c r="DK34" i="4"/>
  <c r="DH34" i="4"/>
  <c r="DE34" i="4"/>
  <c r="DB34" i="4"/>
  <c r="CY34" i="4"/>
  <c r="CV34" i="4"/>
  <c r="CS34" i="4"/>
  <c r="CP34" i="4"/>
  <c r="CM34" i="4"/>
  <c r="CJ34" i="4"/>
  <c r="CG34" i="4"/>
  <c r="CD34" i="4"/>
  <c r="CA34" i="4"/>
  <c r="BX34" i="4"/>
  <c r="BU34" i="4"/>
  <c r="BR34" i="4"/>
  <c r="BO34" i="4"/>
  <c r="BL34" i="4"/>
  <c r="BI34" i="4"/>
  <c r="BF34" i="4"/>
  <c r="BC34" i="4"/>
  <c r="AZ34" i="4"/>
  <c r="AW34" i="4"/>
  <c r="AT34" i="4"/>
  <c r="AQ34" i="4"/>
  <c r="AN34" i="4"/>
  <c r="AK34" i="4"/>
  <c r="AH34" i="4"/>
  <c r="AE34" i="4"/>
  <c r="AB34" i="4"/>
  <c r="Y34" i="4"/>
  <c r="V34" i="4"/>
  <c r="S34" i="4"/>
  <c r="P34" i="4"/>
  <c r="M34" i="4"/>
  <c r="J34" i="4"/>
  <c r="G34" i="4"/>
  <c r="D34" i="4"/>
  <c r="HC31" i="4"/>
  <c r="GZ31" i="4"/>
  <c r="GW31" i="4"/>
  <c r="GT31" i="4"/>
  <c r="GQ31" i="4"/>
  <c r="GN31" i="4"/>
  <c r="GK31" i="4"/>
  <c r="GH31" i="4"/>
  <c r="GE31" i="4"/>
  <c r="GB31" i="4"/>
  <c r="FY31" i="4"/>
  <c r="FV31" i="4"/>
  <c r="FS31" i="4"/>
  <c r="FP31" i="4"/>
  <c r="FM31" i="4"/>
  <c r="FJ31" i="4"/>
  <c r="FG31" i="4"/>
  <c r="FD31" i="4"/>
  <c r="FA31" i="4"/>
  <c r="EX31" i="4"/>
  <c r="EU31" i="4"/>
  <c r="ER31" i="4"/>
  <c r="EO31" i="4"/>
  <c r="EL31" i="4"/>
  <c r="EI31" i="4"/>
  <c r="EF31" i="4"/>
  <c r="EC31" i="4"/>
  <c r="DZ31" i="4"/>
  <c r="DW31" i="4"/>
  <c r="DT31" i="4"/>
  <c r="DQ31" i="4"/>
  <c r="DN31" i="4"/>
  <c r="DK31" i="4"/>
  <c r="DH31" i="4"/>
  <c r="DE31" i="4"/>
  <c r="DB31" i="4"/>
  <c r="CY31" i="4"/>
  <c r="CV31" i="4"/>
  <c r="CS31" i="4"/>
  <c r="CP31" i="4"/>
  <c r="CM31" i="4"/>
  <c r="CJ31" i="4"/>
  <c r="CG31" i="4"/>
  <c r="CD31" i="4"/>
  <c r="CA31" i="4"/>
  <c r="BX31" i="4"/>
  <c r="BU31" i="4"/>
  <c r="BR31" i="4"/>
  <c r="BO31" i="4"/>
  <c r="BL31" i="4"/>
  <c r="BI31" i="4"/>
  <c r="BF31" i="4"/>
  <c r="BC31" i="4"/>
  <c r="AZ31" i="4"/>
  <c r="AW31" i="4"/>
  <c r="AT31" i="4"/>
  <c r="AQ31" i="4"/>
  <c r="AN31" i="4"/>
  <c r="AK31" i="4"/>
  <c r="AH31" i="4"/>
  <c r="AE31" i="4"/>
  <c r="AB31" i="4"/>
  <c r="Y31" i="4"/>
  <c r="V31" i="4"/>
  <c r="S31" i="4"/>
  <c r="P31" i="4"/>
  <c r="M31" i="4"/>
  <c r="J31" i="4"/>
  <c r="G31" i="4"/>
  <c r="D31" i="4"/>
  <c r="HC38" i="4"/>
  <c r="GZ38" i="4"/>
  <c r="GW38" i="4"/>
  <c r="GT38" i="4"/>
  <c r="GQ38" i="4"/>
  <c r="GN38" i="4"/>
  <c r="GK38" i="4"/>
  <c r="GH38" i="4"/>
  <c r="GE38" i="4"/>
  <c r="GB38" i="4"/>
  <c r="FY38" i="4"/>
  <c r="FV38" i="4"/>
  <c r="FS38" i="4"/>
  <c r="FP38" i="4"/>
  <c r="FM38" i="4"/>
  <c r="FJ38" i="4"/>
  <c r="FG38" i="4"/>
  <c r="FD38" i="4"/>
  <c r="FA38" i="4"/>
  <c r="EX38" i="4"/>
  <c r="EU38" i="4"/>
  <c r="ER38" i="4"/>
  <c r="EO38" i="4"/>
  <c r="EL38" i="4"/>
  <c r="EI38" i="4"/>
  <c r="EF38" i="4"/>
  <c r="EC38" i="4"/>
  <c r="DZ38" i="4"/>
  <c r="DW38" i="4"/>
  <c r="DT38" i="4"/>
  <c r="DQ38" i="4"/>
  <c r="DN38" i="4"/>
  <c r="DK38" i="4"/>
  <c r="DH38" i="4"/>
  <c r="DE38" i="4"/>
  <c r="DB38" i="4"/>
  <c r="CY38" i="4"/>
  <c r="CV38" i="4"/>
  <c r="CS38" i="4"/>
  <c r="CP38" i="4"/>
  <c r="CM38" i="4"/>
  <c r="CJ38" i="4"/>
  <c r="CG38" i="4"/>
  <c r="CD38" i="4"/>
  <c r="CA38" i="4"/>
  <c r="BX38" i="4"/>
  <c r="BU38" i="4"/>
  <c r="BR38" i="4"/>
  <c r="BO38" i="4"/>
  <c r="BL38" i="4"/>
  <c r="BI38" i="4"/>
  <c r="BF38" i="4"/>
  <c r="BC38" i="4"/>
  <c r="AZ38" i="4"/>
  <c r="AW38" i="4"/>
  <c r="AT38" i="4"/>
  <c r="AQ38" i="4"/>
  <c r="AN38" i="4"/>
  <c r="AK38" i="4"/>
  <c r="AH38" i="4"/>
  <c r="AE38" i="4"/>
  <c r="AB38" i="4"/>
  <c r="Y38" i="4"/>
  <c r="V38" i="4"/>
  <c r="S38" i="4"/>
  <c r="P38" i="4"/>
  <c r="M38" i="4"/>
  <c r="J38" i="4"/>
  <c r="G38" i="4"/>
  <c r="D38" i="4"/>
  <c r="HC40" i="4"/>
  <c r="GZ40" i="4"/>
  <c r="GW40" i="4"/>
  <c r="GT40" i="4"/>
  <c r="GQ40" i="4"/>
  <c r="GN40" i="4"/>
  <c r="GK40" i="4"/>
  <c r="GH40" i="4"/>
  <c r="GE40" i="4"/>
  <c r="GB40" i="4"/>
  <c r="FY40" i="4"/>
  <c r="FV40" i="4"/>
  <c r="FS40" i="4"/>
  <c r="FP40" i="4"/>
  <c r="FM40" i="4"/>
  <c r="FJ40" i="4"/>
  <c r="FG40" i="4"/>
  <c r="FD40" i="4"/>
  <c r="FA40" i="4"/>
  <c r="EX40" i="4"/>
  <c r="EU40" i="4"/>
  <c r="ER40" i="4"/>
  <c r="EO40" i="4"/>
  <c r="EL40" i="4"/>
  <c r="EI40" i="4"/>
  <c r="EF40" i="4"/>
  <c r="EC40" i="4"/>
  <c r="DZ40" i="4"/>
  <c r="DW40" i="4"/>
  <c r="DT40" i="4"/>
  <c r="DQ40" i="4"/>
  <c r="DN40" i="4"/>
  <c r="DK40" i="4"/>
  <c r="DH40" i="4"/>
  <c r="DE40" i="4"/>
  <c r="DB40" i="4"/>
  <c r="CY40" i="4"/>
  <c r="CV40" i="4"/>
  <c r="CS40" i="4"/>
  <c r="CP40" i="4"/>
  <c r="CM40" i="4"/>
  <c r="CJ40" i="4"/>
  <c r="CG40" i="4"/>
  <c r="CD40" i="4"/>
  <c r="CA40" i="4"/>
  <c r="BX40" i="4"/>
  <c r="BU40" i="4"/>
  <c r="BR40" i="4"/>
  <c r="BO40" i="4"/>
  <c r="BL40" i="4"/>
  <c r="BI40" i="4"/>
  <c r="BF40" i="4"/>
  <c r="BC40" i="4"/>
  <c r="AZ40" i="4"/>
  <c r="AW40" i="4"/>
  <c r="AT40" i="4"/>
  <c r="AQ40" i="4"/>
  <c r="AN40" i="4"/>
  <c r="AK40" i="4"/>
  <c r="AH40" i="4"/>
  <c r="AE40" i="4"/>
  <c r="AB40" i="4"/>
  <c r="Y40" i="4"/>
  <c r="V40" i="4"/>
  <c r="S40" i="4"/>
  <c r="P40" i="4"/>
  <c r="M40" i="4"/>
  <c r="J40" i="4"/>
  <c r="G40" i="4"/>
  <c r="D40" i="4"/>
  <c r="HC43" i="4"/>
  <c r="GZ43" i="4"/>
  <c r="GW43" i="4"/>
  <c r="GT43" i="4"/>
  <c r="GQ43" i="4"/>
  <c r="GN43" i="4"/>
  <c r="GK43" i="4"/>
  <c r="GH43" i="4"/>
  <c r="GE43" i="4"/>
  <c r="GB43" i="4"/>
  <c r="FY43" i="4"/>
  <c r="FV43" i="4"/>
  <c r="FS43" i="4"/>
  <c r="FP43" i="4"/>
  <c r="FM43" i="4"/>
  <c r="FJ43" i="4"/>
  <c r="FG43" i="4"/>
  <c r="FD43" i="4"/>
  <c r="FA43" i="4"/>
  <c r="EX43" i="4"/>
  <c r="EU43" i="4"/>
  <c r="ER43" i="4"/>
  <c r="EO43" i="4"/>
  <c r="EL43" i="4"/>
  <c r="EI43" i="4"/>
  <c r="EF43" i="4"/>
  <c r="EC43" i="4"/>
  <c r="DZ43" i="4"/>
  <c r="DW43" i="4"/>
  <c r="DT43" i="4"/>
  <c r="DQ43" i="4"/>
  <c r="DN43" i="4"/>
  <c r="DK43" i="4"/>
  <c r="DH43" i="4"/>
  <c r="DE43" i="4"/>
  <c r="DB43" i="4"/>
  <c r="CY43" i="4"/>
  <c r="CV43" i="4"/>
  <c r="CS43" i="4"/>
  <c r="CP43" i="4"/>
  <c r="CM43" i="4"/>
  <c r="CJ43" i="4"/>
  <c r="CG43" i="4"/>
  <c r="CD43" i="4"/>
  <c r="CA43" i="4"/>
  <c r="BX43" i="4"/>
  <c r="BU43" i="4"/>
  <c r="BR43" i="4"/>
  <c r="BO43" i="4"/>
  <c r="BL43" i="4"/>
  <c r="BI43" i="4"/>
  <c r="BF43" i="4"/>
  <c r="BC43" i="4"/>
  <c r="AZ43" i="4"/>
  <c r="AW43" i="4"/>
  <c r="AT43" i="4"/>
  <c r="AQ43" i="4"/>
  <c r="AN43" i="4"/>
  <c r="AK43" i="4"/>
  <c r="AH43" i="4"/>
  <c r="AE43" i="4"/>
  <c r="AB43" i="4"/>
  <c r="Y43" i="4"/>
  <c r="V43" i="4"/>
  <c r="S43" i="4"/>
  <c r="P43" i="4"/>
  <c r="M43" i="4"/>
  <c r="J43" i="4"/>
  <c r="G43" i="4"/>
  <c r="D43" i="4"/>
  <c r="HC46" i="4"/>
  <c r="GZ46" i="4"/>
  <c r="GW46" i="4"/>
  <c r="GT46" i="4"/>
  <c r="GQ46" i="4"/>
  <c r="GN46" i="4"/>
  <c r="GK46" i="4"/>
  <c r="GH46" i="4"/>
  <c r="GE46" i="4"/>
  <c r="GB46" i="4"/>
  <c r="FY46" i="4"/>
  <c r="FV46" i="4"/>
  <c r="FS46" i="4"/>
  <c r="FP46" i="4"/>
  <c r="FM46" i="4"/>
  <c r="FJ46" i="4"/>
  <c r="FG46" i="4"/>
  <c r="FD46" i="4"/>
  <c r="FA46" i="4"/>
  <c r="EX46" i="4"/>
  <c r="EU46" i="4"/>
  <c r="ER46" i="4"/>
  <c r="EO46" i="4"/>
  <c r="EL46" i="4"/>
  <c r="EI46" i="4"/>
  <c r="EF46" i="4"/>
  <c r="EC46" i="4"/>
  <c r="DZ46" i="4"/>
  <c r="DW46" i="4"/>
  <c r="DT46" i="4"/>
  <c r="DQ46" i="4"/>
  <c r="DN46" i="4"/>
  <c r="DK46" i="4"/>
  <c r="DH46" i="4"/>
  <c r="DE46" i="4"/>
  <c r="DB46" i="4"/>
  <c r="CY46" i="4"/>
  <c r="CV46" i="4"/>
  <c r="CS46" i="4"/>
  <c r="CP46" i="4"/>
  <c r="CM46" i="4"/>
  <c r="CJ46" i="4"/>
  <c r="CG46" i="4"/>
  <c r="CD46" i="4"/>
  <c r="CA46" i="4"/>
  <c r="BX46" i="4"/>
  <c r="BU46" i="4"/>
  <c r="BR46" i="4"/>
  <c r="BO46" i="4"/>
  <c r="BL46" i="4"/>
  <c r="BI46" i="4"/>
  <c r="BF46" i="4"/>
  <c r="BC46" i="4"/>
  <c r="AZ46" i="4"/>
  <c r="AW46" i="4"/>
  <c r="AT46" i="4"/>
  <c r="AQ46" i="4"/>
  <c r="AN46" i="4"/>
  <c r="AK46" i="4"/>
  <c r="AH46" i="4"/>
  <c r="AE46" i="4"/>
  <c r="AB46" i="4"/>
  <c r="Y46" i="4"/>
  <c r="V46" i="4"/>
  <c r="S46" i="4"/>
  <c r="P46" i="4"/>
  <c r="M46" i="4"/>
  <c r="J46" i="4"/>
  <c r="G46" i="4"/>
  <c r="D46" i="4"/>
  <c r="IP53" i="4"/>
  <c r="IM53" i="4"/>
  <c r="IJ53" i="4"/>
  <c r="IG53" i="4"/>
  <c r="ID53" i="4"/>
  <c r="IA53" i="4"/>
  <c r="HX53" i="4"/>
  <c r="HU53" i="4"/>
  <c r="HR53" i="4"/>
  <c r="HO53" i="4"/>
  <c r="IP52" i="4"/>
  <c r="IM52" i="4"/>
  <c r="IJ52" i="4"/>
  <c r="IG52" i="4"/>
  <c r="ID52" i="4"/>
  <c r="IA52" i="4"/>
  <c r="HX52" i="4"/>
  <c r="HU52" i="4"/>
  <c r="HR52" i="4"/>
  <c r="HO52" i="4"/>
  <c r="IP51" i="4"/>
  <c r="IM51" i="4"/>
  <c r="IJ51" i="4"/>
  <c r="IG51" i="4"/>
  <c r="ID51" i="4"/>
  <c r="IA51" i="4"/>
  <c r="HX51" i="4"/>
  <c r="HU51" i="4"/>
  <c r="HR51" i="4"/>
  <c r="HO51" i="4"/>
  <c r="IP50" i="4"/>
  <c r="IM50" i="4"/>
  <c r="IJ50" i="4"/>
  <c r="IG50" i="4"/>
  <c r="ID50" i="4"/>
  <c r="IA50" i="4"/>
  <c r="HX50" i="4"/>
  <c r="HU50" i="4"/>
  <c r="HR50" i="4"/>
  <c r="HO50" i="4"/>
  <c r="IP49" i="4"/>
  <c r="IM49" i="4"/>
  <c r="IJ49" i="4"/>
  <c r="IG49" i="4"/>
  <c r="ID49" i="4"/>
  <c r="IA49" i="4"/>
  <c r="HX49" i="4"/>
  <c r="HU49" i="4"/>
  <c r="HR49" i="4"/>
  <c r="HO49" i="4"/>
  <c r="IP48" i="4"/>
  <c r="IM48" i="4"/>
  <c r="IJ48" i="4"/>
  <c r="IG48" i="4"/>
  <c r="ID48" i="4"/>
  <c r="IP47" i="4"/>
  <c r="IM47" i="4"/>
  <c r="IJ47" i="4"/>
  <c r="IG47" i="4"/>
  <c r="ID47" i="4"/>
  <c r="IA47" i="4"/>
  <c r="HX47" i="4"/>
  <c r="HU47" i="4"/>
  <c r="HR47" i="4"/>
  <c r="HO47" i="4"/>
  <c r="IP46" i="4"/>
  <c r="IM46" i="4"/>
  <c r="IJ46" i="4"/>
  <c r="IG46" i="4"/>
  <c r="ID46" i="4"/>
  <c r="IA46" i="4"/>
  <c r="HX46" i="4"/>
  <c r="HU46" i="4"/>
  <c r="HR46" i="4"/>
  <c r="HO46" i="4"/>
  <c r="IP45" i="4"/>
  <c r="IM45" i="4"/>
  <c r="IJ45" i="4"/>
  <c r="IG45" i="4"/>
  <c r="ID45" i="4"/>
  <c r="IA45" i="4"/>
  <c r="HX45" i="4"/>
  <c r="HU45" i="4"/>
  <c r="HR45" i="4"/>
  <c r="HO45" i="4"/>
  <c r="IP44" i="4"/>
  <c r="IM44" i="4"/>
  <c r="IJ44" i="4"/>
  <c r="IG44" i="4"/>
  <c r="ID44" i="4"/>
  <c r="IA44" i="4"/>
  <c r="HX44" i="4"/>
  <c r="HU44" i="4"/>
  <c r="HR44" i="4"/>
  <c r="HO44" i="4"/>
  <c r="IP43" i="4"/>
  <c r="IM43" i="4"/>
  <c r="IJ43" i="4"/>
  <c r="IG43" i="4"/>
  <c r="ID43" i="4"/>
  <c r="IA43" i="4"/>
  <c r="HX43" i="4"/>
  <c r="HU43" i="4"/>
  <c r="HR43" i="4"/>
  <c r="HO43" i="4"/>
  <c r="IP42" i="4"/>
  <c r="IM42" i="4"/>
  <c r="IJ42" i="4"/>
  <c r="IG42" i="4"/>
  <c r="ID42" i="4"/>
  <c r="IA42" i="4"/>
  <c r="HX42" i="4"/>
  <c r="HU42" i="4"/>
  <c r="HR42" i="4"/>
  <c r="HO42" i="4"/>
  <c r="IP41" i="4"/>
  <c r="IM41" i="4"/>
  <c r="IJ41" i="4"/>
  <c r="IG41" i="4"/>
  <c r="ID41" i="4"/>
  <c r="IA41" i="4"/>
  <c r="HX41" i="4"/>
  <c r="HU41" i="4"/>
  <c r="HR41" i="4"/>
  <c r="HO41" i="4"/>
  <c r="IP40" i="4"/>
  <c r="IM40" i="4"/>
  <c r="IJ40" i="4"/>
  <c r="IG40" i="4"/>
  <c r="ID40" i="4"/>
  <c r="IA40" i="4"/>
  <c r="HX40" i="4"/>
  <c r="HU40" i="4"/>
  <c r="HR40" i="4"/>
  <c r="HO40" i="4"/>
  <c r="IP39" i="4"/>
  <c r="IM39" i="4"/>
  <c r="IJ39" i="4"/>
  <c r="IG39" i="4"/>
  <c r="ID39" i="4"/>
  <c r="IP38" i="4"/>
  <c r="IM38" i="4"/>
  <c r="IJ38" i="4"/>
  <c r="IG38" i="4"/>
  <c r="ID38" i="4"/>
  <c r="IA38" i="4"/>
  <c r="HX38" i="4"/>
  <c r="HU38" i="4"/>
  <c r="HR38" i="4"/>
  <c r="HO38" i="4"/>
  <c r="IP37" i="4"/>
  <c r="IM37" i="4"/>
  <c r="IJ37" i="4"/>
  <c r="IG37" i="4"/>
  <c r="ID37" i="4"/>
  <c r="IA37" i="4"/>
  <c r="HX37" i="4"/>
  <c r="HU37" i="4"/>
  <c r="HR37" i="4"/>
  <c r="HO37" i="4"/>
  <c r="IP36" i="4"/>
  <c r="IM36" i="4"/>
  <c r="IJ36" i="4"/>
  <c r="IG36" i="4"/>
  <c r="ID36" i="4"/>
  <c r="IA36" i="4"/>
  <c r="HX36" i="4"/>
  <c r="HU36" i="4"/>
  <c r="HR36" i="4"/>
  <c r="HO36" i="4"/>
  <c r="IP34" i="4"/>
  <c r="IM34" i="4"/>
  <c r="IJ34" i="4"/>
  <c r="IG34" i="4"/>
  <c r="ID34" i="4"/>
  <c r="IA34" i="4"/>
  <c r="HX34" i="4"/>
  <c r="HU34" i="4"/>
  <c r="HR34" i="4"/>
  <c r="HO34" i="4"/>
  <c r="IP33" i="4"/>
  <c r="IM33" i="4"/>
  <c r="IJ33" i="4"/>
  <c r="IG33" i="4"/>
  <c r="ID33" i="4"/>
  <c r="IA33" i="4"/>
  <c r="HX33" i="4"/>
  <c r="HU33" i="4"/>
  <c r="HR33" i="4"/>
  <c r="HO33" i="4"/>
  <c r="IP32" i="4"/>
  <c r="IM32" i="4"/>
  <c r="IJ32" i="4"/>
  <c r="IG32" i="4"/>
  <c r="ID32" i="4"/>
  <c r="IA32" i="4"/>
  <c r="HX32" i="4"/>
  <c r="HU32" i="4"/>
  <c r="HR32" i="4"/>
  <c r="HO32" i="4"/>
  <c r="IP31" i="4"/>
  <c r="IM31" i="4"/>
  <c r="IJ31" i="4"/>
  <c r="IG31" i="4"/>
  <c r="ID31" i="4"/>
  <c r="IA31" i="4"/>
  <c r="HX31" i="4"/>
  <c r="HU31" i="4"/>
  <c r="HR31" i="4"/>
  <c r="HO31" i="4"/>
  <c r="IP30" i="4"/>
  <c r="IM30" i="4"/>
  <c r="IJ30" i="4"/>
  <c r="IG30" i="4"/>
  <c r="ID30" i="4"/>
  <c r="IA30" i="4"/>
  <c r="HX30" i="4"/>
  <c r="HU30" i="4"/>
  <c r="HR30" i="4"/>
  <c r="HO30" i="4"/>
  <c r="IP29" i="4"/>
  <c r="IM29" i="4"/>
  <c r="IJ29" i="4"/>
  <c r="IG29" i="4"/>
  <c r="ID29" i="4"/>
  <c r="IA29" i="4"/>
  <c r="HX29" i="4"/>
  <c r="HU29" i="4"/>
  <c r="HR29" i="4"/>
  <c r="HO29" i="4"/>
  <c r="IP28" i="4"/>
  <c r="IM28" i="4"/>
  <c r="IJ28" i="4"/>
  <c r="IG28" i="4"/>
  <c r="IP27" i="4"/>
  <c r="IM27" i="4"/>
  <c r="IJ27" i="4"/>
  <c r="IG27" i="4"/>
  <c r="ID27" i="4"/>
  <c r="IA27" i="4"/>
  <c r="HX27" i="4"/>
  <c r="HU27" i="4"/>
  <c r="HR27" i="4"/>
  <c r="HO27" i="4"/>
  <c r="IP26" i="4"/>
  <c r="IM26" i="4"/>
  <c r="IJ26" i="4"/>
  <c r="IG26" i="4"/>
  <c r="ID26" i="4"/>
  <c r="IA26" i="4"/>
  <c r="HX26" i="4"/>
  <c r="HU26" i="4"/>
  <c r="HR26" i="4"/>
  <c r="HO26" i="4"/>
  <c r="IP25" i="4"/>
  <c r="IM25" i="4"/>
  <c r="IJ25" i="4"/>
  <c r="IG25" i="4"/>
  <c r="ID25" i="4"/>
  <c r="IA25" i="4"/>
  <c r="HX25" i="4"/>
  <c r="HU25" i="4"/>
  <c r="IP24" i="4"/>
  <c r="IM24" i="4"/>
  <c r="IJ24" i="4"/>
  <c r="IG24" i="4"/>
  <c r="ID24" i="4"/>
  <c r="IA24" i="4"/>
  <c r="HX24" i="4"/>
  <c r="HU24" i="4"/>
  <c r="HR24" i="4"/>
  <c r="HO24" i="4"/>
  <c r="IP23" i="4"/>
  <c r="IM23" i="4"/>
  <c r="IJ23" i="4"/>
  <c r="IG23" i="4"/>
  <c r="ID23" i="4"/>
  <c r="IP22" i="4"/>
  <c r="IM22" i="4"/>
  <c r="IJ22" i="4"/>
  <c r="IG22" i="4"/>
  <c r="ID22" i="4"/>
  <c r="IA22" i="4"/>
  <c r="HX22" i="4"/>
  <c r="HU22" i="4"/>
  <c r="HR22" i="4"/>
  <c r="HO22" i="4"/>
  <c r="IP21" i="4"/>
  <c r="IM21" i="4"/>
  <c r="IJ21" i="4"/>
  <c r="IG21" i="4"/>
  <c r="ID21" i="4"/>
  <c r="IP20" i="4"/>
  <c r="IM20" i="4"/>
  <c r="IJ20" i="4"/>
  <c r="IG20" i="4"/>
  <c r="ID20" i="4"/>
  <c r="IA20" i="4"/>
  <c r="HX20" i="4"/>
  <c r="HU20" i="4"/>
  <c r="HR20" i="4"/>
  <c r="HO20" i="4"/>
  <c r="IP19" i="4"/>
  <c r="IM19" i="4"/>
  <c r="IJ19" i="4"/>
  <c r="IG19" i="4"/>
  <c r="ID19" i="4"/>
  <c r="IA19" i="4"/>
  <c r="IP18" i="4"/>
  <c r="IM18" i="4"/>
  <c r="IJ18" i="4"/>
  <c r="IG18" i="4"/>
  <c r="ID18" i="4"/>
  <c r="IA18" i="4"/>
  <c r="HX18" i="4"/>
  <c r="HU18" i="4"/>
  <c r="HR18" i="4"/>
  <c r="HO18" i="4"/>
  <c r="IP17" i="4"/>
  <c r="IM17" i="4"/>
  <c r="IJ17" i="4"/>
  <c r="IG17" i="4"/>
  <c r="ID17" i="4"/>
  <c r="IA17" i="4"/>
  <c r="HX17" i="4"/>
  <c r="HU17" i="4"/>
  <c r="HR17" i="4"/>
  <c r="HO17" i="4"/>
  <c r="IP16" i="4"/>
  <c r="IM16" i="4"/>
  <c r="IJ16" i="4"/>
  <c r="IG16" i="4"/>
  <c r="ID16" i="4"/>
  <c r="IA16" i="4"/>
  <c r="HX16" i="4"/>
  <c r="HU16" i="4"/>
  <c r="HR16" i="4"/>
  <c r="HO16" i="4"/>
  <c r="IP15" i="4"/>
  <c r="IM15" i="4"/>
  <c r="IJ15" i="4"/>
  <c r="IG15" i="4"/>
  <c r="ID15" i="4"/>
  <c r="IA15" i="4"/>
  <c r="HX15" i="4"/>
  <c r="HU15" i="4"/>
  <c r="HR15" i="4"/>
  <c r="HO15" i="4"/>
  <c r="IP14" i="4"/>
  <c r="IM14" i="4"/>
  <c r="IJ14" i="4"/>
  <c r="IG14" i="4"/>
  <c r="ID14" i="4"/>
  <c r="IA14" i="4"/>
  <c r="HX14" i="4"/>
  <c r="HU14" i="4"/>
  <c r="IP13" i="4"/>
  <c r="IM13" i="4"/>
  <c r="IJ13" i="4"/>
  <c r="IG13" i="4"/>
  <c r="ID13" i="4"/>
  <c r="IA13" i="4"/>
  <c r="HX13" i="4"/>
  <c r="HU13" i="4"/>
  <c r="HR13" i="4"/>
  <c r="HO13" i="4"/>
  <c r="IP12" i="4"/>
  <c r="IM12" i="4"/>
  <c r="IJ12" i="4"/>
  <c r="IG12" i="4"/>
  <c r="ID12" i="4"/>
  <c r="IA12" i="4"/>
  <c r="HX12" i="4"/>
  <c r="HU12" i="4"/>
  <c r="HR12" i="4"/>
  <c r="HO12" i="4"/>
  <c r="IP11" i="4"/>
  <c r="IM11" i="4"/>
  <c r="IJ11" i="4"/>
  <c r="IG11" i="4"/>
  <c r="ID11" i="4"/>
  <c r="IA11" i="4"/>
  <c r="HX11" i="4"/>
  <c r="HU11" i="4"/>
  <c r="HR11" i="4"/>
  <c r="HO11" i="4"/>
  <c r="IP10" i="4"/>
  <c r="IM10" i="4"/>
  <c r="IJ10" i="4"/>
  <c r="IG10" i="4"/>
  <c r="ID10" i="4"/>
  <c r="IA10" i="4"/>
  <c r="HX10" i="4"/>
  <c r="HU10" i="4"/>
  <c r="HR10" i="4"/>
  <c r="HO10" i="4"/>
  <c r="IP9" i="4"/>
  <c r="IM9" i="4"/>
  <c r="IJ9" i="4"/>
  <c r="IG9" i="4"/>
  <c r="ID9" i="4"/>
  <c r="IA9" i="4"/>
  <c r="HX9" i="4"/>
  <c r="HU9" i="4"/>
  <c r="HR9" i="4"/>
  <c r="HO9" i="4"/>
  <c r="IP8" i="4"/>
  <c r="IM8" i="4"/>
  <c r="IJ8" i="4"/>
  <c r="IG8" i="4"/>
  <c r="ID8" i="4"/>
  <c r="IA8" i="4"/>
  <c r="HX8" i="4"/>
  <c r="HU8" i="4"/>
  <c r="HR8" i="4"/>
  <c r="HO8" i="4"/>
  <c r="IP7" i="4"/>
  <c r="IM7" i="4"/>
  <c r="IJ7" i="4"/>
  <c r="IG7" i="4"/>
  <c r="ID7" i="4"/>
  <c r="IA7" i="4"/>
  <c r="HX7" i="4"/>
  <c r="HU7" i="4"/>
  <c r="HR7" i="4"/>
  <c r="HO7" i="4"/>
  <c r="IP6" i="4"/>
  <c r="IM6" i="4"/>
  <c r="IJ6" i="4"/>
  <c r="IG6" i="4"/>
  <c r="ID6" i="4"/>
  <c r="IA6" i="4"/>
  <c r="HX6" i="4"/>
  <c r="HU6" i="4"/>
  <c r="HR6" i="4"/>
  <c r="HO6" i="4"/>
  <c r="IP5" i="4"/>
  <c r="IM5" i="4"/>
  <c r="IJ5" i="4"/>
  <c r="IG5" i="4"/>
  <c r="ID5" i="4"/>
  <c r="IA5" i="4"/>
  <c r="HX5" i="4"/>
  <c r="HU5" i="4"/>
  <c r="HR5" i="4"/>
  <c r="HO5" i="4"/>
  <c r="IP4" i="4"/>
  <c r="HL53" i="4"/>
  <c r="HI53" i="4"/>
  <c r="HF53" i="4"/>
  <c r="HC53" i="4"/>
  <c r="HL52" i="4"/>
  <c r="HI52" i="4"/>
  <c r="HF52" i="4"/>
  <c r="HC52" i="4"/>
  <c r="HL51" i="4"/>
  <c r="HI51" i="4"/>
  <c r="HF51" i="4"/>
  <c r="HC51" i="4"/>
  <c r="HL50" i="4"/>
  <c r="HI50" i="4"/>
  <c r="HF50" i="4"/>
  <c r="HC50" i="4"/>
  <c r="HL49" i="4"/>
  <c r="HI49" i="4"/>
  <c r="HF49" i="4"/>
  <c r="HC49" i="4"/>
  <c r="HL47" i="4"/>
  <c r="HI47" i="4"/>
  <c r="HF47" i="4"/>
  <c r="HC47" i="4"/>
  <c r="HL46" i="4"/>
  <c r="HI46" i="4"/>
  <c r="HF46" i="4"/>
  <c r="HL45" i="4"/>
  <c r="HI45" i="4"/>
  <c r="HF45" i="4"/>
  <c r="HC45" i="4"/>
  <c r="HL44" i="4"/>
  <c r="HI44" i="4"/>
  <c r="HF44" i="4"/>
  <c r="HC44" i="4"/>
  <c r="HL43" i="4"/>
  <c r="HI43" i="4"/>
  <c r="HF43" i="4"/>
  <c r="HL42" i="4"/>
  <c r="HI42" i="4"/>
  <c r="HF42" i="4"/>
  <c r="HC42" i="4"/>
  <c r="HL41" i="4"/>
  <c r="HI41" i="4"/>
  <c r="HF41" i="4"/>
  <c r="HC41" i="4"/>
  <c r="HL40" i="4"/>
  <c r="HI40" i="4"/>
  <c r="HF40" i="4"/>
  <c r="HL38" i="4"/>
  <c r="HI38" i="4"/>
  <c r="HF38" i="4"/>
  <c r="HL37" i="4"/>
  <c r="HI37" i="4"/>
  <c r="HF37" i="4"/>
  <c r="HC37" i="4"/>
  <c r="HL36" i="4"/>
  <c r="HI36" i="4"/>
  <c r="HL34" i="4"/>
  <c r="HI34" i="4"/>
  <c r="HF34" i="4"/>
  <c r="HL33" i="4"/>
  <c r="HI33" i="4"/>
  <c r="HF33" i="4"/>
  <c r="HC33" i="4"/>
  <c r="HL32" i="4"/>
  <c r="HI32" i="4"/>
  <c r="HF32" i="4"/>
  <c r="HC32" i="4"/>
  <c r="HL31" i="4"/>
  <c r="HI31" i="4"/>
  <c r="HF31" i="4"/>
  <c r="HL30" i="4"/>
  <c r="HI30" i="4"/>
  <c r="HF30" i="4"/>
  <c r="HC30" i="4"/>
  <c r="HL29" i="4"/>
  <c r="HI29" i="4"/>
  <c r="HF29" i="4"/>
  <c r="HC29" i="4"/>
  <c r="HL27" i="4"/>
  <c r="HI27" i="4"/>
  <c r="HF27" i="4"/>
  <c r="HC27" i="4"/>
  <c r="HL26" i="4"/>
  <c r="HI26" i="4"/>
  <c r="HF26" i="4"/>
  <c r="HC26" i="4"/>
  <c r="HL24" i="4"/>
  <c r="HI24" i="4"/>
  <c r="HF24" i="4"/>
  <c r="HC24" i="4"/>
  <c r="HL22" i="4"/>
  <c r="HI22" i="4"/>
  <c r="HF22" i="4"/>
  <c r="HC22" i="4"/>
  <c r="HL20" i="4"/>
  <c r="HI20" i="4"/>
  <c r="HF20" i="4"/>
  <c r="HC20" i="4"/>
  <c r="HL18" i="4"/>
  <c r="HI18" i="4"/>
  <c r="HF18" i="4"/>
  <c r="HC18" i="4"/>
  <c r="HL17" i="4"/>
  <c r="HI17" i="4"/>
  <c r="HF17" i="4"/>
  <c r="HC17" i="4"/>
  <c r="HL16" i="4"/>
  <c r="HI16" i="4"/>
  <c r="HF16" i="4"/>
  <c r="HC16" i="4"/>
  <c r="HL15" i="4"/>
  <c r="HI15" i="4"/>
  <c r="HF15" i="4"/>
  <c r="HC15" i="4"/>
  <c r="HL13" i="4"/>
  <c r="HI13" i="4"/>
  <c r="HF13" i="4"/>
  <c r="HC13" i="4"/>
  <c r="HL12" i="4"/>
  <c r="HI12" i="4"/>
  <c r="HF12" i="4"/>
  <c r="HC12" i="4"/>
  <c r="HL11" i="4"/>
  <c r="HI11" i="4"/>
  <c r="HF11" i="4"/>
  <c r="HC11" i="4"/>
  <c r="HL10" i="4"/>
  <c r="HI10" i="4"/>
  <c r="HF10" i="4"/>
  <c r="HC10" i="4"/>
  <c r="HL9" i="4"/>
  <c r="HI9" i="4"/>
  <c r="HF9" i="4"/>
  <c r="HC9" i="4"/>
  <c r="HL8" i="4"/>
  <c r="HI8" i="4"/>
  <c r="HF8" i="4"/>
  <c r="HC8" i="4"/>
  <c r="HL7" i="4"/>
  <c r="HI7" i="4"/>
  <c r="HF7" i="4"/>
  <c r="HC7" i="4"/>
  <c r="HL6" i="4"/>
  <c r="HI6" i="4"/>
  <c r="HF6" i="4"/>
  <c r="HC6" i="4"/>
  <c r="HL5" i="4"/>
  <c r="HI5" i="4"/>
  <c r="HF5" i="4"/>
  <c r="HC5" i="4"/>
  <c r="GZ53" i="4"/>
  <c r="GW53" i="4"/>
  <c r="GT53" i="4"/>
  <c r="GZ52" i="4"/>
  <c r="GW52" i="4"/>
  <c r="GT52" i="4"/>
  <c r="GZ51" i="4"/>
  <c r="GW51" i="4"/>
  <c r="GT51" i="4"/>
  <c r="GZ50" i="4"/>
  <c r="GW50" i="4"/>
  <c r="GT50" i="4"/>
  <c r="GZ49" i="4"/>
  <c r="GW49" i="4"/>
  <c r="GT49" i="4"/>
  <c r="GZ47" i="4"/>
  <c r="GW47" i="4"/>
  <c r="GT47" i="4"/>
  <c r="GZ45" i="4"/>
  <c r="GW45" i="4"/>
  <c r="GT45" i="4"/>
  <c r="GZ44" i="4"/>
  <c r="GW44" i="4"/>
  <c r="GT44" i="4"/>
  <c r="GZ42" i="4"/>
  <c r="GW42" i="4"/>
  <c r="GT42" i="4"/>
  <c r="GZ41" i="4"/>
  <c r="GW41" i="4"/>
  <c r="GT41" i="4"/>
  <c r="GZ37" i="4"/>
  <c r="GW37" i="4"/>
  <c r="GT37" i="4"/>
  <c r="GZ33" i="4"/>
  <c r="GW33" i="4"/>
  <c r="GT33" i="4"/>
  <c r="GZ32" i="4"/>
  <c r="GW32" i="4"/>
  <c r="GT32" i="4"/>
  <c r="GZ30" i="4"/>
  <c r="GW30" i="4"/>
  <c r="GT30" i="4"/>
  <c r="GZ29" i="4"/>
  <c r="GW29" i="4"/>
  <c r="GT29" i="4"/>
  <c r="GZ27" i="4"/>
  <c r="GW27" i="4"/>
  <c r="GT27" i="4"/>
  <c r="GZ26" i="4"/>
  <c r="GW26" i="4"/>
  <c r="GT26" i="4"/>
  <c r="GZ24" i="4"/>
  <c r="GW24" i="4"/>
  <c r="GT24" i="4"/>
  <c r="GZ22" i="4"/>
  <c r="GW22" i="4"/>
  <c r="GT22" i="4"/>
  <c r="GZ20" i="4"/>
  <c r="GW20" i="4"/>
  <c r="GT20" i="4"/>
  <c r="GZ18" i="4"/>
  <c r="GW18" i="4"/>
  <c r="GT18" i="4"/>
  <c r="GZ17" i="4"/>
  <c r="GW17" i="4"/>
  <c r="GT17" i="4"/>
  <c r="GZ16" i="4"/>
  <c r="GW16" i="4"/>
  <c r="GT16" i="4"/>
  <c r="GZ15" i="4"/>
  <c r="GW15" i="4"/>
  <c r="GT15" i="4"/>
  <c r="GZ13" i="4"/>
  <c r="GW13" i="4"/>
  <c r="GT13" i="4"/>
  <c r="GZ12" i="4"/>
  <c r="GW12" i="4"/>
  <c r="GT12" i="4"/>
  <c r="GZ11" i="4"/>
  <c r="GW11" i="4"/>
  <c r="GT11" i="4"/>
  <c r="GZ10" i="4"/>
  <c r="GW10" i="4"/>
  <c r="GT10" i="4"/>
  <c r="GZ9" i="4"/>
  <c r="GW9" i="4"/>
  <c r="GT9" i="4"/>
  <c r="GZ8" i="4"/>
  <c r="GW8" i="4"/>
  <c r="GT8" i="4"/>
  <c r="GZ7" i="4"/>
  <c r="GW7" i="4"/>
  <c r="GT7" i="4"/>
  <c r="GZ6" i="4"/>
  <c r="GW6" i="4"/>
  <c r="GT6" i="4"/>
  <c r="GZ5" i="4"/>
  <c r="GW5" i="4"/>
  <c r="GT5" i="4"/>
  <c r="FS12" i="4"/>
  <c r="GQ53" i="4"/>
  <c r="GN53" i="4"/>
  <c r="GK53" i="4"/>
  <c r="GH53" i="4"/>
  <c r="GE53" i="4"/>
  <c r="GB53" i="4"/>
  <c r="FY53" i="4"/>
  <c r="FV53" i="4"/>
  <c r="FS53" i="4"/>
  <c r="FP53" i="4"/>
  <c r="FM53" i="4"/>
  <c r="FJ53" i="4"/>
  <c r="GQ52" i="4"/>
  <c r="GN52" i="4"/>
  <c r="GK52" i="4"/>
  <c r="GH52" i="4"/>
  <c r="GE52" i="4"/>
  <c r="GB52" i="4"/>
  <c r="FY52" i="4"/>
  <c r="FV52" i="4"/>
  <c r="FS52" i="4"/>
  <c r="FP52" i="4"/>
  <c r="FM52" i="4"/>
  <c r="FJ52" i="4"/>
  <c r="GQ51" i="4"/>
  <c r="GN51" i="4"/>
  <c r="GK51" i="4"/>
  <c r="GH51" i="4"/>
  <c r="GE51" i="4"/>
  <c r="GB51" i="4"/>
  <c r="FY51" i="4"/>
  <c r="FV51" i="4"/>
  <c r="FS51" i="4"/>
  <c r="FP51" i="4"/>
  <c r="FM51" i="4"/>
  <c r="FJ51" i="4"/>
  <c r="GQ50" i="4"/>
  <c r="GN50" i="4"/>
  <c r="GK50" i="4"/>
  <c r="GH50" i="4"/>
  <c r="GE50" i="4"/>
  <c r="GB50" i="4"/>
  <c r="FY50" i="4"/>
  <c r="FV50" i="4"/>
  <c r="FS50" i="4"/>
  <c r="FP50" i="4"/>
  <c r="FM50" i="4"/>
  <c r="FJ50" i="4"/>
  <c r="GQ49" i="4"/>
  <c r="GN49" i="4"/>
  <c r="GK49" i="4"/>
  <c r="GH49" i="4"/>
  <c r="GE49" i="4"/>
  <c r="GB49" i="4"/>
  <c r="FY49" i="4"/>
  <c r="FV49" i="4"/>
  <c r="FS49" i="4"/>
  <c r="FP49" i="4"/>
  <c r="FM49" i="4"/>
  <c r="FJ49" i="4"/>
  <c r="GQ47" i="4"/>
  <c r="GN47" i="4"/>
  <c r="GK47" i="4"/>
  <c r="GH47" i="4"/>
  <c r="GE47" i="4"/>
  <c r="GB47" i="4"/>
  <c r="FY47" i="4"/>
  <c r="FV47" i="4"/>
  <c r="FS47" i="4"/>
  <c r="FP47" i="4"/>
  <c r="FM47" i="4"/>
  <c r="FJ47" i="4"/>
  <c r="GQ45" i="4"/>
  <c r="GN45" i="4"/>
  <c r="GK45" i="4"/>
  <c r="GH45" i="4"/>
  <c r="GE45" i="4"/>
  <c r="GB45" i="4"/>
  <c r="FY45" i="4"/>
  <c r="FV45" i="4"/>
  <c r="FS45" i="4"/>
  <c r="FP45" i="4"/>
  <c r="FM45" i="4"/>
  <c r="FJ45" i="4"/>
  <c r="GQ44" i="4"/>
  <c r="GN44" i="4"/>
  <c r="GK44" i="4"/>
  <c r="GH44" i="4"/>
  <c r="GE44" i="4"/>
  <c r="GB44" i="4"/>
  <c r="FY44" i="4"/>
  <c r="FV44" i="4"/>
  <c r="FS44" i="4"/>
  <c r="FP44" i="4"/>
  <c r="FM44" i="4"/>
  <c r="FJ44" i="4"/>
  <c r="GQ42" i="4"/>
  <c r="GN42" i="4"/>
  <c r="GK42" i="4"/>
  <c r="GH42" i="4"/>
  <c r="GE42" i="4"/>
  <c r="GB42" i="4"/>
  <c r="FY42" i="4"/>
  <c r="FV42" i="4"/>
  <c r="FS42" i="4"/>
  <c r="FP42" i="4"/>
  <c r="FM42" i="4"/>
  <c r="FJ42" i="4"/>
  <c r="GQ41" i="4"/>
  <c r="GN41" i="4"/>
  <c r="GK41" i="4"/>
  <c r="GH41" i="4"/>
  <c r="GE41" i="4"/>
  <c r="GB41" i="4"/>
  <c r="FY41" i="4"/>
  <c r="FV41" i="4"/>
  <c r="FS41" i="4"/>
  <c r="FP41" i="4"/>
  <c r="FM41" i="4"/>
  <c r="FJ41" i="4"/>
  <c r="GQ37" i="4"/>
  <c r="GN37" i="4"/>
  <c r="GK37" i="4"/>
  <c r="GH37" i="4"/>
  <c r="GE37" i="4"/>
  <c r="GB37" i="4"/>
  <c r="FY37" i="4"/>
  <c r="FV37" i="4"/>
  <c r="FS37" i="4"/>
  <c r="FP37" i="4"/>
  <c r="FM37" i="4"/>
  <c r="FJ37" i="4"/>
  <c r="GQ33" i="4"/>
  <c r="GN33" i="4"/>
  <c r="GK33" i="4"/>
  <c r="GH33" i="4"/>
  <c r="GE33" i="4"/>
  <c r="GB33" i="4"/>
  <c r="FY33" i="4"/>
  <c r="FV33" i="4"/>
  <c r="FS33" i="4"/>
  <c r="FP33" i="4"/>
  <c r="FM33" i="4"/>
  <c r="FJ33" i="4"/>
  <c r="GQ32" i="4"/>
  <c r="GN32" i="4"/>
  <c r="GK32" i="4"/>
  <c r="GH32" i="4"/>
  <c r="GE32" i="4"/>
  <c r="GB32" i="4"/>
  <c r="FY32" i="4"/>
  <c r="FV32" i="4"/>
  <c r="FS32" i="4"/>
  <c r="FP32" i="4"/>
  <c r="FM32" i="4"/>
  <c r="FJ32" i="4"/>
  <c r="GQ30" i="4"/>
  <c r="GN30" i="4"/>
  <c r="GK30" i="4"/>
  <c r="GH30" i="4"/>
  <c r="GE30" i="4"/>
  <c r="GB30" i="4"/>
  <c r="FY30" i="4"/>
  <c r="FV30" i="4"/>
  <c r="FS30" i="4"/>
  <c r="FP30" i="4"/>
  <c r="FM30" i="4"/>
  <c r="FJ30" i="4"/>
  <c r="GQ29" i="4"/>
  <c r="GN29" i="4"/>
  <c r="GK29" i="4"/>
  <c r="GH29" i="4"/>
  <c r="GE29" i="4"/>
  <c r="GB29" i="4"/>
  <c r="FY29" i="4"/>
  <c r="FV29" i="4"/>
  <c r="FS29" i="4"/>
  <c r="FP29" i="4"/>
  <c r="FM29" i="4"/>
  <c r="FJ29" i="4"/>
  <c r="GQ27" i="4"/>
  <c r="GN27" i="4"/>
  <c r="GK27" i="4"/>
  <c r="GH27" i="4"/>
  <c r="GE27" i="4"/>
  <c r="GB27" i="4"/>
  <c r="FY27" i="4"/>
  <c r="FV27" i="4"/>
  <c r="FS27" i="4"/>
  <c r="FP27" i="4"/>
  <c r="FM27" i="4"/>
  <c r="FJ27" i="4"/>
  <c r="GQ26" i="4"/>
  <c r="GN26" i="4"/>
  <c r="GK26" i="4"/>
  <c r="GH26" i="4"/>
  <c r="GE26" i="4"/>
  <c r="GB26" i="4"/>
  <c r="FY26" i="4"/>
  <c r="FV26" i="4"/>
  <c r="FS26" i="4"/>
  <c r="FP26" i="4"/>
  <c r="FM26" i="4"/>
  <c r="FJ26" i="4"/>
  <c r="GQ24" i="4"/>
  <c r="GN24" i="4"/>
  <c r="GK24" i="4"/>
  <c r="GH24" i="4"/>
  <c r="GE24" i="4"/>
  <c r="GB24" i="4"/>
  <c r="FY24" i="4"/>
  <c r="FV24" i="4"/>
  <c r="FS24" i="4"/>
  <c r="FP24" i="4"/>
  <c r="FM24" i="4"/>
  <c r="FJ24" i="4"/>
  <c r="GQ22" i="4"/>
  <c r="GN22" i="4"/>
  <c r="GK22" i="4"/>
  <c r="GH22" i="4"/>
  <c r="GE22" i="4"/>
  <c r="GB22" i="4"/>
  <c r="FY22" i="4"/>
  <c r="FV22" i="4"/>
  <c r="FS22" i="4"/>
  <c r="FP22" i="4"/>
  <c r="FM22" i="4"/>
  <c r="FJ22" i="4"/>
  <c r="GQ20" i="4"/>
  <c r="GN20" i="4"/>
  <c r="GK20" i="4"/>
  <c r="GH20" i="4"/>
  <c r="GE20" i="4"/>
  <c r="GB20" i="4"/>
  <c r="FY20" i="4"/>
  <c r="FV20" i="4"/>
  <c r="FS20" i="4"/>
  <c r="FP20" i="4"/>
  <c r="FM20" i="4"/>
  <c r="FJ20" i="4"/>
  <c r="GQ18" i="4"/>
  <c r="GN18" i="4"/>
  <c r="GK18" i="4"/>
  <c r="GH18" i="4"/>
  <c r="GE18" i="4"/>
  <c r="GB18" i="4"/>
  <c r="FY18" i="4"/>
  <c r="FV18" i="4"/>
  <c r="FS18" i="4"/>
  <c r="FP18" i="4"/>
  <c r="FM18" i="4"/>
  <c r="FJ18" i="4"/>
  <c r="GQ17" i="4"/>
  <c r="GN17" i="4"/>
  <c r="GK17" i="4"/>
  <c r="GH17" i="4"/>
  <c r="GE17" i="4"/>
  <c r="GB17" i="4"/>
  <c r="FY17" i="4"/>
  <c r="FV17" i="4"/>
  <c r="FS17" i="4"/>
  <c r="FP17" i="4"/>
  <c r="FM17" i="4"/>
  <c r="FJ17" i="4"/>
  <c r="GQ16" i="4"/>
  <c r="GN16" i="4"/>
  <c r="GK16" i="4"/>
  <c r="GH16" i="4"/>
  <c r="GE16" i="4"/>
  <c r="GB16" i="4"/>
  <c r="FY16" i="4"/>
  <c r="FV16" i="4"/>
  <c r="FS16" i="4"/>
  <c r="FP16" i="4"/>
  <c r="FM16" i="4"/>
  <c r="FJ16" i="4"/>
  <c r="GQ15" i="4"/>
  <c r="GN15" i="4"/>
  <c r="GK15" i="4"/>
  <c r="GH15" i="4"/>
  <c r="GE15" i="4"/>
  <c r="GB15" i="4"/>
  <c r="FY15" i="4"/>
  <c r="FV15" i="4"/>
  <c r="FS15" i="4"/>
  <c r="FP15" i="4"/>
  <c r="FM15" i="4"/>
  <c r="FJ15" i="4"/>
  <c r="GQ13" i="4"/>
  <c r="GN13" i="4"/>
  <c r="GK13" i="4"/>
  <c r="GH13" i="4"/>
  <c r="GE13" i="4"/>
  <c r="GB13" i="4"/>
  <c r="FY13" i="4"/>
  <c r="FV13" i="4"/>
  <c r="FS13" i="4"/>
  <c r="FP13" i="4"/>
  <c r="FM13" i="4"/>
  <c r="FJ13" i="4"/>
  <c r="GQ12" i="4"/>
  <c r="GN12" i="4"/>
  <c r="GK12" i="4"/>
  <c r="GH12" i="4"/>
  <c r="GE12" i="4"/>
  <c r="GB12" i="4"/>
  <c r="FY12" i="4"/>
  <c r="FV12" i="4"/>
  <c r="FP12" i="4"/>
  <c r="FM12" i="4"/>
  <c r="FJ12" i="4"/>
  <c r="GQ11" i="4"/>
  <c r="GN11" i="4"/>
  <c r="GK11" i="4"/>
  <c r="GH11" i="4"/>
  <c r="GE11" i="4"/>
  <c r="GB11" i="4"/>
  <c r="FY11" i="4"/>
  <c r="FV11" i="4"/>
  <c r="FS11" i="4"/>
  <c r="FP11" i="4"/>
  <c r="FM11" i="4"/>
  <c r="FJ11" i="4"/>
  <c r="GQ10" i="4"/>
  <c r="GN10" i="4"/>
  <c r="GK10" i="4"/>
  <c r="GH10" i="4"/>
  <c r="GE10" i="4"/>
  <c r="GB10" i="4"/>
  <c r="FY10" i="4"/>
  <c r="FV10" i="4"/>
  <c r="FS10" i="4"/>
  <c r="FP10" i="4"/>
  <c r="FM10" i="4"/>
  <c r="FJ10" i="4"/>
  <c r="GQ9" i="4"/>
  <c r="GN9" i="4"/>
  <c r="GK9" i="4"/>
  <c r="GH9" i="4"/>
  <c r="GE9" i="4"/>
  <c r="GB9" i="4"/>
  <c r="FY9" i="4"/>
  <c r="FV9" i="4"/>
  <c r="FS9" i="4"/>
  <c r="FP9" i="4"/>
  <c r="FM9" i="4"/>
  <c r="FJ9" i="4"/>
  <c r="GQ8" i="4"/>
  <c r="GN8" i="4"/>
  <c r="GK8" i="4"/>
  <c r="GH8" i="4"/>
  <c r="GE8" i="4"/>
  <c r="GB8" i="4"/>
  <c r="FY8" i="4"/>
  <c r="FV8" i="4"/>
  <c r="FS8" i="4"/>
  <c r="FP8" i="4"/>
  <c r="FM8" i="4"/>
  <c r="FJ8" i="4"/>
  <c r="GQ7" i="4"/>
  <c r="GN7" i="4"/>
  <c r="GK7" i="4"/>
  <c r="GH7" i="4"/>
  <c r="GE7" i="4"/>
  <c r="GB7" i="4"/>
  <c r="FY7" i="4"/>
  <c r="FV7" i="4"/>
  <c r="FS7" i="4"/>
  <c r="FP7" i="4"/>
  <c r="FM7" i="4"/>
  <c r="FJ7" i="4"/>
  <c r="GQ6" i="4"/>
  <c r="GN6" i="4"/>
  <c r="GK6" i="4"/>
  <c r="GH6" i="4"/>
  <c r="GE6" i="4"/>
  <c r="GB6" i="4"/>
  <c r="FY6" i="4"/>
  <c r="FV6" i="4"/>
  <c r="FS6" i="4"/>
  <c r="FP6" i="4"/>
  <c r="FM6" i="4"/>
  <c r="FJ6" i="4"/>
  <c r="GQ5" i="4"/>
  <c r="GN5" i="4"/>
  <c r="GK5" i="4"/>
  <c r="GH5" i="4"/>
  <c r="GE5" i="4"/>
  <c r="GB5" i="4"/>
  <c r="FY5" i="4"/>
  <c r="FV5" i="4"/>
  <c r="FS5" i="4"/>
  <c r="FP5" i="4"/>
  <c r="FM5" i="4"/>
  <c r="FJ5" i="4"/>
  <c r="FG53" i="4"/>
  <c r="FD53" i="4"/>
  <c r="FA53" i="4"/>
  <c r="EX53" i="4"/>
  <c r="EU53" i="4"/>
  <c r="ER53" i="4"/>
  <c r="FG52" i="4"/>
  <c r="FD52" i="4"/>
  <c r="FA52" i="4"/>
  <c r="EX52" i="4"/>
  <c r="EU52" i="4"/>
  <c r="ER52" i="4"/>
  <c r="FG51" i="4"/>
  <c r="FD51" i="4"/>
  <c r="FA51" i="4"/>
  <c r="EX51" i="4"/>
  <c r="EU51" i="4"/>
  <c r="ER51" i="4"/>
  <c r="FG50" i="4"/>
  <c r="FD50" i="4"/>
  <c r="FA50" i="4"/>
  <c r="EX50" i="4"/>
  <c r="EU50" i="4"/>
  <c r="ER50" i="4"/>
  <c r="FG49" i="4"/>
  <c r="FD49" i="4"/>
  <c r="FA49" i="4"/>
  <c r="EX49" i="4"/>
  <c r="EU49" i="4"/>
  <c r="ER49" i="4"/>
  <c r="FG47" i="4"/>
  <c r="FD47" i="4"/>
  <c r="FA47" i="4"/>
  <c r="EX47" i="4"/>
  <c r="EU47" i="4"/>
  <c r="ER47" i="4"/>
  <c r="FG45" i="4"/>
  <c r="FD45" i="4"/>
  <c r="FA45" i="4"/>
  <c r="EX45" i="4"/>
  <c r="EU45" i="4"/>
  <c r="ER45" i="4"/>
  <c r="FG44" i="4"/>
  <c r="FD44" i="4"/>
  <c r="FA44" i="4"/>
  <c r="EX44" i="4"/>
  <c r="EU44" i="4"/>
  <c r="ER44" i="4"/>
  <c r="FG42" i="4"/>
  <c r="FD42" i="4"/>
  <c r="FA42" i="4"/>
  <c r="EX42" i="4"/>
  <c r="EU42" i="4"/>
  <c r="ER42" i="4"/>
  <c r="FG41" i="4"/>
  <c r="FD41" i="4"/>
  <c r="FA41" i="4"/>
  <c r="EX41" i="4"/>
  <c r="EU41" i="4"/>
  <c r="ER41" i="4"/>
  <c r="FG37" i="4"/>
  <c r="FD37" i="4"/>
  <c r="FA37" i="4"/>
  <c r="EX37" i="4"/>
  <c r="EU37" i="4"/>
  <c r="ER37" i="4"/>
  <c r="FG33" i="4"/>
  <c r="FD33" i="4"/>
  <c r="FA33" i="4"/>
  <c r="EX33" i="4"/>
  <c r="EU33" i="4"/>
  <c r="ER33" i="4"/>
  <c r="FG32" i="4"/>
  <c r="FD32" i="4"/>
  <c r="FA32" i="4"/>
  <c r="EX32" i="4"/>
  <c r="EU32" i="4"/>
  <c r="ER32" i="4"/>
  <c r="FG30" i="4"/>
  <c r="FD30" i="4"/>
  <c r="FA30" i="4"/>
  <c r="EX30" i="4"/>
  <c r="EU30" i="4"/>
  <c r="ER30" i="4"/>
  <c r="FG29" i="4"/>
  <c r="FD29" i="4"/>
  <c r="FA29" i="4"/>
  <c r="EX29" i="4"/>
  <c r="EU29" i="4"/>
  <c r="ER29" i="4"/>
  <c r="FG27" i="4"/>
  <c r="FD27" i="4"/>
  <c r="FA27" i="4"/>
  <c r="EX27" i="4"/>
  <c r="EU27" i="4"/>
  <c r="ER27" i="4"/>
  <c r="FG26" i="4"/>
  <c r="FD26" i="4"/>
  <c r="FA26" i="4"/>
  <c r="EX26" i="4"/>
  <c r="EU26" i="4"/>
  <c r="ER26" i="4"/>
  <c r="FG24" i="4"/>
  <c r="FD24" i="4"/>
  <c r="FA24" i="4"/>
  <c r="EX24" i="4"/>
  <c r="EU24" i="4"/>
  <c r="ER24" i="4"/>
  <c r="FG22" i="4"/>
  <c r="FD22" i="4"/>
  <c r="FA22" i="4"/>
  <c r="EX22" i="4"/>
  <c r="EU22" i="4"/>
  <c r="ER22" i="4"/>
  <c r="FG20" i="4"/>
  <c r="FD20" i="4"/>
  <c r="FA20" i="4"/>
  <c r="EX20" i="4"/>
  <c r="EU20" i="4"/>
  <c r="ER20" i="4"/>
  <c r="FG18" i="4"/>
  <c r="FD18" i="4"/>
  <c r="FA18" i="4"/>
  <c r="EX18" i="4"/>
  <c r="EU18" i="4"/>
  <c r="ER18" i="4"/>
  <c r="FG17" i="4"/>
  <c r="FD17" i="4"/>
  <c r="FA17" i="4"/>
  <c r="EX17" i="4"/>
  <c r="EU17" i="4"/>
  <c r="ER17" i="4"/>
  <c r="FG16" i="4"/>
  <c r="FD16" i="4"/>
  <c r="FA16" i="4"/>
  <c r="EX16" i="4"/>
  <c r="EU16" i="4"/>
  <c r="ER16" i="4"/>
  <c r="FG15" i="4"/>
  <c r="FD15" i="4"/>
  <c r="FA15" i="4"/>
  <c r="EX15" i="4"/>
  <c r="EU15" i="4"/>
  <c r="ER15" i="4"/>
  <c r="FG13" i="4"/>
  <c r="FD13" i="4"/>
  <c r="FA13" i="4"/>
  <c r="EX13" i="4"/>
  <c r="EU13" i="4"/>
  <c r="ER13" i="4"/>
  <c r="FG12" i="4"/>
  <c r="FD12" i="4"/>
  <c r="FA12" i="4"/>
  <c r="EX12" i="4"/>
  <c r="EU12" i="4"/>
  <c r="ER12" i="4"/>
  <c r="FG11" i="4"/>
  <c r="FD11" i="4"/>
  <c r="FA11" i="4"/>
  <c r="EX11" i="4"/>
  <c r="EU11" i="4"/>
  <c r="ER11" i="4"/>
  <c r="FG10" i="4"/>
  <c r="FD10" i="4"/>
  <c r="FA10" i="4"/>
  <c r="EX10" i="4"/>
  <c r="EU10" i="4"/>
  <c r="ER10" i="4"/>
  <c r="FG9" i="4"/>
  <c r="FD9" i="4"/>
  <c r="FA9" i="4"/>
  <c r="EX9" i="4"/>
  <c r="EU9" i="4"/>
  <c r="ER9" i="4"/>
  <c r="FG8" i="4"/>
  <c r="FD8" i="4"/>
  <c r="FA8" i="4"/>
  <c r="EX8" i="4"/>
  <c r="EU8" i="4"/>
  <c r="ER8" i="4"/>
  <c r="FG7" i="4"/>
  <c r="FD7" i="4"/>
  <c r="FA7" i="4"/>
  <c r="EX7" i="4"/>
  <c r="EU7" i="4"/>
  <c r="ER7" i="4"/>
  <c r="FG6" i="4"/>
  <c r="FD6" i="4"/>
  <c r="FA6" i="4"/>
  <c r="EX6" i="4"/>
  <c r="EU6" i="4"/>
  <c r="ER6" i="4"/>
  <c r="FG5" i="4"/>
  <c r="FD5" i="4"/>
  <c r="FA5" i="4"/>
  <c r="EX5" i="4"/>
  <c r="EU5" i="4"/>
  <c r="ER5" i="4"/>
  <c r="EO53" i="4"/>
  <c r="EL53" i="4"/>
  <c r="EI53" i="4"/>
  <c r="EO52" i="4"/>
  <c r="EL52" i="4"/>
  <c r="EI52" i="4"/>
  <c r="EO51" i="4"/>
  <c r="EL51" i="4"/>
  <c r="EI51" i="4"/>
  <c r="EO50" i="4"/>
  <c r="EL50" i="4"/>
  <c r="EI50" i="4"/>
  <c r="EO49" i="4"/>
  <c r="EL49" i="4"/>
  <c r="EI49" i="4"/>
  <c r="EO47" i="4"/>
  <c r="EL47" i="4"/>
  <c r="EI47" i="4"/>
  <c r="EO45" i="4"/>
  <c r="EL45" i="4"/>
  <c r="EI45" i="4"/>
  <c r="EO44" i="4"/>
  <c r="EL44" i="4"/>
  <c r="EI44" i="4"/>
  <c r="EO42" i="4"/>
  <c r="EL42" i="4"/>
  <c r="EI42" i="4"/>
  <c r="EO41" i="4"/>
  <c r="EL41" i="4"/>
  <c r="EI41" i="4"/>
  <c r="EO37" i="4"/>
  <c r="EL37" i="4"/>
  <c r="EI37" i="4"/>
  <c r="EO33" i="4"/>
  <c r="EL33" i="4"/>
  <c r="EI33" i="4"/>
  <c r="EO32" i="4"/>
  <c r="EL32" i="4"/>
  <c r="EI32" i="4"/>
  <c r="EO30" i="4"/>
  <c r="EL30" i="4"/>
  <c r="EI30" i="4"/>
  <c r="EO29" i="4"/>
  <c r="EL29" i="4"/>
  <c r="EI29" i="4"/>
  <c r="EO27" i="4"/>
  <c r="EL27" i="4"/>
  <c r="EI27" i="4"/>
  <c r="EO26" i="4"/>
  <c r="EL26" i="4"/>
  <c r="EI26" i="4"/>
  <c r="EO24" i="4"/>
  <c r="EL24" i="4"/>
  <c r="EI24" i="4"/>
  <c r="EO22" i="4"/>
  <c r="EL22" i="4"/>
  <c r="EI22" i="4"/>
  <c r="EO20" i="4"/>
  <c r="EL20" i="4"/>
  <c r="EI20" i="4"/>
  <c r="EO18" i="4"/>
  <c r="EL18" i="4"/>
  <c r="EI18" i="4"/>
  <c r="EO17" i="4"/>
  <c r="EL17" i="4"/>
  <c r="EI17" i="4"/>
  <c r="EO16" i="4"/>
  <c r="EL16" i="4"/>
  <c r="EI16" i="4"/>
  <c r="EO15" i="4"/>
  <c r="EL15" i="4"/>
  <c r="EI15" i="4"/>
  <c r="EO13" i="4"/>
  <c r="EL13" i="4"/>
  <c r="EI13" i="4"/>
  <c r="EO12" i="4"/>
  <c r="EL12" i="4"/>
  <c r="EI12" i="4"/>
  <c r="EO11" i="4"/>
  <c r="EL11" i="4"/>
  <c r="EI11" i="4"/>
  <c r="EO10" i="4"/>
  <c r="EL10" i="4"/>
  <c r="EI10" i="4"/>
  <c r="EO9" i="4"/>
  <c r="EL9" i="4"/>
  <c r="EI9" i="4"/>
  <c r="EO8" i="4"/>
  <c r="EL8" i="4"/>
  <c r="EI8" i="4"/>
  <c r="EO7" i="4"/>
  <c r="EL7" i="4"/>
  <c r="EI7" i="4"/>
  <c r="EO6" i="4"/>
  <c r="EL6" i="4"/>
  <c r="EI6" i="4"/>
  <c r="EO5" i="4"/>
  <c r="EL5" i="4"/>
  <c r="EI5" i="4"/>
  <c r="AH53" i="4"/>
  <c r="CP44" i="4"/>
  <c r="D44" i="4"/>
  <c r="AX36" i="1"/>
  <c r="CV16" i="4"/>
  <c r="BD20" i="1"/>
  <c r="DK5" i="4"/>
  <c r="DN5" i="4"/>
  <c r="DQ5" i="4"/>
  <c r="DT5" i="4"/>
  <c r="DW5" i="4"/>
  <c r="DZ5" i="4"/>
  <c r="EC5" i="4"/>
  <c r="EF5" i="4"/>
  <c r="DK6" i="4"/>
  <c r="DN6" i="4"/>
  <c r="DQ6" i="4"/>
  <c r="DT6" i="4"/>
  <c r="DW6" i="4"/>
  <c r="DZ6" i="4"/>
  <c r="EC6" i="4"/>
  <c r="EF6" i="4"/>
  <c r="DK7" i="4"/>
  <c r="DN7" i="4"/>
  <c r="DQ7" i="4"/>
  <c r="DT7" i="4"/>
  <c r="DW7" i="4"/>
  <c r="DZ7" i="4"/>
  <c r="EC7" i="4"/>
  <c r="EF7" i="4"/>
  <c r="DK8" i="4"/>
  <c r="DN8" i="4"/>
  <c r="DQ8" i="4"/>
  <c r="DT8" i="4"/>
  <c r="DW8" i="4"/>
  <c r="DZ8" i="4"/>
  <c r="EC8" i="4"/>
  <c r="EF8" i="4"/>
  <c r="DK9" i="4"/>
  <c r="DN9" i="4"/>
  <c r="DQ9" i="4"/>
  <c r="DT9" i="4"/>
  <c r="DW9" i="4"/>
  <c r="DZ9" i="4"/>
  <c r="EC9" i="4"/>
  <c r="EF9" i="4"/>
  <c r="DK10" i="4"/>
  <c r="DN10" i="4"/>
  <c r="DQ10" i="4"/>
  <c r="DT10" i="4"/>
  <c r="DW10" i="4"/>
  <c r="DZ10" i="4"/>
  <c r="EC10" i="4"/>
  <c r="EF10" i="4"/>
  <c r="DK11" i="4"/>
  <c r="DN11" i="4"/>
  <c r="DQ11" i="4"/>
  <c r="DT11" i="4"/>
  <c r="DW11" i="4"/>
  <c r="DZ11" i="4"/>
  <c r="EC11" i="4"/>
  <c r="EF11" i="4"/>
  <c r="DK12" i="4"/>
  <c r="DN12" i="4"/>
  <c r="DQ12" i="4"/>
  <c r="DT12" i="4"/>
  <c r="DW12" i="4"/>
  <c r="DZ12" i="4"/>
  <c r="EC12" i="4"/>
  <c r="EF12" i="4"/>
  <c r="DK13" i="4"/>
  <c r="DN13" i="4"/>
  <c r="DQ13" i="4"/>
  <c r="DT13" i="4"/>
  <c r="DW13" i="4"/>
  <c r="DZ13" i="4"/>
  <c r="EC13" i="4"/>
  <c r="EF13" i="4"/>
  <c r="DK15" i="4"/>
  <c r="DN15" i="4"/>
  <c r="DQ15" i="4"/>
  <c r="DT15" i="4"/>
  <c r="DW15" i="4"/>
  <c r="DZ15" i="4"/>
  <c r="EC15" i="4"/>
  <c r="EF15" i="4"/>
  <c r="DK16" i="4"/>
  <c r="DN16" i="4"/>
  <c r="DQ16" i="4"/>
  <c r="DT16" i="4"/>
  <c r="DW16" i="4"/>
  <c r="DZ16" i="4"/>
  <c r="EC16" i="4"/>
  <c r="EF16" i="4"/>
  <c r="DK17" i="4"/>
  <c r="DN17" i="4"/>
  <c r="DQ17" i="4"/>
  <c r="DT17" i="4"/>
  <c r="DW17" i="4"/>
  <c r="DZ17" i="4"/>
  <c r="EC17" i="4"/>
  <c r="EF17" i="4"/>
  <c r="DK18" i="4"/>
  <c r="DN18" i="4"/>
  <c r="DQ18" i="4"/>
  <c r="DT18" i="4"/>
  <c r="DW18" i="4"/>
  <c r="DZ18" i="4"/>
  <c r="EC18" i="4"/>
  <c r="EF18" i="4"/>
  <c r="DK20" i="4"/>
  <c r="DN20" i="4"/>
  <c r="DQ20" i="4"/>
  <c r="DT20" i="4"/>
  <c r="DW20" i="4"/>
  <c r="DZ20" i="4"/>
  <c r="EC20" i="4"/>
  <c r="EF20" i="4"/>
  <c r="DK22" i="4"/>
  <c r="DN22" i="4"/>
  <c r="DQ22" i="4"/>
  <c r="DT22" i="4"/>
  <c r="DW22" i="4"/>
  <c r="DZ22" i="4"/>
  <c r="EC22" i="4"/>
  <c r="EF22" i="4"/>
  <c r="DK24" i="4"/>
  <c r="DN24" i="4"/>
  <c r="DQ24" i="4"/>
  <c r="DT24" i="4"/>
  <c r="DW24" i="4"/>
  <c r="DZ24" i="4"/>
  <c r="EC24" i="4"/>
  <c r="EF24" i="4"/>
  <c r="DK26" i="4"/>
  <c r="DN26" i="4"/>
  <c r="DQ26" i="4"/>
  <c r="DT26" i="4"/>
  <c r="DW26" i="4"/>
  <c r="DZ26" i="4"/>
  <c r="EC26" i="4"/>
  <c r="EF26" i="4"/>
  <c r="DK27" i="4"/>
  <c r="DN27" i="4"/>
  <c r="DQ27" i="4"/>
  <c r="DT27" i="4"/>
  <c r="DW27" i="4"/>
  <c r="DZ27" i="4"/>
  <c r="EC27" i="4"/>
  <c r="EF27" i="4"/>
  <c r="DK29" i="4"/>
  <c r="DN29" i="4"/>
  <c r="DQ29" i="4"/>
  <c r="DT29" i="4"/>
  <c r="DW29" i="4"/>
  <c r="DZ29" i="4"/>
  <c r="EC29" i="4"/>
  <c r="EF29" i="4"/>
  <c r="DK30" i="4"/>
  <c r="DN30" i="4"/>
  <c r="DQ30" i="4"/>
  <c r="DT30" i="4"/>
  <c r="DW30" i="4"/>
  <c r="DZ30" i="4"/>
  <c r="EC30" i="4"/>
  <c r="EF30" i="4"/>
  <c r="DK32" i="4"/>
  <c r="DN32" i="4"/>
  <c r="DQ32" i="4"/>
  <c r="DT32" i="4"/>
  <c r="DW32" i="4"/>
  <c r="DZ32" i="4"/>
  <c r="EC32" i="4"/>
  <c r="EF32" i="4"/>
  <c r="DK33" i="4"/>
  <c r="DN33" i="4"/>
  <c r="DQ33" i="4"/>
  <c r="DT33" i="4"/>
  <c r="DW33" i="4"/>
  <c r="DZ33" i="4"/>
  <c r="EC33" i="4"/>
  <c r="EF33" i="4"/>
  <c r="DK37" i="4"/>
  <c r="DN37" i="4"/>
  <c r="DQ37" i="4"/>
  <c r="DT37" i="4"/>
  <c r="DW37" i="4"/>
  <c r="DZ37" i="4"/>
  <c r="EC37" i="4"/>
  <c r="EF37" i="4"/>
  <c r="DK41" i="4"/>
  <c r="DN41" i="4"/>
  <c r="DQ41" i="4"/>
  <c r="DT41" i="4"/>
  <c r="DW41" i="4"/>
  <c r="DZ41" i="4"/>
  <c r="EC41" i="4"/>
  <c r="EF41" i="4"/>
  <c r="DK42" i="4"/>
  <c r="DN42" i="4"/>
  <c r="DQ42" i="4"/>
  <c r="DT42" i="4"/>
  <c r="DW42" i="4"/>
  <c r="DZ42" i="4"/>
  <c r="EC42" i="4"/>
  <c r="EF42" i="4"/>
  <c r="DK44" i="4"/>
  <c r="DN44" i="4"/>
  <c r="DQ44" i="4"/>
  <c r="DT44" i="4"/>
  <c r="DW44" i="4"/>
  <c r="DZ44" i="4"/>
  <c r="EC44" i="4"/>
  <c r="EF44" i="4"/>
  <c r="DK45" i="4"/>
  <c r="DN45" i="4"/>
  <c r="DQ45" i="4"/>
  <c r="DT45" i="4"/>
  <c r="DW45" i="4"/>
  <c r="DZ45" i="4"/>
  <c r="EC45" i="4"/>
  <c r="EF45" i="4"/>
  <c r="DK47" i="4"/>
  <c r="DN47" i="4"/>
  <c r="DQ47" i="4"/>
  <c r="DT47" i="4"/>
  <c r="DW47" i="4"/>
  <c r="DZ47" i="4"/>
  <c r="EC47" i="4"/>
  <c r="EF47" i="4"/>
  <c r="DK49" i="4"/>
  <c r="DN49" i="4"/>
  <c r="DQ49" i="4"/>
  <c r="DT49" i="4"/>
  <c r="DW49" i="4"/>
  <c r="DZ49" i="4"/>
  <c r="EC49" i="4"/>
  <c r="EF49" i="4"/>
  <c r="DK50" i="4"/>
  <c r="DN50" i="4"/>
  <c r="DQ50" i="4"/>
  <c r="DT50" i="4"/>
  <c r="DW50" i="4"/>
  <c r="DZ50" i="4"/>
  <c r="EC50" i="4"/>
  <c r="EF50" i="4"/>
  <c r="DK51" i="4"/>
  <c r="DN51" i="4"/>
  <c r="DQ51" i="4"/>
  <c r="DT51" i="4"/>
  <c r="DW51" i="4"/>
  <c r="DZ51" i="4"/>
  <c r="EC51" i="4"/>
  <c r="EF51" i="4"/>
  <c r="DK52" i="4"/>
  <c r="DN52" i="4"/>
  <c r="DQ52" i="4"/>
  <c r="DT52" i="4"/>
  <c r="DW52" i="4"/>
  <c r="DZ52" i="4"/>
  <c r="EC52" i="4"/>
  <c r="EF52" i="4"/>
  <c r="DK53" i="4"/>
  <c r="DN53" i="4"/>
  <c r="DQ53" i="4"/>
  <c r="DT53" i="4"/>
  <c r="DW53" i="4"/>
  <c r="DZ53" i="4"/>
  <c r="EC53" i="4"/>
  <c r="EF53" i="4"/>
  <c r="CY5" i="4"/>
  <c r="DB5" i="4"/>
  <c r="DE5" i="4"/>
  <c r="DH5" i="4"/>
  <c r="CY6" i="4"/>
  <c r="DB6" i="4"/>
  <c r="DE6" i="4"/>
  <c r="DH6" i="4"/>
  <c r="CY7" i="4"/>
  <c r="DB7" i="4"/>
  <c r="DE7" i="4"/>
  <c r="DH7" i="4"/>
  <c r="CY8" i="4"/>
  <c r="DB8" i="4"/>
  <c r="DE8" i="4"/>
  <c r="DH8" i="4"/>
  <c r="CY9" i="4"/>
  <c r="DB9" i="4"/>
  <c r="DE9" i="4"/>
  <c r="DH9" i="4"/>
  <c r="CY10" i="4"/>
  <c r="DB10" i="4"/>
  <c r="DE10" i="4"/>
  <c r="DH10" i="4"/>
  <c r="CY11" i="4"/>
  <c r="DB11" i="4"/>
  <c r="DE11" i="4"/>
  <c r="DH11" i="4"/>
  <c r="CY12" i="4"/>
  <c r="DB12" i="4"/>
  <c r="DE12" i="4"/>
  <c r="DH12" i="4"/>
  <c r="CY13" i="4"/>
  <c r="DB13" i="4"/>
  <c r="DE13" i="4"/>
  <c r="DH13" i="4"/>
  <c r="CY15" i="4"/>
  <c r="DB15" i="4"/>
  <c r="DE15" i="4"/>
  <c r="DH15" i="4"/>
  <c r="CY16" i="4"/>
  <c r="DB16" i="4"/>
  <c r="DE16" i="4"/>
  <c r="DH16" i="4"/>
  <c r="CY17" i="4"/>
  <c r="DB17" i="4"/>
  <c r="DE17" i="4"/>
  <c r="DH17" i="4"/>
  <c r="CY18" i="4"/>
  <c r="DB18" i="4"/>
  <c r="DE18" i="4"/>
  <c r="DH18" i="4"/>
  <c r="CY20" i="4"/>
  <c r="DB20" i="4"/>
  <c r="DE20" i="4"/>
  <c r="DH20" i="4"/>
  <c r="CY22" i="4"/>
  <c r="DB22" i="4"/>
  <c r="DE22" i="4"/>
  <c r="DH22" i="4"/>
  <c r="CY24" i="4"/>
  <c r="DB24" i="4"/>
  <c r="DE24" i="4"/>
  <c r="DH24" i="4"/>
  <c r="CY26" i="4"/>
  <c r="DB26" i="4"/>
  <c r="DE26" i="4"/>
  <c r="DH26" i="4"/>
  <c r="CY27" i="4"/>
  <c r="DB27" i="4"/>
  <c r="DE27" i="4"/>
  <c r="DH27" i="4"/>
  <c r="CY29" i="4"/>
  <c r="DB29" i="4"/>
  <c r="DE29" i="4"/>
  <c r="DH29" i="4"/>
  <c r="CY30" i="4"/>
  <c r="DB30" i="4"/>
  <c r="DE30" i="4"/>
  <c r="DH30" i="4"/>
  <c r="CY32" i="4"/>
  <c r="DB32" i="4"/>
  <c r="DE32" i="4"/>
  <c r="DH32" i="4"/>
  <c r="CY33" i="4"/>
  <c r="DB33" i="4"/>
  <c r="DE33" i="4"/>
  <c r="DH33" i="4"/>
  <c r="CY37" i="4"/>
  <c r="DB37" i="4"/>
  <c r="DE37" i="4"/>
  <c r="DH37" i="4"/>
  <c r="CY41" i="4"/>
  <c r="DB41" i="4"/>
  <c r="DE41" i="4"/>
  <c r="DH41" i="4"/>
  <c r="CY42" i="4"/>
  <c r="DB42" i="4"/>
  <c r="DE42" i="4"/>
  <c r="DH42" i="4"/>
  <c r="CY44" i="4"/>
  <c r="DB44" i="4"/>
  <c r="DE44" i="4"/>
  <c r="DH44" i="4"/>
  <c r="CY45" i="4"/>
  <c r="DB45" i="4"/>
  <c r="DE45" i="4"/>
  <c r="DH45" i="4"/>
  <c r="CY47" i="4"/>
  <c r="DB47" i="4"/>
  <c r="DE47" i="4"/>
  <c r="DH47" i="4"/>
  <c r="CY49" i="4"/>
  <c r="DB49" i="4"/>
  <c r="DE49" i="4"/>
  <c r="DH49" i="4"/>
  <c r="CY50" i="4"/>
  <c r="DB50" i="4"/>
  <c r="DE50" i="4"/>
  <c r="DH50" i="4"/>
  <c r="CY51" i="4"/>
  <c r="DB51" i="4"/>
  <c r="DE51" i="4"/>
  <c r="DH51" i="4"/>
  <c r="CY52" i="4"/>
  <c r="DB52" i="4"/>
  <c r="DE52" i="4"/>
  <c r="DH52" i="4"/>
  <c r="CY53" i="4"/>
  <c r="DB53" i="4"/>
  <c r="DE53" i="4"/>
  <c r="DH53" i="4"/>
  <c r="CS5" i="4"/>
  <c r="CV5" i="4"/>
  <c r="CS6" i="4"/>
  <c r="CV6" i="4"/>
  <c r="CS7" i="4"/>
  <c r="CV7" i="4"/>
  <c r="CS8" i="4"/>
  <c r="CV8" i="4"/>
  <c r="CS9" i="4"/>
  <c r="CV9" i="4"/>
  <c r="CS10" i="4"/>
  <c r="CV10" i="4"/>
  <c r="CS11" i="4"/>
  <c r="CV11" i="4"/>
  <c r="CS12" i="4"/>
  <c r="CV12" i="4"/>
  <c r="CS13" i="4"/>
  <c r="CV13" i="4"/>
  <c r="CS15" i="4"/>
  <c r="CV15" i="4"/>
  <c r="CS16" i="4"/>
  <c r="CS17" i="4"/>
  <c r="CV17" i="4"/>
  <c r="CS18" i="4"/>
  <c r="CV18" i="4"/>
  <c r="CS20" i="4"/>
  <c r="CV20" i="4"/>
  <c r="CS22" i="4"/>
  <c r="CV22" i="4"/>
  <c r="CS24" i="4"/>
  <c r="CV24" i="4"/>
  <c r="CS26" i="4"/>
  <c r="CV26" i="4"/>
  <c r="CS27" i="4"/>
  <c r="CV27" i="4"/>
  <c r="CS29" i="4"/>
  <c r="CV29" i="4"/>
  <c r="CS30" i="4"/>
  <c r="CV30" i="4"/>
  <c r="CS32" i="4"/>
  <c r="CV32" i="4"/>
  <c r="CS33" i="4"/>
  <c r="CV33" i="4"/>
  <c r="CS37" i="4"/>
  <c r="CV37" i="4"/>
  <c r="CS41" i="4"/>
  <c r="CV41" i="4"/>
  <c r="CS42" i="4"/>
  <c r="CV42" i="4"/>
  <c r="CS44" i="4"/>
  <c r="CV44" i="4"/>
  <c r="CS45" i="4"/>
  <c r="CV45" i="4"/>
  <c r="CS47" i="4"/>
  <c r="CV47" i="4"/>
  <c r="CS49" i="4"/>
  <c r="CV49" i="4"/>
  <c r="CS50" i="4"/>
  <c r="CV50" i="4"/>
  <c r="CS51" i="4"/>
  <c r="CV51" i="4"/>
  <c r="CS52" i="4"/>
  <c r="CV52" i="4"/>
  <c r="CS53" i="4"/>
  <c r="CV53" i="4"/>
  <c r="AH18" i="1"/>
  <c r="CP11" i="4"/>
  <c r="CM11" i="4"/>
  <c r="CJ11" i="4"/>
  <c r="CG11" i="4"/>
  <c r="CD11" i="4"/>
  <c r="CA11" i="4"/>
  <c r="BX11" i="4"/>
  <c r="BU11" i="4"/>
  <c r="BR11" i="4"/>
  <c r="BO11" i="4"/>
  <c r="BL11" i="4"/>
  <c r="BI11" i="4"/>
  <c r="BF11" i="4"/>
  <c r="BC11" i="4"/>
  <c r="AZ11" i="4"/>
  <c r="AW11" i="4"/>
  <c r="AT11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D11" i="4"/>
  <c r="CP53" i="4"/>
  <c r="CM53" i="4"/>
  <c r="CJ53" i="4"/>
  <c r="CG53" i="4"/>
  <c r="CD53" i="4"/>
  <c r="CA53" i="4"/>
  <c r="BX53" i="4"/>
  <c r="BU53" i="4"/>
  <c r="BR53" i="4"/>
  <c r="CP52" i="4"/>
  <c r="CM52" i="4"/>
  <c r="CJ52" i="4"/>
  <c r="CG52" i="4"/>
  <c r="CD52" i="4"/>
  <c r="CA52" i="4"/>
  <c r="BX52" i="4"/>
  <c r="BU52" i="4"/>
  <c r="BR52" i="4"/>
  <c r="CP51" i="4"/>
  <c r="CM51" i="4"/>
  <c r="CJ51" i="4"/>
  <c r="CG51" i="4"/>
  <c r="CD51" i="4"/>
  <c r="CA51" i="4"/>
  <c r="BX51" i="4"/>
  <c r="BU51" i="4"/>
  <c r="BR51" i="4"/>
  <c r="CP50" i="4"/>
  <c r="CM50" i="4"/>
  <c r="CJ50" i="4"/>
  <c r="CG50" i="4"/>
  <c r="CD50" i="4"/>
  <c r="CA50" i="4"/>
  <c r="BX50" i="4"/>
  <c r="BU50" i="4"/>
  <c r="BR50" i="4"/>
  <c r="CP49" i="4"/>
  <c r="CM49" i="4"/>
  <c r="CJ49" i="4"/>
  <c r="CG49" i="4"/>
  <c r="CD49" i="4"/>
  <c r="CA49" i="4"/>
  <c r="BX49" i="4"/>
  <c r="BU49" i="4"/>
  <c r="BR49" i="4"/>
  <c r="CP47" i="4"/>
  <c r="CM47" i="4"/>
  <c r="CJ47" i="4"/>
  <c r="CG47" i="4"/>
  <c r="CD47" i="4"/>
  <c r="CA47" i="4"/>
  <c r="BX47" i="4"/>
  <c r="BU47" i="4"/>
  <c r="BR47" i="4"/>
  <c r="CP45" i="4"/>
  <c r="CM45" i="4"/>
  <c r="CJ45" i="4"/>
  <c r="CG45" i="4"/>
  <c r="CD45" i="4"/>
  <c r="CA45" i="4"/>
  <c r="BX45" i="4"/>
  <c r="BU45" i="4"/>
  <c r="BR45" i="4"/>
  <c r="CM44" i="4"/>
  <c r="CJ44" i="4"/>
  <c r="CG44" i="4"/>
  <c r="CD44" i="4"/>
  <c r="CA44" i="4"/>
  <c r="BX44" i="4"/>
  <c r="BU44" i="4"/>
  <c r="BR44" i="4"/>
  <c r="CP42" i="4"/>
  <c r="CM42" i="4"/>
  <c r="CJ42" i="4"/>
  <c r="CG42" i="4"/>
  <c r="CD42" i="4"/>
  <c r="CA42" i="4"/>
  <c r="BX42" i="4"/>
  <c r="BU42" i="4"/>
  <c r="BR42" i="4"/>
  <c r="CP41" i="4"/>
  <c r="CM41" i="4"/>
  <c r="CJ41" i="4"/>
  <c r="CG41" i="4"/>
  <c r="CD41" i="4"/>
  <c r="CA41" i="4"/>
  <c r="BX41" i="4"/>
  <c r="BU41" i="4"/>
  <c r="BR41" i="4"/>
  <c r="CP37" i="4"/>
  <c r="CM37" i="4"/>
  <c r="CJ37" i="4"/>
  <c r="CG37" i="4"/>
  <c r="CD37" i="4"/>
  <c r="CA37" i="4"/>
  <c r="BX37" i="4"/>
  <c r="BU37" i="4"/>
  <c r="BR37" i="4"/>
  <c r="CP33" i="4"/>
  <c r="CM33" i="4"/>
  <c r="CJ33" i="4"/>
  <c r="CG33" i="4"/>
  <c r="CD33" i="4"/>
  <c r="CA33" i="4"/>
  <c r="BX33" i="4"/>
  <c r="BU33" i="4"/>
  <c r="BR33" i="4"/>
  <c r="CP32" i="4"/>
  <c r="CM32" i="4"/>
  <c r="CJ32" i="4"/>
  <c r="CG32" i="4"/>
  <c r="CD32" i="4"/>
  <c r="CA32" i="4"/>
  <c r="BX32" i="4"/>
  <c r="BU32" i="4"/>
  <c r="BR32" i="4"/>
  <c r="CP30" i="4"/>
  <c r="CM30" i="4"/>
  <c r="CJ30" i="4"/>
  <c r="CG30" i="4"/>
  <c r="CD30" i="4"/>
  <c r="CA30" i="4"/>
  <c r="BX30" i="4"/>
  <c r="BU30" i="4"/>
  <c r="BR30" i="4"/>
  <c r="CP29" i="4"/>
  <c r="CM29" i="4"/>
  <c r="CJ29" i="4"/>
  <c r="CG29" i="4"/>
  <c r="CD29" i="4"/>
  <c r="CA29" i="4"/>
  <c r="BX29" i="4"/>
  <c r="BU29" i="4"/>
  <c r="BR29" i="4"/>
  <c r="CP27" i="4"/>
  <c r="CM27" i="4"/>
  <c r="CJ27" i="4"/>
  <c r="CG27" i="4"/>
  <c r="CD27" i="4"/>
  <c r="CA27" i="4"/>
  <c r="BX27" i="4"/>
  <c r="BU27" i="4"/>
  <c r="BR27" i="4"/>
  <c r="CP26" i="4"/>
  <c r="CM26" i="4"/>
  <c r="CJ26" i="4"/>
  <c r="CG26" i="4"/>
  <c r="CD26" i="4"/>
  <c r="CA26" i="4"/>
  <c r="BX26" i="4"/>
  <c r="BU26" i="4"/>
  <c r="BR26" i="4"/>
  <c r="CP24" i="4"/>
  <c r="CM24" i="4"/>
  <c r="CJ24" i="4"/>
  <c r="CG24" i="4"/>
  <c r="CD24" i="4"/>
  <c r="CA24" i="4"/>
  <c r="BX24" i="4"/>
  <c r="BU24" i="4"/>
  <c r="BR24" i="4"/>
  <c r="CP22" i="4"/>
  <c r="CM22" i="4"/>
  <c r="CJ22" i="4"/>
  <c r="CG22" i="4"/>
  <c r="CD22" i="4"/>
  <c r="CA22" i="4"/>
  <c r="BX22" i="4"/>
  <c r="BU22" i="4"/>
  <c r="BR22" i="4"/>
  <c r="CP20" i="4"/>
  <c r="CM20" i="4"/>
  <c r="CJ20" i="4"/>
  <c r="CG20" i="4"/>
  <c r="CD20" i="4"/>
  <c r="CA20" i="4"/>
  <c r="BX20" i="4"/>
  <c r="BU20" i="4"/>
  <c r="BR20" i="4"/>
  <c r="CP18" i="4"/>
  <c r="CM18" i="4"/>
  <c r="CJ18" i="4"/>
  <c r="CG18" i="4"/>
  <c r="CD18" i="4"/>
  <c r="CA18" i="4"/>
  <c r="BX18" i="4"/>
  <c r="BU18" i="4"/>
  <c r="BR18" i="4"/>
  <c r="CP17" i="4"/>
  <c r="CM17" i="4"/>
  <c r="CJ17" i="4"/>
  <c r="CG17" i="4"/>
  <c r="CD17" i="4"/>
  <c r="CA17" i="4"/>
  <c r="BX17" i="4"/>
  <c r="BU17" i="4"/>
  <c r="BR17" i="4"/>
  <c r="CP16" i="4"/>
  <c r="CM16" i="4"/>
  <c r="CJ16" i="4"/>
  <c r="CG16" i="4"/>
  <c r="CD16" i="4"/>
  <c r="CA16" i="4"/>
  <c r="BX16" i="4"/>
  <c r="BU16" i="4"/>
  <c r="BR16" i="4"/>
  <c r="CP15" i="4"/>
  <c r="CM15" i="4"/>
  <c r="CJ15" i="4"/>
  <c r="CG15" i="4"/>
  <c r="CD15" i="4"/>
  <c r="CA15" i="4"/>
  <c r="BX15" i="4"/>
  <c r="BU15" i="4"/>
  <c r="BR15" i="4"/>
  <c r="CP13" i="4"/>
  <c r="CM13" i="4"/>
  <c r="CJ13" i="4"/>
  <c r="CG13" i="4"/>
  <c r="CD13" i="4"/>
  <c r="CA13" i="4"/>
  <c r="BX13" i="4"/>
  <c r="BU13" i="4"/>
  <c r="BR13" i="4"/>
  <c r="CP12" i="4"/>
  <c r="CM12" i="4"/>
  <c r="CJ12" i="4"/>
  <c r="CG12" i="4"/>
  <c r="CD12" i="4"/>
  <c r="CA12" i="4"/>
  <c r="BX12" i="4"/>
  <c r="BU12" i="4"/>
  <c r="BR12" i="4"/>
  <c r="CP10" i="4"/>
  <c r="CM10" i="4"/>
  <c r="CJ10" i="4"/>
  <c r="CG10" i="4"/>
  <c r="CD10" i="4"/>
  <c r="CA10" i="4"/>
  <c r="BX10" i="4"/>
  <c r="BU10" i="4"/>
  <c r="BR10" i="4"/>
  <c r="CP9" i="4"/>
  <c r="CM9" i="4"/>
  <c r="CJ9" i="4"/>
  <c r="CG9" i="4"/>
  <c r="CD9" i="4"/>
  <c r="CA9" i="4"/>
  <c r="BX9" i="4"/>
  <c r="BU9" i="4"/>
  <c r="BR9" i="4"/>
  <c r="CP8" i="4"/>
  <c r="CM8" i="4"/>
  <c r="CJ8" i="4"/>
  <c r="CG8" i="4"/>
  <c r="CD8" i="4"/>
  <c r="CA8" i="4"/>
  <c r="BX8" i="4"/>
  <c r="BU8" i="4"/>
  <c r="BR8" i="4"/>
  <c r="CP7" i="4"/>
  <c r="CM7" i="4"/>
  <c r="CJ7" i="4"/>
  <c r="CG7" i="4"/>
  <c r="CD7" i="4"/>
  <c r="CA7" i="4"/>
  <c r="BX7" i="4"/>
  <c r="BU7" i="4"/>
  <c r="BR7" i="4"/>
  <c r="CP6" i="4"/>
  <c r="CM6" i="4"/>
  <c r="CJ6" i="4"/>
  <c r="CG6" i="4"/>
  <c r="CD6" i="4"/>
  <c r="CA6" i="4"/>
  <c r="BX6" i="4"/>
  <c r="BU6" i="4"/>
  <c r="BR6" i="4"/>
  <c r="CP5" i="4"/>
  <c r="CM5" i="4"/>
  <c r="CJ5" i="4"/>
  <c r="CG5" i="4"/>
  <c r="CD5" i="4"/>
  <c r="CA5" i="4"/>
  <c r="BX5" i="4"/>
  <c r="BU5" i="4"/>
  <c r="BR5" i="4"/>
  <c r="BO53" i="4"/>
  <c r="BL53" i="4"/>
  <c r="BI53" i="4"/>
  <c r="BF53" i="4"/>
  <c r="BC53" i="4"/>
  <c r="BO52" i="4"/>
  <c r="BL52" i="4"/>
  <c r="BI52" i="4"/>
  <c r="BF52" i="4"/>
  <c r="BC52" i="4"/>
  <c r="BO51" i="4"/>
  <c r="BL51" i="4"/>
  <c r="BI51" i="4"/>
  <c r="BF51" i="4"/>
  <c r="BC51" i="4"/>
  <c r="BO50" i="4"/>
  <c r="BL50" i="4"/>
  <c r="BI50" i="4"/>
  <c r="BF50" i="4"/>
  <c r="BC50" i="4"/>
  <c r="BO49" i="4"/>
  <c r="BL49" i="4"/>
  <c r="BI49" i="4"/>
  <c r="BF49" i="4"/>
  <c r="BC49" i="4"/>
  <c r="BO47" i="4"/>
  <c r="BL47" i="4"/>
  <c r="BI47" i="4"/>
  <c r="BF47" i="4"/>
  <c r="BC47" i="4"/>
  <c r="BO45" i="4"/>
  <c r="BL45" i="4"/>
  <c r="BI45" i="4"/>
  <c r="BF45" i="4"/>
  <c r="BC45" i="4"/>
  <c r="BO44" i="4"/>
  <c r="BL44" i="4"/>
  <c r="BI44" i="4"/>
  <c r="BF44" i="4"/>
  <c r="BC44" i="4"/>
  <c r="BO42" i="4"/>
  <c r="BL42" i="4"/>
  <c r="BI42" i="4"/>
  <c r="BF42" i="4"/>
  <c r="BC42" i="4"/>
  <c r="BO41" i="4"/>
  <c r="BL41" i="4"/>
  <c r="BI41" i="4"/>
  <c r="BF41" i="4"/>
  <c r="BC41" i="4"/>
  <c r="BO37" i="4"/>
  <c r="BL37" i="4"/>
  <c r="BI37" i="4"/>
  <c r="BF37" i="4"/>
  <c r="BC37" i="4"/>
  <c r="BO33" i="4"/>
  <c r="BL33" i="4"/>
  <c r="BI33" i="4"/>
  <c r="BF33" i="4"/>
  <c r="BC33" i="4"/>
  <c r="BO32" i="4"/>
  <c r="BL32" i="4"/>
  <c r="BI32" i="4"/>
  <c r="BF32" i="4"/>
  <c r="BC32" i="4"/>
  <c r="BO30" i="4"/>
  <c r="BL30" i="4"/>
  <c r="BI30" i="4"/>
  <c r="BF30" i="4"/>
  <c r="BC30" i="4"/>
  <c r="BO29" i="4"/>
  <c r="BL29" i="4"/>
  <c r="BI29" i="4"/>
  <c r="BF29" i="4"/>
  <c r="BC29" i="4"/>
  <c r="BO27" i="4"/>
  <c r="BL27" i="4"/>
  <c r="BI27" i="4"/>
  <c r="BF27" i="4"/>
  <c r="BC27" i="4"/>
  <c r="BO26" i="4"/>
  <c r="BL26" i="4"/>
  <c r="BI26" i="4"/>
  <c r="BF26" i="4"/>
  <c r="BC26" i="4"/>
  <c r="BO24" i="4"/>
  <c r="BL24" i="4"/>
  <c r="BI24" i="4"/>
  <c r="BF24" i="4"/>
  <c r="BC24" i="4"/>
  <c r="BO22" i="4"/>
  <c r="BL22" i="4"/>
  <c r="BI22" i="4"/>
  <c r="BF22" i="4"/>
  <c r="BC22" i="4"/>
  <c r="BO20" i="4"/>
  <c r="BL20" i="4"/>
  <c r="BI20" i="4"/>
  <c r="BF20" i="4"/>
  <c r="BC20" i="4"/>
  <c r="BO18" i="4"/>
  <c r="BL18" i="4"/>
  <c r="BI18" i="4"/>
  <c r="BF18" i="4"/>
  <c r="BC18" i="4"/>
  <c r="BO17" i="4"/>
  <c r="BL17" i="4"/>
  <c r="BI17" i="4"/>
  <c r="BF17" i="4"/>
  <c r="BC17" i="4"/>
  <c r="BO16" i="4"/>
  <c r="BL16" i="4"/>
  <c r="BI16" i="4"/>
  <c r="BF16" i="4"/>
  <c r="BC16" i="4"/>
  <c r="BO15" i="4"/>
  <c r="BL15" i="4"/>
  <c r="BI15" i="4"/>
  <c r="BF15" i="4"/>
  <c r="BC15" i="4"/>
  <c r="BO13" i="4"/>
  <c r="BL13" i="4"/>
  <c r="BI13" i="4"/>
  <c r="BF13" i="4"/>
  <c r="BC13" i="4"/>
  <c r="BO12" i="4"/>
  <c r="BL12" i="4"/>
  <c r="BI12" i="4"/>
  <c r="BF12" i="4"/>
  <c r="BC12" i="4"/>
  <c r="BO10" i="4"/>
  <c r="BL10" i="4"/>
  <c r="BI10" i="4"/>
  <c r="BF10" i="4"/>
  <c r="BC10" i="4"/>
  <c r="BO9" i="4"/>
  <c r="BL9" i="4"/>
  <c r="BI9" i="4"/>
  <c r="BF9" i="4"/>
  <c r="BC9" i="4"/>
  <c r="BO8" i="4"/>
  <c r="BL8" i="4"/>
  <c r="BI8" i="4"/>
  <c r="BF8" i="4"/>
  <c r="BC8" i="4"/>
  <c r="BO7" i="4"/>
  <c r="BL7" i="4"/>
  <c r="BI7" i="4"/>
  <c r="BF7" i="4"/>
  <c r="BC7" i="4"/>
  <c r="BO6" i="4"/>
  <c r="BL6" i="4"/>
  <c r="BI6" i="4"/>
  <c r="BF6" i="4"/>
  <c r="BC6" i="4"/>
  <c r="BO5" i="4"/>
  <c r="BL5" i="4"/>
  <c r="BI5" i="4"/>
  <c r="BF5" i="4"/>
  <c r="BC5" i="4"/>
  <c r="BQ8" i="1"/>
  <c r="BS8" i="1" s="1"/>
  <c r="BQ9" i="1"/>
  <c r="BS9" i="1" s="1"/>
  <c r="BQ10" i="1"/>
  <c r="BS10" i="1" s="1"/>
  <c r="BQ11" i="1"/>
  <c r="BS11" i="1" s="1"/>
  <c r="BQ12" i="1"/>
  <c r="BS12" i="1" s="1"/>
  <c r="BQ13" i="1"/>
  <c r="BS13" i="1" s="1"/>
  <c r="BQ14" i="1"/>
  <c r="BS14" i="1" s="1"/>
  <c r="BQ15" i="1"/>
  <c r="BS15" i="1" s="1"/>
  <c r="BQ16" i="1"/>
  <c r="BS16" i="1" s="1"/>
  <c r="BQ17" i="1"/>
  <c r="BS17" i="1" s="1"/>
  <c r="BQ18" i="1"/>
  <c r="BS18" i="1" s="1"/>
  <c r="BQ19" i="1"/>
  <c r="BS19" i="1" s="1"/>
  <c r="BQ20" i="1"/>
  <c r="BS20" i="1" s="1"/>
  <c r="BQ21" i="1"/>
  <c r="BS21" i="1" s="1"/>
  <c r="BQ22" i="1"/>
  <c r="BS22" i="1" s="1"/>
  <c r="BQ23" i="1"/>
  <c r="BS23" i="1" s="1"/>
  <c r="BQ24" i="1"/>
  <c r="BS24" i="1" s="1"/>
  <c r="BQ25" i="1"/>
  <c r="BS25" i="1" s="1"/>
  <c r="BQ26" i="1"/>
  <c r="BS26" i="1" s="1"/>
  <c r="BQ27" i="1"/>
  <c r="BS27" i="1" s="1"/>
  <c r="BQ28" i="1"/>
  <c r="BS28" i="1" s="1"/>
  <c r="BQ29" i="1"/>
  <c r="BS29" i="1" s="1"/>
  <c r="BQ30" i="1"/>
  <c r="BS30" i="1" s="1"/>
  <c r="BQ31" i="1"/>
  <c r="BS31" i="1" s="1"/>
  <c r="BQ32" i="1"/>
  <c r="BS32" i="1" s="1"/>
  <c r="BQ33" i="1"/>
  <c r="BS33" i="1" s="1"/>
  <c r="BQ34" i="1"/>
  <c r="BS34" i="1" s="1"/>
  <c r="BQ35" i="1"/>
  <c r="BS35" i="1" s="1"/>
  <c r="BQ36" i="1"/>
  <c r="BS36" i="1" s="1"/>
  <c r="BQ37" i="1"/>
  <c r="BS37" i="1" s="1"/>
  <c r="BQ38" i="1"/>
  <c r="BS38" i="1" s="1"/>
  <c r="BQ39" i="1"/>
  <c r="BS39" i="1" s="1"/>
  <c r="BQ40" i="1"/>
  <c r="BS40" i="1" s="1"/>
  <c r="BQ41" i="1"/>
  <c r="BS41" i="1" s="1"/>
  <c r="BQ42" i="1"/>
  <c r="BS42" i="1" s="1"/>
  <c r="BQ43" i="1"/>
  <c r="BS43" i="1" s="1"/>
  <c r="BQ44" i="1"/>
  <c r="BS44" i="1" s="1"/>
  <c r="BQ45" i="1"/>
  <c r="BS45" i="1" s="1"/>
  <c r="BQ46" i="1"/>
  <c r="BS46" i="1" s="1"/>
  <c r="BQ47" i="1"/>
  <c r="BS47" i="1" s="1"/>
  <c r="BQ48" i="1"/>
  <c r="BS48" i="1" s="1"/>
  <c r="BQ49" i="1"/>
  <c r="BS49" i="1" s="1"/>
  <c r="BQ50" i="1"/>
  <c r="BS50" i="1" s="1"/>
  <c r="BQ51" i="1"/>
  <c r="BS51" i="1" s="1"/>
  <c r="BQ52" i="1"/>
  <c r="BS52" i="1" s="1"/>
  <c r="BQ53" i="1"/>
  <c r="BS53" i="1" s="1"/>
  <c r="BQ54" i="1"/>
  <c r="BS54" i="1" s="1"/>
  <c r="BQ55" i="1"/>
  <c r="BS55" i="1" s="1"/>
  <c r="BQ56" i="1"/>
  <c r="BS56" i="1" s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O29" i="1" s="1"/>
  <c r="BN30" i="1"/>
  <c r="BO30" i="1" s="1"/>
  <c r="BN31" i="1"/>
  <c r="BO31" i="1" s="1"/>
  <c r="BN32" i="1"/>
  <c r="BO32" i="1" s="1"/>
  <c r="BN33" i="1"/>
  <c r="BO33" i="1" s="1"/>
  <c r="BN34" i="1"/>
  <c r="BO34" i="1" s="1"/>
  <c r="BN35" i="1"/>
  <c r="BO35" i="1" s="1"/>
  <c r="BN36" i="1"/>
  <c r="BO36" i="1" s="1"/>
  <c r="BN37" i="1"/>
  <c r="BO37" i="1" s="1"/>
  <c r="BN38" i="1"/>
  <c r="BO38" i="1" s="1"/>
  <c r="BN39" i="1"/>
  <c r="BO39" i="1" s="1"/>
  <c r="BN40" i="1"/>
  <c r="BO40" i="1" s="1"/>
  <c r="BN41" i="1"/>
  <c r="BO41" i="1" s="1"/>
  <c r="BN42" i="1"/>
  <c r="BO42" i="1" s="1"/>
  <c r="BN43" i="1"/>
  <c r="BO43" i="1" s="1"/>
  <c r="BN44" i="1"/>
  <c r="BO44" i="1" s="1"/>
  <c r="BN45" i="1"/>
  <c r="BO45" i="1" s="1"/>
  <c r="BN46" i="1"/>
  <c r="BO46" i="1" s="1"/>
  <c r="BN47" i="1"/>
  <c r="BO47" i="1" s="1"/>
  <c r="BN48" i="1"/>
  <c r="BO48" i="1" s="1"/>
  <c r="BN49" i="1"/>
  <c r="BO49" i="1" s="1"/>
  <c r="BN50" i="1"/>
  <c r="BO50" i="1" s="1"/>
  <c r="BN51" i="1"/>
  <c r="BO51" i="1" s="1"/>
  <c r="BN52" i="1"/>
  <c r="BO52" i="1" s="1"/>
  <c r="BN53" i="1"/>
  <c r="BO53" i="1" s="1"/>
  <c r="BN54" i="1"/>
  <c r="BO54" i="1" s="1"/>
  <c r="BN55" i="1"/>
  <c r="BO55" i="1" s="1"/>
  <c r="BN56" i="1"/>
  <c r="BO56" i="1" s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H8" i="1"/>
  <c r="AH9" i="1"/>
  <c r="AH10" i="1"/>
  <c r="AH11" i="1"/>
  <c r="AH12" i="1"/>
  <c r="AH13" i="1"/>
  <c r="AH14" i="1"/>
  <c r="AH15" i="1"/>
  <c r="AH16" i="1"/>
  <c r="AH17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H8" i="1"/>
  <c r="H9" i="1"/>
  <c r="H10" i="1"/>
  <c r="H11" i="1"/>
  <c r="AA11" i="1" s="1"/>
  <c r="H12" i="1"/>
  <c r="H13" i="1"/>
  <c r="AE13" i="1" s="1"/>
  <c r="H14" i="1"/>
  <c r="H15" i="1"/>
  <c r="H16" i="1"/>
  <c r="H17" i="1"/>
  <c r="H18" i="1"/>
  <c r="H19" i="1"/>
  <c r="H20" i="1"/>
  <c r="H21" i="1"/>
  <c r="AE21" i="1" s="1"/>
  <c r="H22" i="1"/>
  <c r="H23" i="1"/>
  <c r="H24" i="1"/>
  <c r="H25" i="1"/>
  <c r="H26" i="1"/>
  <c r="H27" i="1"/>
  <c r="AA27" i="1" s="1"/>
  <c r="H28" i="1"/>
  <c r="H29" i="1"/>
  <c r="AE29" i="1" s="1"/>
  <c r="H30" i="1"/>
  <c r="H31" i="1"/>
  <c r="H32" i="1"/>
  <c r="H33" i="1"/>
  <c r="H34" i="1"/>
  <c r="H35" i="1"/>
  <c r="H36" i="1"/>
  <c r="H37" i="1"/>
  <c r="H38" i="1"/>
  <c r="H39" i="1"/>
  <c r="H40" i="1"/>
  <c r="H41" i="1"/>
  <c r="AA43" i="1"/>
  <c r="H44" i="1"/>
  <c r="H45" i="1"/>
  <c r="AE45" i="1" s="1"/>
  <c r="H46" i="1"/>
  <c r="H47" i="1"/>
  <c r="H48" i="1"/>
  <c r="H49" i="1"/>
  <c r="H50" i="1"/>
  <c r="H51" i="1"/>
  <c r="H52" i="1"/>
  <c r="H53" i="1"/>
  <c r="AE53" i="1" s="1"/>
  <c r="H54" i="1"/>
  <c r="H55" i="1"/>
  <c r="H56" i="1"/>
  <c r="AZ5" i="4"/>
  <c r="AZ6" i="4"/>
  <c r="AZ7" i="4"/>
  <c r="AZ8" i="4"/>
  <c r="AZ9" i="4"/>
  <c r="AZ10" i="4"/>
  <c r="AZ12" i="4"/>
  <c r="AZ13" i="4"/>
  <c r="AZ15" i="4"/>
  <c r="AZ16" i="4"/>
  <c r="AZ17" i="4"/>
  <c r="AZ18" i="4"/>
  <c r="AZ20" i="4"/>
  <c r="AZ22" i="4"/>
  <c r="AZ24" i="4"/>
  <c r="AZ26" i="4"/>
  <c r="AZ27" i="4"/>
  <c r="AZ29" i="4"/>
  <c r="AZ30" i="4"/>
  <c r="AZ32" i="4"/>
  <c r="AZ33" i="4"/>
  <c r="AZ37" i="4"/>
  <c r="AZ41" i="4"/>
  <c r="AZ42" i="4"/>
  <c r="AZ44" i="4"/>
  <c r="AZ45" i="4"/>
  <c r="AZ47" i="4"/>
  <c r="AZ49" i="4"/>
  <c r="AZ50" i="4"/>
  <c r="AZ51" i="4"/>
  <c r="AZ52" i="4"/>
  <c r="AZ53" i="4"/>
  <c r="AW5" i="4"/>
  <c r="AW6" i="4"/>
  <c r="AW7" i="4"/>
  <c r="AW8" i="4"/>
  <c r="AW9" i="4"/>
  <c r="AW10" i="4"/>
  <c r="AW12" i="4"/>
  <c r="AW13" i="4"/>
  <c r="AW15" i="4"/>
  <c r="AW16" i="4"/>
  <c r="AW17" i="4"/>
  <c r="AW18" i="4"/>
  <c r="AW20" i="4"/>
  <c r="AW22" i="4"/>
  <c r="AW24" i="4"/>
  <c r="AW26" i="4"/>
  <c r="AW27" i="4"/>
  <c r="AW29" i="4"/>
  <c r="AW30" i="4"/>
  <c r="AW32" i="4"/>
  <c r="AW33" i="4"/>
  <c r="AW37" i="4"/>
  <c r="AW41" i="4"/>
  <c r="AW42" i="4"/>
  <c r="AW44" i="4"/>
  <c r="AW45" i="4"/>
  <c r="AW47" i="4"/>
  <c r="AW49" i="4"/>
  <c r="AW50" i="4"/>
  <c r="AW51" i="4"/>
  <c r="AW52" i="4"/>
  <c r="AW53" i="4"/>
  <c r="AT5" i="4"/>
  <c r="AT6" i="4"/>
  <c r="AT7" i="4"/>
  <c r="AT8" i="4"/>
  <c r="AT9" i="4"/>
  <c r="AT10" i="4"/>
  <c r="AT12" i="4"/>
  <c r="AT13" i="4"/>
  <c r="AT15" i="4"/>
  <c r="AT16" i="4"/>
  <c r="AT17" i="4"/>
  <c r="AT18" i="4"/>
  <c r="AT20" i="4"/>
  <c r="AT22" i="4"/>
  <c r="AT24" i="4"/>
  <c r="AT26" i="4"/>
  <c r="AT27" i="4"/>
  <c r="AT29" i="4"/>
  <c r="AT30" i="4"/>
  <c r="AT32" i="4"/>
  <c r="AT33" i="4"/>
  <c r="AT37" i="4"/>
  <c r="AT41" i="4"/>
  <c r="AT42" i="4"/>
  <c r="AT44" i="4"/>
  <c r="AT45" i="4"/>
  <c r="AT47" i="4"/>
  <c r="AT49" i="4"/>
  <c r="AT50" i="4"/>
  <c r="AT51" i="4"/>
  <c r="AT52" i="4"/>
  <c r="AT53" i="4"/>
  <c r="AQ5" i="4"/>
  <c r="AQ6" i="4"/>
  <c r="AQ7" i="4"/>
  <c r="AQ8" i="4"/>
  <c r="AQ9" i="4"/>
  <c r="AQ10" i="4"/>
  <c r="AQ12" i="4"/>
  <c r="AQ13" i="4"/>
  <c r="AQ15" i="4"/>
  <c r="AQ16" i="4"/>
  <c r="AQ17" i="4"/>
  <c r="AQ18" i="4"/>
  <c r="AQ20" i="4"/>
  <c r="AQ22" i="4"/>
  <c r="AQ24" i="4"/>
  <c r="AQ26" i="4"/>
  <c r="AQ27" i="4"/>
  <c r="AQ29" i="4"/>
  <c r="AQ30" i="4"/>
  <c r="AQ32" i="4"/>
  <c r="AQ33" i="4"/>
  <c r="AQ37" i="4"/>
  <c r="AQ41" i="4"/>
  <c r="AQ42" i="4"/>
  <c r="AQ44" i="4"/>
  <c r="AQ45" i="4"/>
  <c r="AQ47" i="4"/>
  <c r="AQ49" i="4"/>
  <c r="AQ50" i="4"/>
  <c r="AQ51" i="4"/>
  <c r="AQ52" i="4"/>
  <c r="AQ53" i="4"/>
  <c r="AN5" i="4"/>
  <c r="AN6" i="4"/>
  <c r="AN7" i="4"/>
  <c r="AN8" i="4"/>
  <c r="AN9" i="4"/>
  <c r="AN10" i="4"/>
  <c r="AN12" i="4"/>
  <c r="AN13" i="4"/>
  <c r="AN15" i="4"/>
  <c r="AN16" i="4"/>
  <c r="AN17" i="4"/>
  <c r="AN18" i="4"/>
  <c r="AN20" i="4"/>
  <c r="AN22" i="4"/>
  <c r="AN24" i="4"/>
  <c r="AN26" i="4"/>
  <c r="AN27" i="4"/>
  <c r="AN29" i="4"/>
  <c r="AN30" i="4"/>
  <c r="AN32" i="4"/>
  <c r="AN33" i="4"/>
  <c r="AN37" i="4"/>
  <c r="AN41" i="4"/>
  <c r="AN42" i="4"/>
  <c r="AN44" i="4"/>
  <c r="AN45" i="4"/>
  <c r="AN47" i="4"/>
  <c r="AN49" i="4"/>
  <c r="AN50" i="4"/>
  <c r="AN51" i="4"/>
  <c r="AN52" i="4"/>
  <c r="AN53" i="4"/>
  <c r="AK5" i="4"/>
  <c r="AK6" i="4"/>
  <c r="AK7" i="4"/>
  <c r="AK8" i="4"/>
  <c r="AK9" i="4"/>
  <c r="AK10" i="4"/>
  <c r="AK12" i="4"/>
  <c r="AK13" i="4"/>
  <c r="AK15" i="4"/>
  <c r="AK16" i="4"/>
  <c r="AK17" i="4"/>
  <c r="AK18" i="4"/>
  <c r="AK20" i="4"/>
  <c r="AK22" i="4"/>
  <c r="AK24" i="4"/>
  <c r="AK26" i="4"/>
  <c r="AK27" i="4"/>
  <c r="AK29" i="4"/>
  <c r="AK30" i="4"/>
  <c r="AK32" i="4"/>
  <c r="AK33" i="4"/>
  <c r="AK37" i="4"/>
  <c r="AK41" i="4"/>
  <c r="AK42" i="4"/>
  <c r="AK44" i="4"/>
  <c r="AK45" i="4"/>
  <c r="AK47" i="4"/>
  <c r="AK49" i="4"/>
  <c r="AK50" i="4"/>
  <c r="AK51" i="4"/>
  <c r="AK52" i="4"/>
  <c r="AK53" i="4"/>
  <c r="AH5" i="4"/>
  <c r="AH6" i="4"/>
  <c r="AH7" i="4"/>
  <c r="AH8" i="4"/>
  <c r="AH9" i="4"/>
  <c r="AH10" i="4"/>
  <c r="AH12" i="4"/>
  <c r="AH13" i="4"/>
  <c r="AH15" i="4"/>
  <c r="AH16" i="4"/>
  <c r="AH17" i="4"/>
  <c r="AH18" i="4"/>
  <c r="AH20" i="4"/>
  <c r="AH22" i="4"/>
  <c r="AH24" i="4"/>
  <c r="AH26" i="4"/>
  <c r="AH27" i="4"/>
  <c r="AH29" i="4"/>
  <c r="AH30" i="4"/>
  <c r="AH32" i="4"/>
  <c r="AH33" i="4"/>
  <c r="AH37" i="4"/>
  <c r="AH41" i="4"/>
  <c r="AH42" i="4"/>
  <c r="AH44" i="4"/>
  <c r="AH45" i="4"/>
  <c r="AH47" i="4"/>
  <c r="AH49" i="4"/>
  <c r="AH50" i="4"/>
  <c r="AH51" i="4"/>
  <c r="AH52" i="4"/>
  <c r="AE5" i="4"/>
  <c r="AE6" i="4"/>
  <c r="AE7" i="4"/>
  <c r="AE8" i="4"/>
  <c r="AE9" i="4"/>
  <c r="AE10" i="4"/>
  <c r="AE12" i="4"/>
  <c r="AE13" i="4"/>
  <c r="AE15" i="4"/>
  <c r="AE16" i="4"/>
  <c r="AE17" i="4"/>
  <c r="AE18" i="4"/>
  <c r="AE20" i="4"/>
  <c r="AE22" i="4"/>
  <c r="AE24" i="4"/>
  <c r="AE26" i="4"/>
  <c r="AE27" i="4"/>
  <c r="AE29" i="4"/>
  <c r="AE30" i="4"/>
  <c r="AE32" i="4"/>
  <c r="AE33" i="4"/>
  <c r="AE37" i="4"/>
  <c r="AE41" i="4"/>
  <c r="AE42" i="4"/>
  <c r="AE44" i="4"/>
  <c r="AE45" i="4"/>
  <c r="AE47" i="4"/>
  <c r="AE49" i="4"/>
  <c r="AE50" i="4"/>
  <c r="AE51" i="4"/>
  <c r="AE52" i="4"/>
  <c r="AE53" i="4"/>
  <c r="AB5" i="4"/>
  <c r="AB6" i="4"/>
  <c r="AB7" i="4"/>
  <c r="AB8" i="4"/>
  <c r="AB9" i="4"/>
  <c r="AB10" i="4"/>
  <c r="AB12" i="4"/>
  <c r="AB13" i="4"/>
  <c r="AB15" i="4"/>
  <c r="AB16" i="4"/>
  <c r="AB17" i="4"/>
  <c r="AB18" i="4"/>
  <c r="AB20" i="4"/>
  <c r="AB22" i="4"/>
  <c r="AB24" i="4"/>
  <c r="AB26" i="4"/>
  <c r="AB27" i="4"/>
  <c r="AB29" i="4"/>
  <c r="AB30" i="4"/>
  <c r="AB32" i="4"/>
  <c r="AB33" i="4"/>
  <c r="AB37" i="4"/>
  <c r="AB41" i="4"/>
  <c r="AB42" i="4"/>
  <c r="AB44" i="4"/>
  <c r="AB45" i="4"/>
  <c r="AB47" i="4"/>
  <c r="AB49" i="4"/>
  <c r="AB50" i="4"/>
  <c r="AB51" i="4"/>
  <c r="AB52" i="4"/>
  <c r="AB53" i="4"/>
  <c r="Y5" i="4"/>
  <c r="Y6" i="4"/>
  <c r="Y7" i="4"/>
  <c r="Y8" i="4"/>
  <c r="Y9" i="4"/>
  <c r="Y10" i="4"/>
  <c r="Y12" i="4"/>
  <c r="Y13" i="4"/>
  <c r="Y15" i="4"/>
  <c r="Y16" i="4"/>
  <c r="Y17" i="4"/>
  <c r="Y18" i="4"/>
  <c r="Y20" i="4"/>
  <c r="Y22" i="4"/>
  <c r="Y24" i="4"/>
  <c r="Y26" i="4"/>
  <c r="Y27" i="4"/>
  <c r="Y29" i="4"/>
  <c r="Y30" i="4"/>
  <c r="Y32" i="4"/>
  <c r="Y33" i="4"/>
  <c r="Y37" i="4"/>
  <c r="Y41" i="4"/>
  <c r="Y42" i="4"/>
  <c r="Y44" i="4"/>
  <c r="Y45" i="4"/>
  <c r="Y47" i="4"/>
  <c r="Y49" i="4"/>
  <c r="Y50" i="4"/>
  <c r="Y51" i="4"/>
  <c r="Y52" i="4"/>
  <c r="Y53" i="4"/>
  <c r="V5" i="4"/>
  <c r="V6" i="4"/>
  <c r="V7" i="4"/>
  <c r="V8" i="4"/>
  <c r="V9" i="4"/>
  <c r="V10" i="4"/>
  <c r="V12" i="4"/>
  <c r="V13" i="4"/>
  <c r="V15" i="4"/>
  <c r="V16" i="4"/>
  <c r="V17" i="4"/>
  <c r="V18" i="4"/>
  <c r="V20" i="4"/>
  <c r="V22" i="4"/>
  <c r="V24" i="4"/>
  <c r="V26" i="4"/>
  <c r="V27" i="4"/>
  <c r="V29" i="4"/>
  <c r="V30" i="4"/>
  <c r="V32" i="4"/>
  <c r="V33" i="4"/>
  <c r="V37" i="4"/>
  <c r="V41" i="4"/>
  <c r="V42" i="4"/>
  <c r="V44" i="4"/>
  <c r="V45" i="4"/>
  <c r="V47" i="4"/>
  <c r="V49" i="4"/>
  <c r="V50" i="4"/>
  <c r="V51" i="4"/>
  <c r="V52" i="4"/>
  <c r="V53" i="4"/>
  <c r="S5" i="4"/>
  <c r="S6" i="4"/>
  <c r="S7" i="4"/>
  <c r="S8" i="4"/>
  <c r="S9" i="4"/>
  <c r="S10" i="4"/>
  <c r="S12" i="4"/>
  <c r="S13" i="4"/>
  <c r="S15" i="4"/>
  <c r="S16" i="4"/>
  <c r="S17" i="4"/>
  <c r="S18" i="4"/>
  <c r="S20" i="4"/>
  <c r="S22" i="4"/>
  <c r="S24" i="4"/>
  <c r="S26" i="4"/>
  <c r="S27" i="4"/>
  <c r="S29" i="4"/>
  <c r="S30" i="4"/>
  <c r="S32" i="4"/>
  <c r="S33" i="4"/>
  <c r="S37" i="4"/>
  <c r="S41" i="4"/>
  <c r="S42" i="4"/>
  <c r="S44" i="4"/>
  <c r="S45" i="4"/>
  <c r="S47" i="4"/>
  <c r="S49" i="4"/>
  <c r="S50" i="4"/>
  <c r="S51" i="4"/>
  <c r="S52" i="4"/>
  <c r="S53" i="4"/>
  <c r="P5" i="4"/>
  <c r="P6" i="4"/>
  <c r="P7" i="4"/>
  <c r="P8" i="4"/>
  <c r="P9" i="4"/>
  <c r="P10" i="4"/>
  <c r="P12" i="4"/>
  <c r="P13" i="4"/>
  <c r="P15" i="4"/>
  <c r="P16" i="4"/>
  <c r="P17" i="4"/>
  <c r="P18" i="4"/>
  <c r="P20" i="4"/>
  <c r="P22" i="4"/>
  <c r="P24" i="4"/>
  <c r="P26" i="4"/>
  <c r="P27" i="4"/>
  <c r="P29" i="4"/>
  <c r="P30" i="4"/>
  <c r="P32" i="4"/>
  <c r="P33" i="4"/>
  <c r="P37" i="4"/>
  <c r="P41" i="4"/>
  <c r="P42" i="4"/>
  <c r="P44" i="4"/>
  <c r="P45" i="4"/>
  <c r="P47" i="4"/>
  <c r="P49" i="4"/>
  <c r="P50" i="4"/>
  <c r="P51" i="4"/>
  <c r="P52" i="4"/>
  <c r="P53" i="4"/>
  <c r="M5" i="4"/>
  <c r="M6" i="4"/>
  <c r="M7" i="4"/>
  <c r="M8" i="4"/>
  <c r="M9" i="4"/>
  <c r="M10" i="4"/>
  <c r="M12" i="4"/>
  <c r="M13" i="4"/>
  <c r="M15" i="4"/>
  <c r="M16" i="4"/>
  <c r="M17" i="4"/>
  <c r="M18" i="4"/>
  <c r="M20" i="4"/>
  <c r="M22" i="4"/>
  <c r="M24" i="4"/>
  <c r="M26" i="4"/>
  <c r="M27" i="4"/>
  <c r="M29" i="4"/>
  <c r="M30" i="4"/>
  <c r="M32" i="4"/>
  <c r="M33" i="4"/>
  <c r="M37" i="4"/>
  <c r="M41" i="4"/>
  <c r="M42" i="4"/>
  <c r="M44" i="4"/>
  <c r="M45" i="4"/>
  <c r="M47" i="4"/>
  <c r="M49" i="4"/>
  <c r="M50" i="4"/>
  <c r="M51" i="4"/>
  <c r="M52" i="4"/>
  <c r="M53" i="4"/>
  <c r="J5" i="4"/>
  <c r="J6" i="4"/>
  <c r="J7" i="4"/>
  <c r="J8" i="4"/>
  <c r="J9" i="4"/>
  <c r="J10" i="4"/>
  <c r="J12" i="4"/>
  <c r="J13" i="4"/>
  <c r="J15" i="4"/>
  <c r="J16" i="4"/>
  <c r="J17" i="4"/>
  <c r="J18" i="4"/>
  <c r="J20" i="4"/>
  <c r="J22" i="4"/>
  <c r="J24" i="4"/>
  <c r="J26" i="4"/>
  <c r="J27" i="4"/>
  <c r="J29" i="4"/>
  <c r="J30" i="4"/>
  <c r="J32" i="4"/>
  <c r="J33" i="4"/>
  <c r="J37" i="4"/>
  <c r="J41" i="4"/>
  <c r="J42" i="4"/>
  <c r="J44" i="4"/>
  <c r="J45" i="4"/>
  <c r="J47" i="4"/>
  <c r="J49" i="4"/>
  <c r="J50" i="4"/>
  <c r="J51" i="4"/>
  <c r="J52" i="4"/>
  <c r="J53" i="4"/>
  <c r="G5" i="4"/>
  <c r="G6" i="4"/>
  <c r="G7" i="4"/>
  <c r="G8" i="4"/>
  <c r="G9" i="4"/>
  <c r="G10" i="4"/>
  <c r="G12" i="4"/>
  <c r="G15" i="4"/>
  <c r="G16" i="4"/>
  <c r="G17" i="4"/>
  <c r="G18" i="4"/>
  <c r="G20" i="4"/>
  <c r="G22" i="4"/>
  <c r="G24" i="4"/>
  <c r="G26" i="4"/>
  <c r="G27" i="4"/>
  <c r="G29" i="4"/>
  <c r="G30" i="4"/>
  <c r="G32" i="4"/>
  <c r="G33" i="4"/>
  <c r="G37" i="4"/>
  <c r="G41" i="4"/>
  <c r="G42" i="4"/>
  <c r="G44" i="4"/>
  <c r="G45" i="4"/>
  <c r="G47" i="4"/>
  <c r="G49" i="4"/>
  <c r="G50" i="4"/>
  <c r="G51" i="4"/>
  <c r="G52" i="4"/>
  <c r="G53" i="4"/>
  <c r="D5" i="4"/>
  <c r="D6" i="4"/>
  <c r="D7" i="4"/>
  <c r="D8" i="4"/>
  <c r="D9" i="4"/>
  <c r="D10" i="4"/>
  <c r="D12" i="4"/>
  <c r="D13" i="4"/>
  <c r="D15" i="4"/>
  <c r="D16" i="4"/>
  <c r="D17" i="4"/>
  <c r="D18" i="4"/>
  <c r="D20" i="4"/>
  <c r="D22" i="4"/>
  <c r="D24" i="4"/>
  <c r="D26" i="4"/>
  <c r="D27" i="4"/>
  <c r="D29" i="4"/>
  <c r="D30" i="4"/>
  <c r="D32" i="4"/>
  <c r="D33" i="4"/>
  <c r="D37" i="4"/>
  <c r="D41" i="4"/>
  <c r="D42" i="4"/>
  <c r="D45" i="4"/>
  <c r="D47" i="4"/>
  <c r="D49" i="4"/>
  <c r="D50" i="4"/>
  <c r="D51" i="4"/>
  <c r="D52" i="4"/>
  <c r="D53" i="4"/>
  <c r="H7" i="1"/>
  <c r="BQ7" i="1"/>
  <c r="BS7" i="1" s="1"/>
  <c r="M46" i="1" l="1"/>
  <c r="M41" i="1"/>
  <c r="M33" i="1"/>
  <c r="M30" i="1"/>
  <c r="R51" i="1"/>
  <c r="R45" i="1"/>
  <c r="R44" i="1"/>
  <c r="R43" i="1"/>
  <c r="R35" i="1"/>
  <c r="R29" i="1"/>
  <c r="R28" i="1"/>
  <c r="R19" i="1"/>
  <c r="R13" i="1"/>
  <c r="R12" i="1"/>
  <c r="R11" i="1"/>
  <c r="W50" i="1"/>
  <c r="W46" i="1"/>
  <c r="W30" i="1"/>
  <c r="W22" i="1"/>
  <c r="AA55" i="1"/>
  <c r="AA50" i="1"/>
  <c r="AA49" i="1"/>
  <c r="AA39" i="1"/>
  <c r="AA34" i="1"/>
  <c r="AA33" i="1"/>
  <c r="AA23" i="1"/>
  <c r="AA18" i="1"/>
  <c r="AA17" i="1"/>
  <c r="AE56" i="1"/>
  <c r="AE51" i="1"/>
  <c r="AE50" i="1"/>
  <c r="AE43" i="1"/>
  <c r="AE40" i="1"/>
  <c r="AE37" i="1"/>
  <c r="AE35" i="1"/>
  <c r="AE34" i="1"/>
  <c r="AE27" i="1"/>
  <c r="AE24" i="1"/>
  <c r="AE19" i="1"/>
  <c r="AE18" i="1"/>
  <c r="AE11" i="1"/>
  <c r="AE8" i="1"/>
  <c r="AI55" i="1"/>
  <c r="AI50" i="1"/>
  <c r="AI49" i="1"/>
  <c r="AI47" i="1"/>
  <c r="AI46" i="1"/>
  <c r="AI43" i="1"/>
  <c r="AI39" i="1"/>
  <c r="AI34" i="1"/>
  <c r="AI33" i="1"/>
  <c r="AI31" i="1"/>
  <c r="AI30" i="1"/>
  <c r="AI27" i="1"/>
  <c r="AI23" i="1"/>
  <c r="AI18" i="1"/>
  <c r="AI17" i="1"/>
  <c r="AI15" i="1"/>
  <c r="AI11" i="1"/>
  <c r="BE51" i="1"/>
  <c r="BI51" i="1" s="1"/>
  <c r="BE41" i="1"/>
  <c r="BI41" i="1" s="1"/>
  <c r="BE35" i="1"/>
  <c r="BI35" i="1" s="1"/>
  <c r="BE25" i="1"/>
  <c r="BI25" i="1" s="1"/>
  <c r="BE19" i="1"/>
  <c r="BI19" i="1" s="1"/>
  <c r="BE9" i="1"/>
  <c r="BI9" i="1" s="1"/>
  <c r="BE56" i="1"/>
  <c r="BI56" i="1" s="1"/>
  <c r="BE55" i="1"/>
  <c r="BI55" i="1" s="1"/>
  <c r="BE54" i="1"/>
  <c r="BI54" i="1" s="1"/>
  <c r="BE53" i="1"/>
  <c r="BI53" i="1" s="1"/>
  <c r="BE52" i="1"/>
  <c r="BI52" i="1" s="1"/>
  <c r="BE50" i="1"/>
  <c r="BI50" i="1" s="1"/>
  <c r="BE49" i="1"/>
  <c r="BI49" i="1" s="1"/>
  <c r="BE48" i="1"/>
  <c r="BI48" i="1" s="1"/>
  <c r="BE47" i="1"/>
  <c r="BI47" i="1" s="1"/>
  <c r="BE46" i="1"/>
  <c r="BI46" i="1" s="1"/>
  <c r="BE45" i="1"/>
  <c r="BI45" i="1" s="1"/>
  <c r="BE44" i="1"/>
  <c r="BI44" i="1" s="1"/>
  <c r="BE43" i="1"/>
  <c r="BI43" i="1" s="1"/>
  <c r="BE42" i="1"/>
  <c r="BI42" i="1" s="1"/>
  <c r="BE40" i="1"/>
  <c r="BI40" i="1" s="1"/>
  <c r="BE39" i="1"/>
  <c r="BI39" i="1" s="1"/>
  <c r="BE38" i="1"/>
  <c r="BI38" i="1" s="1"/>
  <c r="BE37" i="1"/>
  <c r="BI37" i="1" s="1"/>
  <c r="BE36" i="1"/>
  <c r="BI36" i="1" s="1"/>
  <c r="BE34" i="1"/>
  <c r="BI34" i="1" s="1"/>
  <c r="BE33" i="1"/>
  <c r="BI33" i="1" s="1"/>
  <c r="BE32" i="1"/>
  <c r="BI32" i="1" s="1"/>
  <c r="BE31" i="1"/>
  <c r="BI31" i="1" s="1"/>
  <c r="BE30" i="1"/>
  <c r="BI30" i="1" s="1"/>
  <c r="BE29" i="1"/>
  <c r="BI29" i="1" s="1"/>
  <c r="BE28" i="1"/>
  <c r="BI28" i="1" s="1"/>
  <c r="BE27" i="1"/>
  <c r="BI27" i="1" s="1"/>
  <c r="BE26" i="1"/>
  <c r="BI26" i="1" s="1"/>
  <c r="BE24" i="1"/>
  <c r="BI24" i="1" s="1"/>
  <c r="BE23" i="1"/>
  <c r="BI23" i="1" s="1"/>
  <c r="BE22" i="1"/>
  <c r="BI22" i="1" s="1"/>
  <c r="BE21" i="1"/>
  <c r="BI21" i="1" s="1"/>
  <c r="BE20" i="1"/>
  <c r="BI20" i="1" s="1"/>
  <c r="BE18" i="1"/>
  <c r="BI18" i="1" s="1"/>
  <c r="BE17" i="1"/>
  <c r="BI17" i="1" s="1"/>
  <c r="BE16" i="1"/>
  <c r="BI16" i="1" s="1"/>
  <c r="BE15" i="1"/>
  <c r="BI15" i="1" s="1"/>
  <c r="BE13" i="1"/>
  <c r="BI13" i="1" s="1"/>
  <c r="BE12" i="1"/>
  <c r="BI12" i="1" s="1"/>
  <c r="BE11" i="1"/>
  <c r="BI11" i="1" s="1"/>
  <c r="BE10" i="1"/>
  <c r="BI10" i="1" s="1"/>
  <c r="BE8" i="1"/>
  <c r="BI8" i="1" s="1"/>
  <c r="BT56" i="1"/>
  <c r="BT55" i="1"/>
  <c r="BT54" i="1"/>
  <c r="BT53" i="1"/>
  <c r="BT52" i="1"/>
  <c r="BT51" i="1"/>
  <c r="BT50" i="1"/>
  <c r="BU50" i="1" s="1"/>
  <c r="BT49" i="1"/>
  <c r="BT48" i="1"/>
  <c r="BT47" i="1"/>
  <c r="BT46" i="1"/>
  <c r="BT45" i="1"/>
  <c r="BT44" i="1"/>
  <c r="BU44" i="1" s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V27" i="1" s="1"/>
  <c r="BT26" i="1"/>
  <c r="BT25" i="1"/>
  <c r="BT24" i="1"/>
  <c r="BT23" i="1"/>
  <c r="BT22" i="1"/>
  <c r="BT21" i="1"/>
  <c r="BU21" i="1" s="1"/>
  <c r="BT20" i="1"/>
  <c r="BT19" i="1"/>
  <c r="BT18" i="1"/>
  <c r="BU18" i="1" s="1"/>
  <c r="BT17" i="1"/>
  <c r="BT16" i="1"/>
  <c r="BT15" i="1"/>
  <c r="BT13" i="1"/>
  <c r="BT12" i="1"/>
  <c r="BT11" i="1"/>
  <c r="BT10" i="1"/>
  <c r="BT9" i="1"/>
  <c r="BT8" i="1"/>
  <c r="BE14" i="1"/>
  <c r="BI14" i="1" s="1"/>
  <c r="W14" i="1"/>
  <c r="AI14" i="1"/>
  <c r="BT14" i="1"/>
  <c r="BV32" i="1"/>
  <c r="BU32" i="1"/>
  <c r="BV46" i="1"/>
  <c r="BU46" i="1"/>
  <c r="BV30" i="1"/>
  <c r="BU30" i="1"/>
  <c r="BV14" i="1"/>
  <c r="BU14" i="1"/>
  <c r="BV16" i="1"/>
  <c r="BU16" i="1"/>
  <c r="BV45" i="1"/>
  <c r="BU45" i="1"/>
  <c r="BV29" i="1"/>
  <c r="BU29" i="1"/>
  <c r="BV13" i="1"/>
  <c r="BU13" i="1"/>
  <c r="BV44" i="1"/>
  <c r="BV28" i="1"/>
  <c r="BU28" i="1"/>
  <c r="BV12" i="1"/>
  <c r="BU12" i="1"/>
  <c r="BV43" i="1"/>
  <c r="BU43" i="1"/>
  <c r="BU27" i="1"/>
  <c r="BV11" i="1"/>
  <c r="BU11" i="1"/>
  <c r="BV42" i="1"/>
  <c r="BU42" i="1"/>
  <c r="BV26" i="1"/>
  <c r="BU26" i="1"/>
  <c r="BV10" i="1"/>
  <c r="BU10" i="1"/>
  <c r="BV41" i="1"/>
  <c r="BU41" i="1"/>
  <c r="BV25" i="1"/>
  <c r="BU25" i="1"/>
  <c r="BV9" i="1"/>
  <c r="BU9" i="1"/>
  <c r="BV49" i="1"/>
  <c r="BU49" i="1"/>
  <c r="BV47" i="1"/>
  <c r="BU47" i="1"/>
  <c r="BV56" i="1"/>
  <c r="BU56" i="1"/>
  <c r="BV40" i="1"/>
  <c r="BU40" i="1"/>
  <c r="BV24" i="1"/>
  <c r="BU24" i="1"/>
  <c r="BV8" i="1"/>
  <c r="BU8" i="1"/>
  <c r="BV55" i="1"/>
  <c r="BU55" i="1"/>
  <c r="BV39" i="1"/>
  <c r="BU39" i="1"/>
  <c r="BV23" i="1"/>
  <c r="BU23" i="1"/>
  <c r="BU53" i="1"/>
  <c r="BV53" i="1"/>
  <c r="BW53" i="1" s="1"/>
  <c r="BV54" i="1"/>
  <c r="BU54" i="1"/>
  <c r="BV38" i="1"/>
  <c r="BU38" i="1"/>
  <c r="BV22" i="1"/>
  <c r="BU22" i="1"/>
  <c r="BV50" i="1"/>
  <c r="BV17" i="1"/>
  <c r="BU17" i="1"/>
  <c r="BV48" i="1"/>
  <c r="BU48" i="1"/>
  <c r="BU37" i="1"/>
  <c r="BV37" i="1"/>
  <c r="BW37" i="1" s="1"/>
  <c r="BV33" i="1"/>
  <c r="BU33" i="1"/>
  <c r="BU52" i="1"/>
  <c r="BV52" i="1"/>
  <c r="BW52" i="1" s="1"/>
  <c r="BU36" i="1"/>
  <c r="BV36" i="1"/>
  <c r="BW36" i="1" s="1"/>
  <c r="BU20" i="1"/>
  <c r="BV20" i="1"/>
  <c r="BW20" i="1" s="1"/>
  <c r="BV34" i="1"/>
  <c r="BU34" i="1"/>
  <c r="BV31" i="1"/>
  <c r="BU31" i="1"/>
  <c r="BV51" i="1"/>
  <c r="BU51" i="1"/>
  <c r="BV35" i="1"/>
  <c r="BU35" i="1"/>
  <c r="BV19" i="1"/>
  <c r="BU19" i="1"/>
  <c r="BV15" i="1"/>
  <c r="BU15" i="1"/>
  <c r="BV18" i="1"/>
  <c r="AA54" i="1"/>
  <c r="AA38" i="1"/>
  <c r="AA22" i="1"/>
  <c r="AE55" i="1"/>
  <c r="AE39" i="1"/>
  <c r="AE23" i="1"/>
  <c r="AA53" i="1"/>
  <c r="AA37" i="1"/>
  <c r="AA21" i="1"/>
  <c r="AE54" i="1"/>
  <c r="AE38" i="1"/>
  <c r="AE22" i="1"/>
  <c r="AI45" i="1"/>
  <c r="AI29" i="1"/>
  <c r="AI13" i="1"/>
  <c r="AA52" i="1"/>
  <c r="AA36" i="1"/>
  <c r="AA20" i="1"/>
  <c r="AI44" i="1"/>
  <c r="AI28" i="1"/>
  <c r="AI12" i="1"/>
  <c r="AE52" i="1"/>
  <c r="AE36" i="1"/>
  <c r="AE20" i="1"/>
  <c r="M54" i="1"/>
  <c r="M38" i="1"/>
  <c r="AI42" i="1"/>
  <c r="AI26" i="1"/>
  <c r="AI10" i="1"/>
  <c r="M53" i="1"/>
  <c r="M37" i="1"/>
  <c r="AI41" i="1"/>
  <c r="AI25" i="1"/>
  <c r="AI9" i="1"/>
  <c r="AA51" i="1"/>
  <c r="AA35" i="1"/>
  <c r="AA19" i="1"/>
  <c r="M52" i="1"/>
  <c r="M36" i="1"/>
  <c r="AA48" i="1"/>
  <c r="AA32" i="1"/>
  <c r="AA16" i="1"/>
  <c r="AE49" i="1"/>
  <c r="AE33" i="1"/>
  <c r="AE17" i="1"/>
  <c r="AI56" i="1"/>
  <c r="AI40" i="1"/>
  <c r="AI24" i="1"/>
  <c r="AI8" i="1"/>
  <c r="AA47" i="1"/>
  <c r="AA31" i="1"/>
  <c r="AA15" i="1"/>
  <c r="AE48" i="1"/>
  <c r="AE32" i="1"/>
  <c r="AE16" i="1"/>
  <c r="AA46" i="1"/>
  <c r="AA30" i="1"/>
  <c r="AA14" i="1"/>
  <c r="AE47" i="1"/>
  <c r="AE31" i="1"/>
  <c r="AE15" i="1"/>
  <c r="AI54" i="1"/>
  <c r="AI38" i="1"/>
  <c r="AI22" i="1"/>
  <c r="M49" i="1"/>
  <c r="AA45" i="1"/>
  <c r="AA29" i="1"/>
  <c r="AA13" i="1"/>
  <c r="AE46" i="1"/>
  <c r="AE30" i="1"/>
  <c r="AE14" i="1"/>
  <c r="AI53" i="1"/>
  <c r="AI37" i="1"/>
  <c r="AI21" i="1"/>
  <c r="AA44" i="1"/>
  <c r="AA28" i="1"/>
  <c r="AA12" i="1"/>
  <c r="AI52" i="1"/>
  <c r="AI36" i="1"/>
  <c r="AI20" i="1"/>
  <c r="R53" i="1"/>
  <c r="R37" i="1"/>
  <c r="R21" i="1"/>
  <c r="AE44" i="1"/>
  <c r="AE28" i="1"/>
  <c r="AE12" i="1"/>
  <c r="AI51" i="1"/>
  <c r="AI35" i="1"/>
  <c r="AI19" i="1"/>
  <c r="R52" i="1"/>
  <c r="R36" i="1"/>
  <c r="R20" i="1"/>
  <c r="W38" i="1"/>
  <c r="AA42" i="1"/>
  <c r="AA26" i="1"/>
  <c r="AA10" i="1"/>
  <c r="M45" i="1"/>
  <c r="M29" i="1"/>
  <c r="AA41" i="1"/>
  <c r="AA25" i="1"/>
  <c r="AA9" i="1"/>
  <c r="AE42" i="1"/>
  <c r="AE26" i="1"/>
  <c r="AE10" i="1"/>
  <c r="M44" i="1"/>
  <c r="AA56" i="1"/>
  <c r="AA40" i="1"/>
  <c r="AA24" i="1"/>
  <c r="AA8" i="1"/>
  <c r="AE41" i="1"/>
  <c r="AE25" i="1"/>
  <c r="AE9" i="1"/>
  <c r="AI48" i="1"/>
  <c r="AI32" i="1"/>
  <c r="AI16" i="1"/>
  <c r="W43" i="1"/>
  <c r="W11" i="1"/>
  <c r="W34" i="1"/>
  <c r="W10" i="1"/>
  <c r="M43" i="1"/>
  <c r="AL43" i="1" s="1"/>
  <c r="W51" i="1"/>
  <c r="W19" i="1"/>
  <c r="W42" i="1"/>
  <c r="W18" i="1"/>
  <c r="R42" i="1"/>
  <c r="R18" i="1"/>
  <c r="W49" i="1"/>
  <c r="W25" i="1"/>
  <c r="M42" i="1"/>
  <c r="R49" i="1"/>
  <c r="R25" i="1"/>
  <c r="W56" i="1"/>
  <c r="W40" i="1"/>
  <c r="W16" i="1"/>
  <c r="R56" i="1"/>
  <c r="R48" i="1"/>
  <c r="R40" i="1"/>
  <c r="R32" i="1"/>
  <c r="R24" i="1"/>
  <c r="R16" i="1"/>
  <c r="R8" i="1"/>
  <c r="W55" i="1"/>
  <c r="W47" i="1"/>
  <c r="W39" i="1"/>
  <c r="W31" i="1"/>
  <c r="W23" i="1"/>
  <c r="W15" i="1"/>
  <c r="W54" i="1"/>
  <c r="R27" i="1"/>
  <c r="W35" i="1"/>
  <c r="W26" i="1"/>
  <c r="M35" i="1"/>
  <c r="R34" i="1"/>
  <c r="R10" i="1"/>
  <c r="W41" i="1"/>
  <c r="W17" i="1"/>
  <c r="M34" i="1"/>
  <c r="R41" i="1"/>
  <c r="R9" i="1"/>
  <c r="W32" i="1"/>
  <c r="W8" i="1"/>
  <c r="M56" i="1"/>
  <c r="M48" i="1"/>
  <c r="M40" i="1"/>
  <c r="M32" i="1"/>
  <c r="R55" i="1"/>
  <c r="R47" i="1"/>
  <c r="R39" i="1"/>
  <c r="R31" i="1"/>
  <c r="R23" i="1"/>
  <c r="R15" i="1"/>
  <c r="M51" i="1"/>
  <c r="R50" i="1"/>
  <c r="R26" i="1"/>
  <c r="W33" i="1"/>
  <c r="W9" i="1"/>
  <c r="M50" i="1"/>
  <c r="R33" i="1"/>
  <c r="R17" i="1"/>
  <c r="W48" i="1"/>
  <c r="W24" i="1"/>
  <c r="M55" i="1"/>
  <c r="M47" i="1"/>
  <c r="M39" i="1"/>
  <c r="M31" i="1"/>
  <c r="R54" i="1"/>
  <c r="R46" i="1"/>
  <c r="R38" i="1"/>
  <c r="R30" i="1"/>
  <c r="R22" i="1"/>
  <c r="R14" i="1"/>
  <c r="W53" i="1"/>
  <c r="W45" i="1"/>
  <c r="W37" i="1"/>
  <c r="W29" i="1"/>
  <c r="W21" i="1"/>
  <c r="W13" i="1"/>
  <c r="W27" i="1"/>
  <c r="W52" i="1"/>
  <c r="W44" i="1"/>
  <c r="W36" i="1"/>
  <c r="W28" i="1"/>
  <c r="W20" i="1"/>
  <c r="W12" i="1"/>
  <c r="BV21" i="1" l="1"/>
  <c r="BW21" i="1" s="1"/>
  <c r="AL50" i="1"/>
  <c r="AL34" i="1"/>
  <c r="AL52" i="1"/>
  <c r="AL37" i="1"/>
  <c r="AL30" i="1"/>
  <c r="AL46" i="1"/>
  <c r="AL54" i="1"/>
  <c r="AL31" i="1"/>
  <c r="AL47" i="1"/>
  <c r="AL56" i="1"/>
  <c r="AL33" i="1"/>
  <c r="AL49" i="1"/>
  <c r="AL29" i="1"/>
  <c r="AL45" i="1"/>
  <c r="AL39" i="1"/>
  <c r="AL55" i="1"/>
  <c r="BX37" i="1"/>
  <c r="BW38" i="1"/>
  <c r="BW24" i="1"/>
  <c r="BW25" i="1"/>
  <c r="BW43" i="1"/>
  <c r="BW29" i="1"/>
  <c r="BX29" i="1"/>
  <c r="BW54" i="1"/>
  <c r="BX54" i="1" s="1"/>
  <c r="BW15" i="1"/>
  <c r="BW56" i="1"/>
  <c r="BX56" i="1" s="1"/>
  <c r="AL35" i="1"/>
  <c r="AL51" i="1"/>
  <c r="BW30" i="1"/>
  <c r="BX30" i="1" s="1"/>
  <c r="BW41" i="1"/>
  <c r="AL42" i="1"/>
  <c r="BW16" i="1"/>
  <c r="BW23" i="1"/>
  <c r="BX43" i="1"/>
  <c r="BW33" i="1"/>
  <c r="BX33" i="1" s="1"/>
  <c r="BW26" i="1"/>
  <c r="BW19" i="1"/>
  <c r="BW31" i="1"/>
  <c r="BX31" i="1" s="1"/>
  <c r="BW10" i="1"/>
  <c r="BW48" i="1"/>
  <c r="BW45" i="1"/>
  <c r="AL53" i="1"/>
  <c r="BX53" i="1" s="1"/>
  <c r="BW34" i="1"/>
  <c r="BX34" i="1" s="1"/>
  <c r="BW42" i="1"/>
  <c r="BX42" i="1" s="1"/>
  <c r="BW17" i="1"/>
  <c r="AL44" i="1"/>
  <c r="BW55" i="1"/>
  <c r="BX55" i="1" s="1"/>
  <c r="BW51" i="1"/>
  <c r="BW46" i="1"/>
  <c r="BX46" i="1" s="1"/>
  <c r="AL48" i="1"/>
  <c r="BW22" i="1"/>
  <c r="BW9" i="1"/>
  <c r="BW27" i="1"/>
  <c r="BW13" i="1"/>
  <c r="BW32" i="1"/>
  <c r="BW40" i="1"/>
  <c r="BW12" i="1"/>
  <c r="BW28" i="1"/>
  <c r="BW44" i="1"/>
  <c r="BW14" i="1"/>
  <c r="BW39" i="1"/>
  <c r="BX39" i="1" s="1"/>
  <c r="BW47" i="1"/>
  <c r="BX47" i="1" s="1"/>
  <c r="BW35" i="1"/>
  <c r="BX35" i="1" s="1"/>
  <c r="BX52" i="1"/>
  <c r="AL32" i="1"/>
  <c r="BW50" i="1"/>
  <c r="BX50" i="1" s="1"/>
  <c r="BW49" i="1"/>
  <c r="BX49" i="1" s="1"/>
  <c r="BW11" i="1"/>
  <c r="AL41" i="1"/>
  <c r="BW8" i="1"/>
  <c r="AL36" i="1"/>
  <c r="BX36" i="1" s="1"/>
  <c r="AL38" i="1"/>
  <c r="BX38" i="1" s="1"/>
  <c r="AL40" i="1"/>
  <c r="BW18" i="1"/>
  <c r="AR7" i="1"/>
  <c r="AU7" i="1"/>
  <c r="AX7" i="1"/>
  <c r="BA7" i="1"/>
  <c r="BD7" i="1"/>
  <c r="M8" i="1"/>
  <c r="AL8" i="1" s="1"/>
  <c r="M9" i="1"/>
  <c r="AL9" i="1" s="1"/>
  <c r="M10" i="1"/>
  <c r="AL10" i="1" s="1"/>
  <c r="M11" i="1"/>
  <c r="AL11" i="1" s="1"/>
  <c r="M12" i="1"/>
  <c r="AL12" i="1" s="1"/>
  <c r="M13" i="1"/>
  <c r="AL13" i="1" s="1"/>
  <c r="M14" i="1"/>
  <c r="AL14" i="1" s="1"/>
  <c r="M15" i="1"/>
  <c r="AL15" i="1" s="1"/>
  <c r="M16" i="1"/>
  <c r="AL16" i="1" s="1"/>
  <c r="M17" i="1"/>
  <c r="AL17" i="1" s="1"/>
  <c r="M18" i="1"/>
  <c r="AL18" i="1" s="1"/>
  <c r="M19" i="1"/>
  <c r="AL19" i="1" s="1"/>
  <c r="M20" i="1"/>
  <c r="AL20" i="1" s="1"/>
  <c r="M21" i="1"/>
  <c r="AL21" i="1" s="1"/>
  <c r="M22" i="1"/>
  <c r="AL22" i="1" s="1"/>
  <c r="M23" i="1"/>
  <c r="AL23" i="1" s="1"/>
  <c r="M24" i="1"/>
  <c r="AL24" i="1" s="1"/>
  <c r="M25" i="1"/>
  <c r="AL25" i="1" s="1"/>
  <c r="M26" i="1"/>
  <c r="AL26" i="1" s="1"/>
  <c r="M27" i="1"/>
  <c r="AL27" i="1" s="1"/>
  <c r="M28" i="1"/>
  <c r="AL28" i="1" s="1"/>
  <c r="K7" i="1"/>
  <c r="L7" i="1" s="1"/>
  <c r="BT7" i="1"/>
  <c r="U7" i="1"/>
  <c r="V7" i="1" s="1"/>
  <c r="BN7" i="1"/>
  <c r="BL8" i="1"/>
  <c r="BO8" i="1" s="1"/>
  <c r="BL9" i="1"/>
  <c r="BO9" i="1" s="1"/>
  <c r="BL10" i="1"/>
  <c r="BO10" i="1" s="1"/>
  <c r="BL11" i="1"/>
  <c r="BO11" i="1" s="1"/>
  <c r="BL12" i="1"/>
  <c r="BO12" i="1" s="1"/>
  <c r="BL13" i="1"/>
  <c r="BO13" i="1" s="1"/>
  <c r="BL14" i="1"/>
  <c r="BO14" i="1" s="1"/>
  <c r="BL15" i="1"/>
  <c r="BO15" i="1" s="1"/>
  <c r="BL16" i="1"/>
  <c r="BO16" i="1" s="1"/>
  <c r="BL17" i="1"/>
  <c r="BO17" i="1" s="1"/>
  <c r="BL18" i="1"/>
  <c r="BO18" i="1" s="1"/>
  <c r="BL19" i="1"/>
  <c r="BO19" i="1" s="1"/>
  <c r="BL20" i="1"/>
  <c r="BO20" i="1" s="1"/>
  <c r="BX20" i="1" s="1"/>
  <c r="BL21" i="1"/>
  <c r="BO21" i="1" s="1"/>
  <c r="BL22" i="1"/>
  <c r="BO22" i="1" s="1"/>
  <c r="BL23" i="1"/>
  <c r="BO23" i="1" s="1"/>
  <c r="BL24" i="1"/>
  <c r="BO24" i="1" s="1"/>
  <c r="BX24" i="1" s="1"/>
  <c r="BL25" i="1"/>
  <c r="BO25" i="1" s="1"/>
  <c r="BL26" i="1"/>
  <c r="BO26" i="1" s="1"/>
  <c r="BL27" i="1"/>
  <c r="BO27" i="1" s="1"/>
  <c r="BL28" i="1"/>
  <c r="BO28" i="1" s="1"/>
  <c r="BL7" i="1"/>
  <c r="AH7" i="1"/>
  <c r="AD7" i="1"/>
  <c r="Z7" i="1"/>
  <c r="P7" i="1"/>
  <c r="Q7" i="1" s="1"/>
  <c r="BX45" i="1" l="1"/>
  <c r="BX21" i="1"/>
  <c r="BX44" i="1"/>
  <c r="BX25" i="1"/>
  <c r="BX18" i="1"/>
  <c r="BX32" i="1"/>
  <c r="BX41" i="1"/>
  <c r="BX26" i="1"/>
  <c r="BX17" i="1"/>
  <c r="BX14" i="1"/>
  <c r="BX8" i="1"/>
  <c r="BX12" i="1"/>
  <c r="BX10" i="1"/>
  <c r="BX51" i="1"/>
  <c r="BX15" i="1"/>
  <c r="BX28" i="1"/>
  <c r="BX40" i="1"/>
  <c r="BX11" i="1"/>
  <c r="BX19" i="1"/>
  <c r="BX13" i="1"/>
  <c r="BX27" i="1"/>
  <c r="BX23" i="1"/>
  <c r="BX9" i="1"/>
  <c r="BX16" i="1"/>
  <c r="BX22" i="1"/>
  <c r="BX48" i="1"/>
  <c r="BV7" i="1"/>
  <c r="BU7" i="1"/>
  <c r="BE7" i="1"/>
  <c r="BI7" i="1" s="1"/>
  <c r="BO7" i="1"/>
  <c r="AI7" i="1"/>
  <c r="W7" i="1"/>
  <c r="AA7" i="1"/>
  <c r="R7" i="1"/>
  <c r="AE7" i="1"/>
  <c r="M7" i="1"/>
  <c r="BW7" i="1" l="1"/>
  <c r="AL7" i="1"/>
  <c r="BX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Tecce</author>
  </authors>
  <commentList>
    <comment ref="N7" authorId="0" shapeId="0" xr:uid="{FBD385E7-7CFF-409B-9150-333F4BE2650A}">
      <text>
        <r>
          <rPr>
            <sz val="11"/>
            <color theme="1"/>
            <rFont val="Calibri"/>
            <family val="2"/>
            <scheme val="minor"/>
          </rPr>
          <t>Eric Tecce:
RN first assistant was Susan Garruto, CRNP</t>
        </r>
      </text>
    </comment>
    <comment ref="N9" authorId="0" shapeId="0" xr:uid="{9221B934-0C36-406C-A492-E1604D59B76F}">
      <text>
        <r>
          <rPr>
            <sz val="11"/>
            <color theme="1"/>
            <rFont val="Calibri"/>
            <family val="2"/>
            <scheme val="minor"/>
          </rPr>
          <t>Eric Tecce:
"registered nurse first assistant" was Susan Garruto, CRNP</t>
        </r>
      </text>
    </comment>
    <comment ref="N16" authorId="0" shapeId="0" xr:uid="{1A8B2388-DD03-4E29-B122-2E24B6C74408}">
      <text>
        <r>
          <rPr>
            <sz val="11"/>
            <color theme="1"/>
            <rFont val="Calibri"/>
            <family val="2"/>
            <scheme val="minor"/>
          </rPr>
          <t>Eric Tecce:
Nurse Practitioner = Diane Hoffman, CRNP</t>
        </r>
      </text>
    </comment>
    <comment ref="AP18" authorId="0" shapeId="0" xr:uid="{87A79B03-7DAB-4A27-B28A-D3079F646482}">
      <text>
        <r>
          <rPr>
            <sz val="11"/>
            <color rgb="FF000000"/>
            <rFont val="Calibri"/>
            <family val="2"/>
          </rPr>
          <t xml:space="preserve">Eric Tecce:
</t>
        </r>
        <r>
          <rPr>
            <sz val="11"/>
            <color rgb="FF000000"/>
            <rFont val="Calibri"/>
            <family val="2"/>
          </rPr>
          <t>type is "intervertebral discs"</t>
        </r>
      </text>
    </comment>
    <comment ref="N28" authorId="0" shapeId="0" xr:uid="{320AE76A-30FA-4C58-BA2E-F7158331BBA5}">
      <text>
        <r>
          <rPr>
            <sz val="11"/>
            <color theme="1"/>
            <rFont val="Calibri"/>
            <family val="2"/>
            <scheme val="minor"/>
          </rPr>
          <t>Eric Tecce:
RN first assistant = Susan Garruto, CRNP</t>
        </r>
      </text>
    </comment>
    <comment ref="AP29" authorId="0" shapeId="0" xr:uid="{81058232-D3BB-4580-81BC-3CC09FD76ADA}">
      <text>
        <r>
          <rPr>
            <sz val="11"/>
            <color theme="1"/>
            <rFont val="Calibri"/>
            <family val="2"/>
            <scheme val="minor"/>
          </rPr>
          <t>Eric Tecce:
Can't tell if cost here is $2000 or $900. Both are in Epic but the $2000 value is a darker color</t>
        </r>
      </text>
    </comment>
    <comment ref="AM31" authorId="0" shapeId="0" xr:uid="{38785632-A52F-4F24-8867-E27335339920}">
      <text>
        <r>
          <rPr>
            <sz val="11"/>
            <color theme="1"/>
            <rFont val="Calibri"/>
            <family val="2"/>
            <scheme val="minor"/>
          </rPr>
          <t>Eric Tecce:
1st implant: $700
2nd implant: $850
averaged them to $775</t>
        </r>
      </text>
    </comment>
    <comment ref="N34" authorId="0" shapeId="0" xr:uid="{D645AE1F-C293-4B67-AF20-27F5FEB80DC3}">
      <text>
        <r>
          <rPr>
            <sz val="11"/>
            <color theme="1"/>
            <rFont val="Calibri"/>
            <family val="2"/>
            <scheme val="minor"/>
          </rPr>
          <t>Eric Tecce:
RN first assistant = Susan Garruto, CRNP</t>
        </r>
      </text>
    </comment>
    <comment ref="N43" authorId="0" shapeId="0" xr:uid="{E16968DE-BA89-42E4-B8D1-4EBBC1507FB0}">
      <text>
        <r>
          <rPr>
            <sz val="11"/>
            <color theme="1"/>
            <rFont val="Calibri"/>
            <family val="2"/>
            <scheme val="minor"/>
          </rPr>
          <t>Eric Tecce:
RN first assistant was Susan Garruto, CRNP</t>
        </r>
      </text>
    </comment>
    <comment ref="N49" authorId="0" shapeId="0" xr:uid="{E605372A-1AE4-4569-9ABB-8094B959B6FE}">
      <text>
        <r>
          <rPr>
            <sz val="11"/>
            <color theme="1"/>
            <rFont val="Calibri"/>
            <family val="2"/>
            <scheme val="minor"/>
          </rPr>
          <t>Eric Tecce:
RN first assistant was Susan Garruto, CRNP</t>
        </r>
      </text>
    </comment>
    <comment ref="AM54" authorId="0" shapeId="0" xr:uid="{29DADF74-3563-42FD-9483-C9DAC39CF60F}">
      <text>
        <r>
          <rPr>
            <sz val="11"/>
            <color theme="1"/>
            <rFont val="Calibri"/>
            <family val="2"/>
            <scheme val="minor"/>
          </rPr>
          <t>Eric Tecce:
2 different implants used. Cost of first was $765, cost of second was $700 so I averaged them to $732.5</t>
        </r>
      </text>
    </comment>
  </commentList>
</comments>
</file>

<file path=xl/sharedStrings.xml><?xml version="1.0" encoding="utf-8"?>
<sst xmlns="http://schemas.openxmlformats.org/spreadsheetml/2006/main" count="1982" uniqueCount="785">
  <si>
    <t>Number of Minutes in a Day</t>
  </si>
  <si>
    <t>24 * 60 = 1440</t>
  </si>
  <si>
    <t>Number of Minutes in a Year</t>
  </si>
  <si>
    <t>1440 * 365 = 525,600</t>
  </si>
  <si>
    <t>Surgeon's Annual Salary</t>
  </si>
  <si>
    <t>$1,000,000</t>
  </si>
  <si>
    <t>Surgeon's Work Hours Per Week</t>
  </si>
  <si>
    <t>Resident's Annual Salary (PGY-7)</t>
  </si>
  <si>
    <t>$79,390</t>
  </si>
  <si>
    <t>Resident's Work Hours Per Week</t>
  </si>
  <si>
    <t>Anesthesiologist's Annual Salary</t>
  </si>
  <si>
    <t>$432,000</t>
  </si>
  <si>
    <t>Anesthesiologist's Work Hours Per Week</t>
  </si>
  <si>
    <t>Circulating Nurse Cost Per Hour</t>
  </si>
  <si>
    <t>$45</t>
  </si>
  <si>
    <t>Surgical Technician Cost Per Hour</t>
  </si>
  <si>
    <t>$25</t>
  </si>
  <si>
    <t>Nursing Assistant Cost Per Hour</t>
  </si>
  <si>
    <t>$18</t>
  </si>
  <si>
    <t>Neuromonitoring Cost Per Case</t>
  </si>
  <si>
    <t>$384</t>
  </si>
  <si>
    <t>Medications</t>
  </si>
  <si>
    <t>propofol injection 10mg/ml</t>
  </si>
  <si>
    <t>$1.62/20ml vial</t>
  </si>
  <si>
    <t>propofol infusion 10mg/ml</t>
  </si>
  <si>
    <t>$8.12/100ml vial</t>
  </si>
  <si>
    <t>recuronium injection 10mg/ml</t>
  </si>
  <si>
    <t>$1.53/5ml vial</t>
  </si>
  <si>
    <t>fentanyl injection 50 mcg/ml</t>
  </si>
  <si>
    <t>$1.51/2ml vial</t>
  </si>
  <si>
    <t>hydromorphone (dilaudid) injection 1 mg/ml</t>
  </si>
  <si>
    <t>$1.95/ml vial</t>
  </si>
  <si>
    <t>ephedrine injection syringe 50 mg/5ml</t>
  </si>
  <si>
    <t>$7.65/5ml syringe</t>
  </si>
  <si>
    <t>phenylephrine (PF) injection 100 mcg/ml</t>
  </si>
  <si>
    <t>$4.25/10ml syringe</t>
  </si>
  <si>
    <t>lidocaine 2 % IV</t>
  </si>
  <si>
    <t>$1.05/5ml vial</t>
  </si>
  <si>
    <t>norepinephrine (levophed) 8mg in sodium chloride 0.9% 250 ml (0.032 mg/ml) infusion</t>
  </si>
  <si>
    <t>$30.72/8mg bag</t>
  </si>
  <si>
    <t>remifentanil (ultiva) 2 mg in sodium chloride 0.9% 250 ml (0.008 mg/ml) infusion</t>
  </si>
  <si>
    <t>$44.50/mg vial</t>
  </si>
  <si>
    <t>tranexamic acid injection 100 mg/ml</t>
  </si>
  <si>
    <t>$2.65/10ml vial</t>
  </si>
  <si>
    <t>cefazolin 2000 mg</t>
  </si>
  <si>
    <t>$6.79/2gm frozen bag</t>
  </si>
  <si>
    <t>calcium chloride injection 100 mg/ml</t>
  </si>
  <si>
    <t>$6.73/10ml syringe</t>
  </si>
  <si>
    <t>sugammadex injection 100 mg/ml</t>
  </si>
  <si>
    <t>$104.16/2ml vial</t>
  </si>
  <si>
    <t>plasma-lyte</t>
  </si>
  <si>
    <t>$3.60/1000ml bag</t>
  </si>
  <si>
    <t>Electricity Cost Per Year</t>
  </si>
  <si>
    <t>$1,994, 571.66</t>
  </si>
  <si>
    <t>Steam Cost Per Year</t>
  </si>
  <si>
    <t>$810,327.43</t>
  </si>
  <si>
    <t>Water Cost Per Year</t>
  </si>
  <si>
    <t>$292,928.68</t>
  </si>
  <si>
    <t>Gas Cost Per Year</t>
  </si>
  <si>
    <t>$2,000</t>
  </si>
  <si>
    <t>Total Utility Cost Per Year</t>
  </si>
  <si>
    <t>$3,099,827.77</t>
  </si>
  <si>
    <t>Total Area of Gibbon Building</t>
  </si>
  <si>
    <t>778,752 square feet</t>
  </si>
  <si>
    <t>Indirect Cost Per Square Feet Per Year</t>
  </si>
  <si>
    <t>$3.98</t>
  </si>
  <si>
    <t>OR Utility Cost Percentage Assumption</t>
  </si>
  <si>
    <t>OR Maintenance Cost Percentage Assumption</t>
  </si>
  <si>
    <t xml:space="preserve">One Instrument Sterilization Cost </t>
  </si>
  <si>
    <t>$2</t>
  </si>
  <si>
    <t>One Instrument Tray Sterilization Cost</t>
  </si>
  <si>
    <t>$58</t>
  </si>
  <si>
    <t>Case Number</t>
  </si>
  <si>
    <t>MRN</t>
  </si>
  <si>
    <t>Patient's Name</t>
  </si>
  <si>
    <t>Operative Level(s)</t>
  </si>
  <si>
    <t>Date of Surgery</t>
  </si>
  <si>
    <t>Patient Wheel In Time (AM/PM)</t>
  </si>
  <si>
    <t>Patient Wheel Out Time (AM/PM)</t>
  </si>
  <si>
    <t>Total Operating Time (minutes)</t>
  </si>
  <si>
    <t>Direct Costs</t>
  </si>
  <si>
    <t>Indirect Costs</t>
  </si>
  <si>
    <t>Total Cost of Surgery</t>
  </si>
  <si>
    <t>Personnel Costs</t>
  </si>
  <si>
    <t>Supply Costs</t>
  </si>
  <si>
    <t>Overhead Costs</t>
  </si>
  <si>
    <t>Surgeon</t>
  </si>
  <si>
    <t>Resident/Fellow</t>
  </si>
  <si>
    <t>Anesthesia</t>
  </si>
  <si>
    <t>Circulating Nurse</t>
  </si>
  <si>
    <t>Surgical Technician</t>
  </si>
  <si>
    <t>Radiology Technician</t>
  </si>
  <si>
    <t>Neuromonitoring</t>
  </si>
  <si>
    <t>Neuromonitoring Tech</t>
  </si>
  <si>
    <t>Total Personnel Cost Per Case</t>
  </si>
  <si>
    <t>Implants</t>
  </si>
  <si>
    <t>Medication Cost Per Case</t>
  </si>
  <si>
    <t>Operating Room Consumables Cost Per Case</t>
  </si>
  <si>
    <t>Cost of Sterilization Per Case</t>
  </si>
  <si>
    <t>Total Supply Cost Per Case</t>
  </si>
  <si>
    <t>House Keeping Staff</t>
  </si>
  <si>
    <t>Overhead Cost Per Square Feet</t>
  </si>
  <si>
    <t>Operating Room Space and Utility Cost Per Case</t>
  </si>
  <si>
    <t>Operating Room Maintenance Cost Per Case</t>
  </si>
  <si>
    <t>Total Overhead Costs Per Case</t>
  </si>
  <si>
    <t>Human Tissue</t>
  </si>
  <si>
    <t>Spinal Interbody Cages or Spacers</t>
  </si>
  <si>
    <t>Biological Tissue</t>
  </si>
  <si>
    <t>Instrumentation</t>
  </si>
  <si>
    <t>Total Implant Cost Per Case</t>
  </si>
  <si>
    <t>Name</t>
  </si>
  <si>
    <t>Annual Cost</t>
  </si>
  <si>
    <t>Cost Per Hour</t>
  </si>
  <si>
    <t>Cost Per Minute</t>
  </si>
  <si>
    <t>Cost Per Case</t>
  </si>
  <si>
    <t>Spinal Screws</t>
  </si>
  <si>
    <t>Spinal Set Screw or Plug</t>
  </si>
  <si>
    <t>Spinal Plate</t>
  </si>
  <si>
    <t>Out of Room Time</t>
  </si>
  <si>
    <t>Ready for Procedure Time</t>
  </si>
  <si>
    <t>Turnover Time</t>
  </si>
  <si>
    <t>Cost Per Unit</t>
  </si>
  <si>
    <t>Number Used</t>
  </si>
  <si>
    <t>Cost Per Square Feet Per Year</t>
  </si>
  <si>
    <t>Cost Per Square Feet Per Minute</t>
  </si>
  <si>
    <t>Square Feet Area</t>
  </si>
  <si>
    <t>Cost Per OR Per Minute</t>
  </si>
  <si>
    <t>01231978</t>
  </si>
  <si>
    <t>Buckley, Robert</t>
  </si>
  <si>
    <t>C4-C6</t>
  </si>
  <si>
    <t>Harrop</t>
  </si>
  <si>
    <t xml:space="preserve">Steven Glener, MD  </t>
  </si>
  <si>
    <t>Adam Thaler, DO; Alexis Leanza, MD</t>
  </si>
  <si>
    <t>Bianca Benton, RN (relief = Bonnie Black, RN)</t>
  </si>
  <si>
    <t>Elemena Anderson</t>
  </si>
  <si>
    <t xml:space="preserve">yes  </t>
  </si>
  <si>
    <t>Parke Hall III, Leonard</t>
  </si>
  <si>
    <t>C6-C7</t>
  </si>
  <si>
    <t>Victor Sabourin, MD</t>
  </si>
  <si>
    <t>Adam Thaler, DO; John Boylan Jr., CRNA</t>
  </si>
  <si>
    <t>Ellen Zhen, RN; Mitchell Winter, RN</t>
  </si>
  <si>
    <t>Olivia Digerolama, RN</t>
  </si>
  <si>
    <t>405439711</t>
  </si>
  <si>
    <t>Kelisek, Rosalee</t>
  </si>
  <si>
    <t>C5-C7</t>
  </si>
  <si>
    <t>Ellina Hattar, MD</t>
  </si>
  <si>
    <t>Suzanne Huffnagle, DO; Michael Mastria, MD</t>
  </si>
  <si>
    <t>Tara Jacobs, RN</t>
  </si>
  <si>
    <t>Stephanie Diantonio, RN</t>
  </si>
  <si>
    <t>400459492</t>
  </si>
  <si>
    <t>Male, Jean</t>
  </si>
  <si>
    <t>Sharan</t>
  </si>
  <si>
    <t>Aria Mahtabfar, MD</t>
  </si>
  <si>
    <t>Andre Turnquest, MD; Anna Rabinowitz, MD; Joseph Thomann, CRNA</t>
  </si>
  <si>
    <t>Paul Depalma, RN</t>
  </si>
  <si>
    <t>Gina Graham; Jose Sebastian</t>
  </si>
  <si>
    <t>403398562</t>
  </si>
  <si>
    <t>Bennett, Jeanine</t>
  </si>
  <si>
    <t>Prasad</t>
  </si>
  <si>
    <t>Suzanne Huffnagle, DO; Akshay Roy, DO</t>
  </si>
  <si>
    <t>Erika Lee, RN (relief = Christine Gradel, RN)</t>
  </si>
  <si>
    <t>Laura Halkias, RN</t>
  </si>
  <si>
    <t>yes</t>
  </si>
  <si>
    <t>405338139</t>
  </si>
  <si>
    <t>Carlmocco, Dana</t>
  </si>
  <si>
    <t>Anthony Stefanelli, MD</t>
  </si>
  <si>
    <t>Dane Grenda, DO; Andrew Kapterian, CRNA</t>
  </si>
  <si>
    <t>Lindsay Zwierlein, RN</t>
  </si>
  <si>
    <t>404972255</t>
  </si>
  <si>
    <t>Omelia Logsdon, Barbara</t>
  </si>
  <si>
    <t>C5-C6</t>
  </si>
  <si>
    <t>Heller</t>
  </si>
  <si>
    <t>Anthony Stefanelli, MD; Steven Glener, MD</t>
  </si>
  <si>
    <t>Aaron Ocker, DO; Bradford Richman, CRNA; Richard Elgart, MD</t>
  </si>
  <si>
    <t>Bonnie Black, RN; Jeremy Bell, RN  (reliefs = Shawn Pustizzi, RN; Allan Kniffin, RN)</t>
  </si>
  <si>
    <t>Crystal Selman-Jennings, RN; Laura Halkias, RN (Relief = Shawn Pustizzi, RN; Allan Kniffin, RN; Shea Scannell, RN)</t>
  </si>
  <si>
    <t>405497192</t>
  </si>
  <si>
    <t>Marsan, Mark</t>
  </si>
  <si>
    <t>Jallo</t>
  </si>
  <si>
    <t>Lucas R Philipp, MD and Mitchell Self, MD</t>
  </si>
  <si>
    <t>Jonathan A Mohn, MD; Sandra Still, CRNA</t>
  </si>
  <si>
    <t>John Carroll, RN; Michael Del Rio, RN</t>
  </si>
  <si>
    <t>Allison Acker, RN; Allison Mishoe, RN</t>
  </si>
  <si>
    <t>401066248</t>
  </si>
  <si>
    <t>Ford, Matthew</t>
  </si>
  <si>
    <t>Lucas Philipp, MD</t>
  </si>
  <si>
    <t>Jonathan Mohn, MD; Sandra Still, CRNA</t>
  </si>
  <si>
    <t>Allison Acker, RN; Allison Minshoe, RN</t>
  </si>
  <si>
    <t>no</t>
  </si>
  <si>
    <t>00496389</t>
  </si>
  <si>
    <t>Edwards, Tariq</t>
  </si>
  <si>
    <t>C4-C5</t>
  </si>
  <si>
    <t>Kevin Min, MD; Brian McDevitt, CRNA</t>
  </si>
  <si>
    <t>Erin McDevitt, RN (relief = Nancy Tworek, RN)</t>
  </si>
  <si>
    <t>Jose Sebastian</t>
  </si>
  <si>
    <t>03872861</t>
  </si>
  <si>
    <t>Fluellen, Douglas</t>
  </si>
  <si>
    <t>C3-C5</t>
  </si>
  <si>
    <t>Aria Mahtabfar, MD; Mitchell Self, MD</t>
  </si>
  <si>
    <t>Kevin Min, MD; Brian McDevitt, CRNA; Joel Legoskey, CRNA</t>
  </si>
  <si>
    <t>Christopher Lowmaster, RN (relief = Leo Mazzochette, RN)</t>
  </si>
  <si>
    <t>400291354</t>
  </si>
  <si>
    <t>Greene, Nilsa</t>
  </si>
  <si>
    <t>Elias Atallah, MD</t>
  </si>
  <si>
    <t>Coleen Vernick, DO; Heidi Smedi, CRNA</t>
  </si>
  <si>
    <t>Matthew Kane, RN</t>
  </si>
  <si>
    <t>Allison Mishoe, RN</t>
  </si>
  <si>
    <t>400017874</t>
  </si>
  <si>
    <t>Anthony, Mark</t>
  </si>
  <si>
    <t>Mitchell Self, MD</t>
  </si>
  <si>
    <t>Sno White, MD; Christina Merwitz, CRNA</t>
  </si>
  <si>
    <t>Michael Sharkey, RN</t>
  </si>
  <si>
    <t>405471727</t>
  </si>
  <si>
    <t>Lewis, Raj</t>
  </si>
  <si>
    <t>Steven Glener, MD; Lucas Philipp, MD</t>
  </si>
  <si>
    <t>Etty Sims, MD; Charisse Brown, CRNA; Caitlin Fogel, SRNA</t>
  </si>
  <si>
    <t>Denise Ocampo, RN; Jeremy Bell, RN (relief = Lindsay Zwierlein, RN)</t>
  </si>
  <si>
    <t>Tara Kennedy, RN</t>
  </si>
  <si>
    <t>88276796</t>
  </si>
  <si>
    <t>Sexton, Thomas</t>
  </si>
  <si>
    <t>Sno White, MD; Mark Mattingly, CRNA; Coleen Vernick, DO; Kevin Min, MD</t>
  </si>
  <si>
    <t>Leo Mazzochette, RN</t>
  </si>
  <si>
    <t>Claire Judeh, RN</t>
  </si>
  <si>
    <t>04301303</t>
  </si>
  <si>
    <t>Mowbray-Mervine, Brenda</t>
  </si>
  <si>
    <t>John Wainwright, MD; Omaditya Khanna, MD</t>
  </si>
  <si>
    <t>Amanda Monahan, MD; Gregg Perlmutter, DO</t>
  </si>
  <si>
    <t>Olivia Digerolamo, RN (relief = Ryan CaAleer, RN)</t>
  </si>
  <si>
    <t>Erika Lee, RN</t>
  </si>
  <si>
    <t>00746646</t>
  </si>
  <si>
    <t>Azzara, Michele</t>
  </si>
  <si>
    <t>Jane Huffnagle, DO; Gregg Perlmutter, DO</t>
  </si>
  <si>
    <t>Shawn Pustizzi, RN</t>
  </si>
  <si>
    <t>00931966</t>
  </si>
  <si>
    <t>Williams, Tiffanie</t>
  </si>
  <si>
    <t>no residents</t>
  </si>
  <si>
    <t>Frederick Balzer, MD; Anaida Badalyan, CRNA; Sodelba Santana-Jackson, CRNA</t>
  </si>
  <si>
    <t>Christina Carbone, RN; Dan McCauley, RN (relief = Clare McNelly, RN)</t>
  </si>
  <si>
    <t>Raymond Stackhouse, RN</t>
  </si>
  <si>
    <t>402420009</t>
  </si>
  <si>
    <t>McNulty, Joann</t>
  </si>
  <si>
    <t>NONE (first assistant RN was Susan Garruto, CRNP)</t>
  </si>
  <si>
    <t>Suzanne Huffnagle, DO; Andre Turnquest, MD</t>
  </si>
  <si>
    <t>Bianca Benton, RN</t>
  </si>
  <si>
    <t>405369118</t>
  </si>
  <si>
    <t>Garufi, Frank</t>
  </si>
  <si>
    <t>John Wainwright, MD; Adam Leibold, MD</t>
  </si>
  <si>
    <t>Michael Green, DO; Sodelba Santana-Jackson, CRNA; Thomas Witkowski, MD; Lisa Gormley, CRNA</t>
  </si>
  <si>
    <t>Bonnie Black, RN; Brittany Boyle, RN (relief = Shawn Pustizzi, RN)</t>
  </si>
  <si>
    <t>01151656</t>
  </si>
  <si>
    <t>Lewis, Ronald</t>
  </si>
  <si>
    <t>Coleen Vernick, DO; Winston Hamilton, DO; Shane McAteer, CRNA</t>
  </si>
  <si>
    <t xml:space="preserve">John Carroll, RN  </t>
  </si>
  <si>
    <t>Nathan Bryan</t>
  </si>
  <si>
    <t>405418912</t>
  </si>
  <si>
    <t>Basso, Norman Fred</t>
  </si>
  <si>
    <t xml:space="preserve">Lucas Philipp, MD  </t>
  </si>
  <si>
    <t>Donald Baumann, MD; Scott Witzeling, DO</t>
  </si>
  <si>
    <t>405429549</t>
  </si>
  <si>
    <t>Walls, Jason</t>
  </si>
  <si>
    <t>Mengmeng Shen, MD; Sherman Torres, CRNA</t>
  </si>
  <si>
    <t>Olivia Digerolamo, RN</t>
  </si>
  <si>
    <t>405091362</t>
  </si>
  <si>
    <t>Mercadante, Richard</t>
  </si>
  <si>
    <t>C3-C4</t>
  </si>
  <si>
    <t>Suzanne Huffnagle, DO; Joseph Thomann, CRNA</t>
  </si>
  <si>
    <t>Jessica Zukowski, RN</t>
  </si>
  <si>
    <t>Shawn Pustizzi, RN; Dan McCauley, RN</t>
  </si>
  <si>
    <t>400875593</t>
  </si>
  <si>
    <t>Wisniewski, Barbara</t>
  </si>
  <si>
    <t>Adam Luginbuhl, MD; Anthony Stefanelli, MD; Ameya Jategaonkar, MD (both residents were assisting)</t>
  </si>
  <si>
    <t>Thomas Witkowski, MD; Shannon Haley, MD</t>
  </si>
  <si>
    <t>Julie Wander, RN (relief = George Taylor, RN)</t>
  </si>
  <si>
    <t>Jose Sebastian (relief = Claire Judeh, RN)</t>
  </si>
  <si>
    <t>402024401</t>
  </si>
  <si>
    <t>Rojewski, Linda</t>
  </si>
  <si>
    <t>Julie Ma, MD; Joseph Pannapara, CRNA</t>
  </si>
  <si>
    <t>Leo Mazzochette, RN (relief = George Taylor, RN)</t>
  </si>
  <si>
    <t>405369481</t>
  </si>
  <si>
    <t>Friedeman, Albert</t>
  </si>
  <si>
    <t>Julie Ma, MD; Tracy Galloway, CRNA</t>
  </si>
  <si>
    <t>Patrice Moreschi, RN (relief = George Taylor, RN)</t>
  </si>
  <si>
    <t>405260219</t>
  </si>
  <si>
    <t>Duong, Jgoc Hoa</t>
  </si>
  <si>
    <t>David Nelson, MD; Justin Luu, CRNA</t>
  </si>
  <si>
    <t>Nicole Mee, RN (relief = Stephanie Diantonio, RN)</t>
  </si>
  <si>
    <t>405399714</t>
  </si>
  <si>
    <t>Tinges, Vickie</t>
  </si>
  <si>
    <t>John Wainwright, MD</t>
  </si>
  <si>
    <t>Kenechi Ebede, MD; Thomas Kelly, CRNA; Sno White, MD</t>
  </si>
  <si>
    <t>George Taylor, RN</t>
  </si>
  <si>
    <t>405404699</t>
  </si>
  <si>
    <t>Vigil, Michele</t>
  </si>
  <si>
    <t>Supriya Nair, CRNA; Aaron Walter, DO; Natashe Sinai-Hede, MD</t>
  </si>
  <si>
    <t>Ryan McAleer, RN (relief = Jessica Zukowski, RN)</t>
  </si>
  <si>
    <t>Jessica Zukowski, RN (relief = Elemena Anderson)</t>
  </si>
  <si>
    <t>88158842</t>
  </si>
  <si>
    <t>Ross, John</t>
  </si>
  <si>
    <t>Dietrich Gravenstein; Thomas Dunne, MD</t>
  </si>
  <si>
    <t>Erin McDevitt, RN; George Taylor, RN</t>
  </si>
  <si>
    <t>Matthew Kane, RN; Jose Sebastian</t>
  </si>
  <si>
    <t>03053479</t>
  </si>
  <si>
    <t>Panaro, Nicholas</t>
  </si>
  <si>
    <t>David Beausang, MD; Matthew Eskew, DO; Eric Schwenk, MD</t>
  </si>
  <si>
    <t>Stephanie Diantonio, RN (reliefs = Tara Kennedy, RN; Jenna Myles, RN)</t>
  </si>
  <si>
    <t>Alemena Anderson (relief = Clare McNelly, RN)</t>
  </si>
  <si>
    <t>03233394</t>
  </si>
  <si>
    <t>Deibert, Kellie</t>
  </si>
  <si>
    <t>Michael Green, DO; Kaylyn Guthrie, DO</t>
  </si>
  <si>
    <t>Kimberly Keller, RN; William Lopez, RN</t>
  </si>
  <si>
    <t>Denise Ocampo, RN</t>
  </si>
  <si>
    <t xml:space="preserve">88249726 </t>
  </si>
  <si>
    <t>Dominisac, Judylynne</t>
  </si>
  <si>
    <t>Kevin Min, MD; Thomas Kelly, CRNA; Michael Masino, CRNA</t>
  </si>
  <si>
    <t>Claire Judeh, RN; Allison Acker, RN</t>
  </si>
  <si>
    <t>04433398</t>
  </si>
  <si>
    <t>Stollenwerk, Robert</t>
  </si>
  <si>
    <t>Mark Kim, MD; Lisa Gormley, CRNA</t>
  </si>
  <si>
    <t>Tara Kennedy, RN; William Lopez, RN</t>
  </si>
  <si>
    <t>01036949</t>
  </si>
  <si>
    <t>Stevens, Donna</t>
  </si>
  <si>
    <t>Victor Sabourin, MD; Ritam Ghosh, MD</t>
  </si>
  <si>
    <t>David Nelson, MD; Marie Dirvin, CRNA</t>
  </si>
  <si>
    <t>Denise Ocampo, RN (reliefs = Stephanie Diantonio, RN; Bonnie Black, RN)</t>
  </si>
  <si>
    <t>Laura Halkias, RN (relief scrub = Bonnie Black, RN)</t>
  </si>
  <si>
    <t>400180232</t>
  </si>
  <si>
    <t>Deprince, William</t>
  </si>
  <si>
    <t>Dane Grenda, DO; John Mulreaney, CRNA</t>
  </si>
  <si>
    <t>Michelle Murray, RN; Clare McNelly, RN</t>
  </si>
  <si>
    <t>03219059</t>
  </si>
  <si>
    <t>McCool, Dennis</t>
  </si>
  <si>
    <t>David Wyler, MD; Mark Mattingly, CRNA</t>
  </si>
  <si>
    <t>Allison Acker; Anne Foley</t>
  </si>
  <si>
    <t>401069822</t>
  </si>
  <si>
    <t>Oliver-Shepard, Kathy</t>
  </si>
  <si>
    <t>Kavantissa Kppetipola, MD</t>
  </si>
  <si>
    <t>Dietrich Graventein; Jordan Stefko, MD</t>
  </si>
  <si>
    <t>Robert Miller, RN; Allison Mishoe, RN</t>
  </si>
  <si>
    <t>405298573</t>
  </si>
  <si>
    <t>McDevitt, Barbara</t>
  </si>
  <si>
    <t>Evan Fitchett, MD</t>
  </si>
  <si>
    <t>Mark Kim, MD; Matthew Eskew, DO</t>
  </si>
  <si>
    <t>Diandra Scota, RN</t>
  </si>
  <si>
    <t>Patrice Moreschi, RN</t>
  </si>
  <si>
    <t>03166439</t>
  </si>
  <si>
    <t>OConnell, Michael</t>
  </si>
  <si>
    <t>Stephen McNulty, DO; Rabiul Ryan, DO</t>
  </si>
  <si>
    <t>Christopher Lowmaster, RN</t>
  </si>
  <si>
    <t>04390079</t>
  </si>
  <si>
    <t>Schmotzer, Andrew</t>
  </si>
  <si>
    <t>Sno White, MD; Joseph Thomann, CRNA</t>
  </si>
  <si>
    <t>Christopher Lowmaster, RN; Corinne Manela, RN</t>
  </si>
  <si>
    <t>404076094</t>
  </si>
  <si>
    <t>Alexa Peters, Kimberly</t>
  </si>
  <si>
    <t>Deepti Harshavardhana, DO; Supriya Nair, CRNA</t>
  </si>
  <si>
    <t>03310109</t>
  </si>
  <si>
    <t>Rollins, Lareese</t>
  </si>
  <si>
    <t>Stephen McNulty, DO; Brian McDevitt, CRNA</t>
  </si>
  <si>
    <t xml:space="preserve">Robert Miller, RN  </t>
  </si>
  <si>
    <t>Leo Mazzochette, RN; Matthew Kane, RN</t>
  </si>
  <si>
    <t>402972506</t>
  </si>
  <si>
    <t>McAllister-Derr, Ann Louise</t>
  </si>
  <si>
    <t>Mitchell Self, MD; Ritam Ghosh, MD</t>
  </si>
  <si>
    <t>David Beausang, MD; Yaser Salsabil, CRNA; Monica Sucharski, SRNA</t>
  </si>
  <si>
    <t>Jacqueline Pollock, RN (relief = Christine Gradel, RN)</t>
  </si>
  <si>
    <t>01205363</t>
  </si>
  <si>
    <t>Lee, Karen</t>
  </si>
  <si>
    <t>Dietrich Gravenstein; Arabella Cahanap, CRNA</t>
  </si>
  <si>
    <t>Bonnie Black, RN (relief = Stephanie Diantonio, RN)</t>
  </si>
  <si>
    <t>Christine Gradel, RN (relief = Stephanie Diantonio, RN)</t>
  </si>
  <si>
    <t>404878313</t>
  </si>
  <si>
    <t>Leonia Ellis, Natalie</t>
  </si>
  <si>
    <t>Lucas philipp, MD</t>
  </si>
  <si>
    <t>Donald Baumann, MD; Joseph Thomann, CRNA</t>
  </si>
  <si>
    <t>Robert Miller, RN; (relief = Michael Sharkey, RN)</t>
  </si>
  <si>
    <t>402573474</t>
  </si>
  <si>
    <t>Bailey, Donald</t>
  </si>
  <si>
    <t>Omaditya Khanna, MD</t>
  </si>
  <si>
    <t>Michael Mahla, MD; Alexes Leanza, MD</t>
  </si>
  <si>
    <t>Robert Miller, RN; (relief = Bill Crenney, RN)</t>
  </si>
  <si>
    <t>Leo Mazzochette, RN (relief = Michael Sharkey, RN)</t>
  </si>
  <si>
    <t>00825489</t>
  </si>
  <si>
    <t>Kaneff, Melanie</t>
  </si>
  <si>
    <t>Kenechi Ebede, MD; Matthew Eskew, DO</t>
  </si>
  <si>
    <t>Allison Acker, RN; Allison Mishoe, RN (relief = George Taylor, RN)</t>
  </si>
  <si>
    <t>88029928</t>
  </si>
  <si>
    <t>Brown, Robert</t>
  </si>
  <si>
    <t>Lucas Philipp, MD; Aria Mahtabfar, MD</t>
  </si>
  <si>
    <t>Sno White, MD; Sandra Still, CRNA</t>
  </si>
  <si>
    <t>Allison Acker, RN; Anne Foley, RN</t>
  </si>
  <si>
    <t>Midazolam injection 1 mg/mL</t>
  </si>
  <si>
    <t>Propofol injection 10 mg/mL</t>
  </si>
  <si>
    <t>Fentanyl injection 50 mcg/mL</t>
  </si>
  <si>
    <t>Lidocaine 2% IV</t>
  </si>
  <si>
    <t>Cefazolin 1000 mg</t>
  </si>
  <si>
    <t>propofol infusion 10 mg/mL</t>
  </si>
  <si>
    <t>Remifentanil (ULTIVA) 1 mg in sodium chloride 0.9% 250 mL (0.004 mg/mL) infusion</t>
  </si>
  <si>
    <t>Dexamethasone injection 4 mg/mL</t>
  </si>
  <si>
    <t>ephedrine injectio nsyringe 10 mg/mL</t>
  </si>
  <si>
    <t>phenylephrine (PF) (NEO-SYNEPHRINE) injection 0.1 mg/mL</t>
  </si>
  <si>
    <t>phenylephrine infusion METHODIST 10 mg/100 mL</t>
  </si>
  <si>
    <t>remifentanil DILUTION injection 4 mcg/mL</t>
  </si>
  <si>
    <t>ondansetron (PF) injection 4 mcg/2 mL</t>
  </si>
  <si>
    <t>0.9% NaCl</t>
  </si>
  <si>
    <t>Rocuronium injection 10 mg/mL</t>
  </si>
  <si>
    <t>Sufentanil (SUFENTA) 100 mcg in Nacl 0.9% 100 mL infusion</t>
  </si>
  <si>
    <t>Vancomycin 1000 mg in Nacl 0.9% 250 mL</t>
  </si>
  <si>
    <t>Sufentanil Injection 50 mcg</t>
  </si>
  <si>
    <t>Succinylcholine injection 20 mg/mL</t>
  </si>
  <si>
    <t>Plasma-lyte</t>
  </si>
  <si>
    <t>Phenylephrine injection 100 mcg/mL</t>
  </si>
  <si>
    <t>glycopyrrolate injection 0.2 mg/mL</t>
  </si>
  <si>
    <t>hydralazine injection 20mg/mL</t>
  </si>
  <si>
    <t>dexmedetomidine bolus injection 4mcg/ml</t>
  </si>
  <si>
    <t>Phenylephrine infusion 100 mg/250 mL</t>
  </si>
  <si>
    <t>Sugammadex 100 mg/mL</t>
  </si>
  <si>
    <t>Ketamine inj. 100 mg/10 mL</t>
  </si>
  <si>
    <t>Neostigmine inj 3mg/3mL</t>
  </si>
  <si>
    <t>Hydromorphone (DILAUDID) inj dilution 0.2 mg/mL</t>
  </si>
  <si>
    <t>Lidocaine - epinephrine 1%-1:100,000</t>
  </si>
  <si>
    <t>Labetalol injection 5mg/mL</t>
  </si>
  <si>
    <t>Naloxone injection 0.4mg/mL</t>
  </si>
  <si>
    <t>Albuterol MDI inhaler</t>
  </si>
  <si>
    <t>dexmedetomidine infusion 200mcg/50ml</t>
  </si>
  <si>
    <t>Potassium chloride 20 meq in 100 mL IVBP</t>
  </si>
  <si>
    <t>Lactated Ringers infusion</t>
  </si>
  <si>
    <t>Scopolamine patch</t>
  </si>
  <si>
    <t>Lidocaine analgesia infusion 8mg/ml (250 mL) in D5W - USE IBW</t>
  </si>
  <si>
    <t>diphenhydramine injection 50 mg/ml</t>
  </si>
  <si>
    <t>Unit Cost</t>
  </si>
  <si>
    <t>Dosage</t>
  </si>
  <si>
    <t xml:space="preserve">2 mg </t>
  </si>
  <si>
    <t>230 mg</t>
  </si>
  <si>
    <t>150 mcg</t>
  </si>
  <si>
    <t>100 mg</t>
  </si>
  <si>
    <t>2000 mg</t>
  </si>
  <si>
    <t>1471.13 mg</t>
  </si>
  <si>
    <t>4.07 mg</t>
  </si>
  <si>
    <t>20 mg</t>
  </si>
  <si>
    <t>6.68 mg</t>
  </si>
  <si>
    <t>4 mg</t>
  </si>
  <si>
    <t>120 mg</t>
  </si>
  <si>
    <t>500 mL</t>
  </si>
  <si>
    <t>300 mcg</t>
  </si>
  <si>
    <t>0.4 mg</t>
  </si>
  <si>
    <t>50 mg</t>
  </si>
  <si>
    <t>2 mg</t>
  </si>
  <si>
    <t>250 mg</t>
  </si>
  <si>
    <t>918.39 mg</t>
  </si>
  <si>
    <t>1.3 mg</t>
  </si>
  <si>
    <t>25 mg</t>
  </si>
  <si>
    <t>5 mg</t>
  </si>
  <si>
    <t>12 mcg</t>
  </si>
  <si>
    <t>180 mg</t>
  </si>
  <si>
    <t>100 mcg</t>
  </si>
  <si>
    <t>892.8 mg</t>
  </si>
  <si>
    <t>1.03 mg</t>
  </si>
  <si>
    <t>12.19 mcg</t>
  </si>
  <si>
    <t>300 mL</t>
  </si>
  <si>
    <t>900 mL</t>
  </si>
  <si>
    <t>330 mg</t>
  </si>
  <si>
    <t>851.98 mg</t>
  </si>
  <si>
    <t>10 mg</t>
  </si>
  <si>
    <t>1.39 mg</t>
  </si>
  <si>
    <t>28.05 mcg</t>
  </si>
  <si>
    <t>2345.3 mg</t>
  </si>
  <si>
    <t>2.5 mg</t>
  </si>
  <si>
    <t>4.7 mg</t>
  </si>
  <si>
    <t>1000 mL</t>
  </si>
  <si>
    <t>150 mg</t>
  </si>
  <si>
    <t>916.94 mg</t>
  </si>
  <si>
    <t>0.77 mg</t>
  </si>
  <si>
    <t>100 mL</t>
  </si>
  <si>
    <t>200 mg</t>
  </si>
  <si>
    <t>1717.82 mg</t>
  </si>
  <si>
    <t>1.57 mg</t>
  </si>
  <si>
    <t>43.93 mcg</t>
  </si>
  <si>
    <t>400 mL</t>
  </si>
  <si>
    <t>700 mL</t>
  </si>
  <si>
    <t>350 mg</t>
  </si>
  <si>
    <t>250 mcg</t>
  </si>
  <si>
    <t>60 mg</t>
  </si>
  <si>
    <t>1596.13 mg</t>
  </si>
  <si>
    <t>1.28 mg</t>
  </si>
  <si>
    <t>8 mg</t>
  </si>
  <si>
    <t>30 mg</t>
  </si>
  <si>
    <t>400 mcg</t>
  </si>
  <si>
    <t>6.28 mcg</t>
  </si>
  <si>
    <t>160 mcg</t>
  </si>
  <si>
    <t>1500 mL</t>
  </si>
  <si>
    <t>300 mg</t>
  </si>
  <si>
    <t>1845.18 mg</t>
  </si>
  <si>
    <t>2.77 mg</t>
  </si>
  <si>
    <t>43.59 mcg</t>
  </si>
  <si>
    <t>1000 mg</t>
  </si>
  <si>
    <t>200 mcg</t>
  </si>
  <si>
    <t>1842.75 mg</t>
  </si>
  <si>
    <t>3.44 mg</t>
  </si>
  <si>
    <t>4.36 mg</t>
  </si>
  <si>
    <t>6 mg</t>
  </si>
  <si>
    <t>2000 mL</t>
  </si>
  <si>
    <t>2288 mg</t>
  </si>
  <si>
    <t>3.8 mg</t>
  </si>
  <si>
    <t>15 mg</t>
  </si>
  <si>
    <t>5.57 mg</t>
  </si>
  <si>
    <t>0.5 mg</t>
  </si>
  <si>
    <t>2500 mL</t>
  </si>
  <si>
    <t>350 mcg</t>
  </si>
  <si>
    <t>80 mg</t>
  </si>
  <si>
    <t>1255.97 mg</t>
  </si>
  <si>
    <t>1.35 mg</t>
  </si>
  <si>
    <t>2.49 mg</t>
  </si>
  <si>
    <t>750 mL</t>
  </si>
  <si>
    <t>1400.07 mg</t>
  </si>
  <si>
    <t>1.38 mg</t>
  </si>
  <si>
    <t>280 mg</t>
  </si>
  <si>
    <t>2346.86 mg</t>
  </si>
  <si>
    <t>3.31 mg</t>
  </si>
  <si>
    <t>2443.3 mg</t>
  </si>
  <si>
    <t>35.69 mcg</t>
  </si>
  <si>
    <t>0.2 mg</t>
  </si>
  <si>
    <t>20 mcg</t>
  </si>
  <si>
    <t>3000 mg</t>
  </si>
  <si>
    <t>2478.68 mg</t>
  </si>
  <si>
    <t>2.71 mg</t>
  </si>
  <si>
    <t>4.01 mg</t>
  </si>
  <si>
    <t>1 mg</t>
  </si>
  <si>
    <t>3 puff</t>
  </si>
  <si>
    <t>800 mL</t>
  </si>
  <si>
    <t>1 patch</t>
  </si>
  <si>
    <t>513.97 mg</t>
  </si>
  <si>
    <t>1.02 mg</t>
  </si>
  <si>
    <t>35 mg</t>
  </si>
  <si>
    <t>2020.7 mg</t>
  </si>
  <si>
    <t>4.23 mg</t>
  </si>
  <si>
    <t>2.8 mg</t>
  </si>
  <si>
    <t>805.36 mg</t>
  </si>
  <si>
    <t>1.31 mg</t>
  </si>
  <si>
    <t>1.66 mg</t>
  </si>
  <si>
    <t>600 mL</t>
  </si>
  <si>
    <t>1892.8 mg</t>
  </si>
  <si>
    <t>5.72 mg</t>
  </si>
  <si>
    <t>68.12 mcg</t>
  </si>
  <si>
    <t>1100 mL</t>
  </si>
  <si>
    <t>500 mcg</t>
  </si>
  <si>
    <t>290 mg</t>
  </si>
  <si>
    <t>1473.53 mg</t>
  </si>
  <si>
    <t>2.32 mg</t>
  </si>
  <si>
    <t>70 mg</t>
  </si>
  <si>
    <t>1700 mL</t>
  </si>
  <si>
    <t>0.85 mg</t>
  </si>
  <si>
    <t>902.06 mg</t>
  </si>
  <si>
    <t>34.61 mg</t>
  </si>
  <si>
    <t>250 mL</t>
  </si>
  <si>
    <t>2085.97 mg</t>
  </si>
  <si>
    <t>2.99 mg</t>
  </si>
  <si>
    <t>50 mcg</t>
  </si>
  <si>
    <t>4.56 mg</t>
  </si>
  <si>
    <t>0.8 mg</t>
  </si>
  <si>
    <t>545.1 mg</t>
  </si>
  <si>
    <t>1.43 mg</t>
  </si>
  <si>
    <t>4000 mg</t>
  </si>
  <si>
    <t>3492.06 mg</t>
  </si>
  <si>
    <t>2600 mL</t>
  </si>
  <si>
    <t>110.47 mcg</t>
  </si>
  <si>
    <t>434.75 mg</t>
  </si>
  <si>
    <t>1384.48 mg</t>
  </si>
  <si>
    <t>4.19 mg</t>
  </si>
  <si>
    <t>2.2 mg</t>
  </si>
  <si>
    <t>1973.4 mg</t>
  </si>
  <si>
    <t>2.67 mg</t>
  </si>
  <si>
    <t>3.51 mg</t>
  </si>
  <si>
    <t>1600 mL</t>
  </si>
  <si>
    <t>297.3 mg</t>
  </si>
  <si>
    <t>0.37 mg</t>
  </si>
  <si>
    <t>1.27 mg</t>
  </si>
  <si>
    <t>200 mL</t>
  </si>
  <si>
    <t>75 mg</t>
  </si>
  <si>
    <t>954.03 mg</t>
  </si>
  <si>
    <t>1.05 mg</t>
  </si>
  <si>
    <t>0.23 mg</t>
  </si>
  <si>
    <t>1800 mL</t>
  </si>
  <si>
    <t>710.18 mg</t>
  </si>
  <si>
    <t>1.53 mg</t>
  </si>
  <si>
    <t>460 mgg</t>
  </si>
  <si>
    <t>2419 mg</t>
  </si>
  <si>
    <t>48 mcg</t>
  </si>
  <si>
    <t>17 mcg</t>
  </si>
  <si>
    <t>600 mcg</t>
  </si>
  <si>
    <t>9.74 mg</t>
  </si>
  <si>
    <t>2134.44 mg</t>
  </si>
  <si>
    <t>40.17 mcg</t>
  </si>
  <si>
    <t>8 mcg</t>
  </si>
  <si>
    <t>1404.48 mg</t>
  </si>
  <si>
    <t>35.11 mcg</t>
  </si>
  <si>
    <t>90 mg</t>
  </si>
  <si>
    <t>1106.77 mg</t>
  </si>
  <si>
    <t>0.29 mg</t>
  </si>
  <si>
    <t>3 mg</t>
  </si>
  <si>
    <t>26.29 mcg</t>
  </si>
  <si>
    <t>10 mcg</t>
  </si>
  <si>
    <t>95 mg</t>
  </si>
  <si>
    <t>125 mcg</t>
  </si>
  <si>
    <t>1377.6 mg</t>
  </si>
  <si>
    <t>2.06 mg</t>
  </si>
  <si>
    <t>900 mcg</t>
  </si>
  <si>
    <t>3.81 mg</t>
  </si>
  <si>
    <t>2443.7 mg</t>
  </si>
  <si>
    <t>91.66 mg</t>
  </si>
  <si>
    <t>2200 mL</t>
  </si>
  <si>
    <t>7.36 mg</t>
  </si>
  <si>
    <t>1185.9 mg</t>
  </si>
  <si>
    <t>31.57 mcg</t>
  </si>
  <si>
    <t>1.4 mg</t>
  </si>
  <si>
    <t>1002.68 mg</t>
  </si>
  <si>
    <t>1200 mL</t>
  </si>
  <si>
    <t>19.26 mcg</t>
  </si>
  <si>
    <t>430 mg</t>
  </si>
  <si>
    <t>1461.09 mg</t>
  </si>
  <si>
    <t>33..76 mcg</t>
  </si>
  <si>
    <t>5 mcg</t>
  </si>
  <si>
    <t>1300 mcg</t>
  </si>
  <si>
    <t>3.57 mg</t>
  </si>
  <si>
    <t>1018.31 mg</t>
  </si>
  <si>
    <t>21.04 mcg</t>
  </si>
  <si>
    <t>275 mcg</t>
  </si>
  <si>
    <t>500 mg</t>
  </si>
  <si>
    <t>40 mg</t>
  </si>
  <si>
    <t>1946.28 mg</t>
  </si>
  <si>
    <t>3.36 mg</t>
  </si>
  <si>
    <t>9.19 mg</t>
  </si>
  <si>
    <t>0.6 mg</t>
  </si>
  <si>
    <t>1457.29 mg</t>
  </si>
  <si>
    <t>30.81 mcg</t>
  </si>
  <si>
    <t>15 mcg</t>
  </si>
  <si>
    <t>1264.22 mg</t>
  </si>
  <si>
    <t>1.61 mg</t>
  </si>
  <si>
    <t>1493.18 mg</t>
  </si>
  <si>
    <t>3.22 mg</t>
  </si>
  <si>
    <t>3.5 mg</t>
  </si>
  <si>
    <t>8 mL</t>
  </si>
  <si>
    <t>1722.62 mg</t>
  </si>
  <si>
    <t>2.53 mg</t>
  </si>
  <si>
    <t xml:space="preserve"> </t>
  </si>
  <si>
    <t>1151.4 mg</t>
  </si>
  <si>
    <t>1.48 mg</t>
  </si>
  <si>
    <t>1.63 mg</t>
  </si>
  <si>
    <t>1031.73 mg</t>
  </si>
  <si>
    <t>3.03 mg</t>
  </si>
  <si>
    <t>3311.28 mg</t>
  </si>
  <si>
    <t>96.69 mcg</t>
  </si>
  <si>
    <t>5.78 mg</t>
  </si>
  <si>
    <t>0.08 mg</t>
  </si>
  <si>
    <t>4 puff</t>
  </si>
  <si>
    <t>240 mg</t>
  </si>
  <si>
    <t>1385.7 mg</t>
  </si>
  <si>
    <t>1300 mL</t>
  </si>
  <si>
    <t>37.2 mcg</t>
  </si>
  <si>
    <t>1763.41 mg</t>
  </si>
  <si>
    <t>1.54 mg</t>
  </si>
  <si>
    <t>3.04 mg</t>
  </si>
  <si>
    <t xml:space="preserve">200 mg </t>
  </si>
  <si>
    <t>109.89 mcg</t>
  </si>
  <si>
    <t>20 mEq</t>
  </si>
  <si>
    <t>Operating Room Consumables</t>
  </si>
  <si>
    <t>Closure Steri Strip Reinforce Adhesive Noninvasive</t>
  </si>
  <si>
    <t>Tape Umbilical Cotton</t>
  </si>
  <si>
    <t>Glove 8 Micro Surgical</t>
  </si>
  <si>
    <t>Glove 8 Surgical</t>
  </si>
  <si>
    <t>Tray 16FR Foley</t>
  </si>
  <si>
    <t>Drape Microscope Modus</t>
  </si>
  <si>
    <t>Drain Jackson-Pratt 10FR Flat</t>
  </si>
  <si>
    <t>Drape Skirt</t>
  </si>
  <si>
    <t>Burr Legend 10 CM</t>
  </si>
  <si>
    <t>Reservoir Jackson-Pratt Bulb</t>
  </si>
  <si>
    <t>Needle 18GA</t>
  </si>
  <si>
    <t>Blanket 3M Bair Hugger</t>
  </si>
  <si>
    <t>Syringe 10 mL</t>
  </si>
  <si>
    <t>Solution Irrigation 0.9% Nacl</t>
  </si>
  <si>
    <t xml:space="preserve">Kit Turnover Custom Infection </t>
  </si>
  <si>
    <t>Drape 3M steri-drape surgical</t>
  </si>
  <si>
    <t>Manifold Neptune Port waste</t>
  </si>
  <si>
    <t>Dissector Secto 3/8</t>
  </si>
  <si>
    <t>Forceps Bipolar 7.75 in</t>
  </si>
  <si>
    <t>Sphere Navigation Stealthstation</t>
  </si>
  <si>
    <t>Pack custom / cervical spine</t>
  </si>
  <si>
    <t>sponge gauze curity cotton</t>
  </si>
  <si>
    <t>sleeve compression nylon medium</t>
  </si>
  <si>
    <t>dressing transparent 3M</t>
  </si>
  <si>
    <t>hemostat</t>
  </si>
  <si>
    <t>Lidocaine 1% Epi</t>
  </si>
  <si>
    <t>Bacitracin zinc 500 unit</t>
  </si>
  <si>
    <t>Bacitracin Irrigation solution</t>
  </si>
  <si>
    <t>bit drill12 MM</t>
  </si>
  <si>
    <t>Drape Steri-Drape Mobile XRAY C ARM Closure strap</t>
  </si>
  <si>
    <t>Pin Distraction Caspar spine</t>
  </si>
  <si>
    <t xml:space="preserve">Drain Jackson-Prapp Round </t>
  </si>
  <si>
    <t>Pencil Zip-Pen Smoke evacuator cord</t>
  </si>
  <si>
    <t>Drape C arm Armor</t>
  </si>
  <si>
    <t>Bag Hyperinflation O2 Tubing</t>
  </si>
  <si>
    <t>Kit Hemostatic Malleable Applicator</t>
  </si>
  <si>
    <t>Stapler</t>
  </si>
  <si>
    <t>Spone dressing curity</t>
  </si>
  <si>
    <t>Grounding Pad</t>
  </si>
  <si>
    <t>Headrest position devon bagel</t>
  </si>
  <si>
    <t>Blade surgical clipper</t>
  </si>
  <si>
    <t>Screw Distraction Yellow</t>
  </si>
  <si>
    <t>Sheet Transfer</t>
  </si>
  <si>
    <t>Pack Custom Drape</t>
  </si>
  <si>
    <t>Grown Standard Length Microcool Halyard</t>
  </si>
  <si>
    <t>Sealant Floseal Matrix</t>
  </si>
  <si>
    <t>Drape Vari Lens2</t>
  </si>
  <si>
    <t>Gown Large Smartgown</t>
  </si>
  <si>
    <t>Gown Regular length ultra</t>
  </si>
  <si>
    <t>electrode electrosurgical standard</t>
  </si>
  <si>
    <t>Suture silk perma-hand</t>
  </si>
  <si>
    <t>suture monocyrl plus multipass</t>
  </si>
  <si>
    <t>utility paper drape</t>
  </si>
  <si>
    <t>suture vicryl plus</t>
  </si>
  <si>
    <t>burr midas rex legend</t>
  </si>
  <si>
    <t>Gown XL microcool</t>
  </si>
  <si>
    <t>gown XL full length ultra</t>
  </si>
  <si>
    <t xml:space="preserve">kit drainage </t>
  </si>
  <si>
    <t>suture monocryl multipass</t>
  </si>
  <si>
    <t>cefazolin irrigation solution</t>
  </si>
  <si>
    <t>sodium chloride injection solution</t>
  </si>
  <si>
    <t>methylpredinisone acetate</t>
  </si>
  <si>
    <t>sponge porous cottonoid</t>
  </si>
  <si>
    <t>Tube Nasogastric</t>
  </si>
  <si>
    <t>Bowl Polypropylene solution</t>
  </si>
  <si>
    <t>Tubing Suction Frazier</t>
  </si>
  <si>
    <t>Bag Laundry</t>
  </si>
  <si>
    <t>Sealant Floseal Hemostatic Bovine</t>
  </si>
  <si>
    <t>solution ringers</t>
  </si>
  <si>
    <t>Burr Legend Hatch Heads</t>
  </si>
  <si>
    <t>Agent Hemostatic 5ml needle</t>
  </si>
  <si>
    <t>Strip 3M Steri-strip</t>
  </si>
  <si>
    <t>Drain Jackson Pratt Round</t>
  </si>
  <si>
    <t>Collar Cervical</t>
  </si>
  <si>
    <t>Pin 12MM Universal</t>
  </si>
  <si>
    <t>Jacket Universal</t>
  </si>
  <si>
    <t>Forceps Surgical Small</t>
  </si>
  <si>
    <t>Blade Saw sterile</t>
  </si>
  <si>
    <t xml:space="preserve">Adhesive Dermabond </t>
  </si>
  <si>
    <t>Applier Ligaclip Medium</t>
  </si>
  <si>
    <t>Applier Ligaclip Small</t>
  </si>
  <si>
    <t>Set Tissue Closure Duploject</t>
  </si>
  <si>
    <t>20 mL</t>
  </si>
  <si>
    <t>10 mL</t>
  </si>
  <si>
    <t>1 mL</t>
  </si>
  <si>
    <t>10 mL used</t>
  </si>
  <si>
    <t>no cost given</t>
  </si>
  <si>
    <t>no cost given: amount 1</t>
  </si>
  <si>
    <t>amount given 1</t>
  </si>
  <si>
    <t>Cost of Sterilization</t>
  </si>
  <si>
    <t>JHN Anterior Cervical Instruments NT0001</t>
  </si>
  <si>
    <t>JHN Karlin Micro Curette NT0018</t>
  </si>
  <si>
    <t>JHN Boss Retractor NT0060</t>
  </si>
  <si>
    <t>JHN Electric Midas Rex Drill NT0076</t>
  </si>
  <si>
    <t>JHN Stiletto Osteotomes N10243</t>
  </si>
  <si>
    <t xml:space="preserve"> Stryker Power 7 Small Battery IN0897</t>
  </si>
  <si>
    <t>JHN VG2 Tray NTS025</t>
  </si>
  <si>
    <t>JHN Synaptive Guide Tray NTO052</t>
  </si>
  <si>
    <t>JHN Anterior Cervical Retractor Tray NTO059</t>
  </si>
  <si>
    <t>Neuro Micro Instruments</t>
  </si>
  <si>
    <t>TJU Link curettes</t>
  </si>
  <si>
    <t>TJU Koros Kerrison tray</t>
  </si>
  <si>
    <t>TJU Shadowline Cervical retractor</t>
  </si>
  <si>
    <t>TJU VG2 Cervical Instruments</t>
  </si>
  <si>
    <t>TJU Atlantis Elite Ant. Cervical Instruments.</t>
  </si>
  <si>
    <t>TJU Atlantis Elite Cervical Implants</t>
  </si>
  <si>
    <t>TJU ACDF Instrument Set</t>
  </si>
  <si>
    <t>TJU ACDF Retractor Tray</t>
  </si>
  <si>
    <t>TJU Basic Spine Set up Pt 1</t>
  </si>
  <si>
    <t>TJU Basine Spine Set up Pt 2</t>
  </si>
  <si>
    <t>Atlantis Translational Implant System</t>
  </si>
  <si>
    <t xml:space="preserve"> Stryker Power 7 NTN@014</t>
  </si>
  <si>
    <t>JHN Synaptive Suction Tray</t>
  </si>
  <si>
    <t>Anterior Cervical Fusioin Add-On</t>
  </si>
  <si>
    <t>Koros Rongeurs</t>
  </si>
  <si>
    <t>Bone Graft Cutter</t>
  </si>
  <si>
    <t>Gardner Wells Tong Tray</t>
  </si>
  <si>
    <t>Dr. Heller Instruments Tray</t>
  </si>
  <si>
    <t>Trestle Luxe System</t>
  </si>
  <si>
    <t>Cost per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</si>
</sst>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10409]h:mm\ AM/PM;@"/>
    <numFmt numFmtId="165" formatCode="[$$-45C]#,##0.00"/>
    <numFmt numFmtId="166" formatCode="[$$-45C]#,##0.00;[Red][$$-45C]#,##0.00"/>
    <numFmt numFmtId="167" formatCode="[$$-45C]#,##0.0000;[Red][$$-45C]#,##0.0000"/>
    <numFmt numFmtId="168" formatCode="[$$-45C]#,##0.00000000;[Red][$$-45C]#,##0.00000000"/>
    <numFmt numFmtId="169" formatCode="#,##0.00;[Red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E627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CBA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1" fillId="7" borderId="1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1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8" fontId="0" fillId="0" borderId="1" xfId="0" applyNumberFormat="1" applyBorder="1"/>
    <xf numFmtId="20" fontId="0" fillId="0" borderId="1" xfId="0" applyNumberFormat="1" applyBorder="1"/>
    <xf numFmtId="166" fontId="0" fillId="14" borderId="3" xfId="0" applyNumberFormat="1" applyFill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66" fontId="0" fillId="14" borderId="2" xfId="0" applyNumberFormat="1" applyFill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/>
    </xf>
    <xf numFmtId="166" fontId="1" fillId="2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0" fillId="14" borderId="6" xfId="0" applyNumberFormat="1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8" fontId="2" fillId="0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66" fontId="1" fillId="0" borderId="2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0" borderId="3" xfId="0" applyFill="1" applyBorder="1"/>
    <xf numFmtId="0" fontId="0" fillId="0" borderId="1" xfId="0" applyFill="1" applyBorder="1"/>
    <xf numFmtId="49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/>
    <xf numFmtId="166" fontId="0" fillId="0" borderId="1" xfId="0" applyNumberFormat="1" applyFill="1" applyBorder="1"/>
    <xf numFmtId="18" fontId="0" fillId="0" borderId="1" xfId="0" applyNumberFormat="1" applyFill="1" applyBorder="1"/>
    <xf numFmtId="168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8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/>
    <xf numFmtId="166" fontId="2" fillId="0" borderId="1" xfId="0" applyNumberFormat="1" applyFont="1" applyFill="1" applyBorder="1"/>
    <xf numFmtId="18" fontId="2" fillId="0" borderId="1" xfId="0" applyNumberFormat="1" applyFont="1" applyFill="1" applyBorder="1"/>
    <xf numFmtId="0" fontId="2" fillId="0" borderId="0" xfId="0" applyFont="1" applyFill="1"/>
    <xf numFmtId="164" fontId="0" fillId="0" borderId="0" xfId="0" applyNumberFormat="1" applyFill="1"/>
    <xf numFmtId="0" fontId="0" fillId="0" borderId="1" xfId="0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8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/>
    </xf>
    <xf numFmtId="166" fontId="1" fillId="15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65" fontId="1" fillId="12" borderId="1" xfId="0" applyNumberFormat="1" applyFont="1" applyFill="1" applyBorder="1" applyAlignment="1">
      <alignment horizontal="center" vertical="center"/>
    </xf>
    <xf numFmtId="166" fontId="1" fillId="12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1" fillId="12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/>
    </xf>
    <xf numFmtId="166" fontId="1" fillId="16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 wrapText="1"/>
    </xf>
    <xf numFmtId="165" fontId="0" fillId="13" borderId="1" xfId="0" applyNumberForma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14" fontId="1" fillId="8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6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62D5-7435-4771-996C-447D8796F3F0}">
  <dimension ref="A1:D38"/>
  <sheetViews>
    <sheetView topLeftCell="A28" workbookViewId="0">
      <selection activeCell="C49" sqref="C49"/>
    </sheetView>
  </sheetViews>
  <sheetFormatPr baseColWidth="10" defaultColWidth="8.83203125" defaultRowHeight="15" x14ac:dyDescent="0.2"/>
  <cols>
    <col min="1" max="2" width="41" customWidth="1"/>
    <col min="3" max="3" width="19" style="5" bestFit="1" customWidth="1"/>
  </cols>
  <sheetData>
    <row r="1" spans="1:3" x14ac:dyDescent="0.2">
      <c r="A1" s="1" t="s">
        <v>0</v>
      </c>
      <c r="C1" s="5" t="s">
        <v>1</v>
      </c>
    </row>
    <row r="2" spans="1:3" x14ac:dyDescent="0.2">
      <c r="A2" s="1" t="s">
        <v>2</v>
      </c>
      <c r="C2" s="5" t="s">
        <v>3</v>
      </c>
    </row>
    <row r="3" spans="1:3" x14ac:dyDescent="0.2">
      <c r="A3" s="1" t="s">
        <v>4</v>
      </c>
      <c r="C3" s="5" t="s">
        <v>5</v>
      </c>
    </row>
    <row r="4" spans="1:3" x14ac:dyDescent="0.2">
      <c r="A4" s="1" t="s">
        <v>6</v>
      </c>
      <c r="C4" s="5">
        <v>70</v>
      </c>
    </row>
    <row r="5" spans="1:3" x14ac:dyDescent="0.2">
      <c r="A5" s="1" t="s">
        <v>7</v>
      </c>
      <c r="C5" s="5" t="s">
        <v>8</v>
      </c>
    </row>
    <row r="6" spans="1:3" x14ac:dyDescent="0.2">
      <c r="A6" s="1" t="s">
        <v>9</v>
      </c>
      <c r="C6" s="5">
        <v>80</v>
      </c>
    </row>
    <row r="7" spans="1:3" x14ac:dyDescent="0.2">
      <c r="A7" s="1" t="s">
        <v>10</v>
      </c>
      <c r="C7" s="5" t="s">
        <v>11</v>
      </c>
    </row>
    <row r="8" spans="1:3" x14ac:dyDescent="0.2">
      <c r="A8" s="1" t="s">
        <v>12</v>
      </c>
      <c r="C8" s="5">
        <v>70</v>
      </c>
    </row>
    <row r="9" spans="1:3" x14ac:dyDescent="0.2">
      <c r="A9" s="1" t="s">
        <v>13</v>
      </c>
      <c r="C9" s="5" t="s">
        <v>14</v>
      </c>
    </row>
    <row r="10" spans="1:3" x14ac:dyDescent="0.2">
      <c r="A10" s="1" t="s">
        <v>15</v>
      </c>
      <c r="C10" s="5" t="s">
        <v>16</v>
      </c>
    </row>
    <row r="11" spans="1:3" x14ac:dyDescent="0.2">
      <c r="A11" s="1" t="s">
        <v>17</v>
      </c>
      <c r="C11" s="5" t="s">
        <v>18</v>
      </c>
    </row>
    <row r="12" spans="1:3" x14ac:dyDescent="0.2">
      <c r="A12" s="1" t="s">
        <v>19</v>
      </c>
      <c r="C12" s="5" t="s">
        <v>20</v>
      </c>
    </row>
    <row r="13" spans="1:3" x14ac:dyDescent="0.2">
      <c r="A13" s="117" t="s">
        <v>21</v>
      </c>
      <c r="B13" t="s">
        <v>22</v>
      </c>
      <c r="C13" s="5" t="s">
        <v>23</v>
      </c>
    </row>
    <row r="14" spans="1:3" x14ac:dyDescent="0.2">
      <c r="A14" s="117"/>
      <c r="B14" t="s">
        <v>24</v>
      </c>
      <c r="C14" s="5" t="s">
        <v>25</v>
      </c>
    </row>
    <row r="15" spans="1:3" x14ac:dyDescent="0.2">
      <c r="A15" s="117"/>
      <c r="B15" t="s">
        <v>26</v>
      </c>
      <c r="C15" s="5" t="s">
        <v>27</v>
      </c>
    </row>
    <row r="16" spans="1:3" x14ac:dyDescent="0.2">
      <c r="A16" s="117"/>
      <c r="B16" t="s">
        <v>28</v>
      </c>
      <c r="C16" s="5" t="s">
        <v>29</v>
      </c>
    </row>
    <row r="17" spans="1:4" x14ac:dyDescent="0.2">
      <c r="A17" s="117"/>
      <c r="B17" t="s">
        <v>30</v>
      </c>
      <c r="C17" s="5" t="s">
        <v>31</v>
      </c>
    </row>
    <row r="18" spans="1:4" x14ac:dyDescent="0.2">
      <c r="A18" s="117"/>
      <c r="B18" t="s">
        <v>32</v>
      </c>
      <c r="C18" s="5" t="s">
        <v>33</v>
      </c>
    </row>
    <row r="19" spans="1:4" x14ac:dyDescent="0.2">
      <c r="A19" s="117"/>
      <c r="B19" t="s">
        <v>34</v>
      </c>
      <c r="C19" s="5" t="s">
        <v>35</v>
      </c>
    </row>
    <row r="20" spans="1:4" x14ac:dyDescent="0.2">
      <c r="A20" s="117"/>
      <c r="B20" t="s">
        <v>36</v>
      </c>
      <c r="C20" s="5" t="s">
        <v>37</v>
      </c>
    </row>
    <row r="21" spans="1:4" ht="32" x14ac:dyDescent="0.2">
      <c r="A21" s="117"/>
      <c r="B21" s="9" t="s">
        <v>38</v>
      </c>
      <c r="C21" s="5" t="s">
        <v>39</v>
      </c>
    </row>
    <row r="22" spans="1:4" ht="32" x14ac:dyDescent="0.2">
      <c r="A22" s="117"/>
      <c r="B22" s="9" t="s">
        <v>40</v>
      </c>
      <c r="C22" s="5" t="s">
        <v>41</v>
      </c>
    </row>
    <row r="23" spans="1:4" x14ac:dyDescent="0.2">
      <c r="A23" s="117"/>
      <c r="B23" t="s">
        <v>42</v>
      </c>
      <c r="C23" s="5" t="s">
        <v>43</v>
      </c>
    </row>
    <row r="24" spans="1:4" x14ac:dyDescent="0.2">
      <c r="A24" s="117"/>
      <c r="B24" t="s">
        <v>44</v>
      </c>
      <c r="C24" s="5" t="s">
        <v>45</v>
      </c>
    </row>
    <row r="25" spans="1:4" x14ac:dyDescent="0.2">
      <c r="A25" s="117"/>
      <c r="B25" t="s">
        <v>46</v>
      </c>
      <c r="C25" s="5" t="s">
        <v>47</v>
      </c>
    </row>
    <row r="26" spans="1:4" x14ac:dyDescent="0.2">
      <c r="A26" s="117"/>
      <c r="B26" t="s">
        <v>48</v>
      </c>
      <c r="C26" s="5" t="s">
        <v>49</v>
      </c>
    </row>
    <row r="27" spans="1:4" x14ac:dyDescent="0.2">
      <c r="A27" s="117"/>
      <c r="B27" t="s">
        <v>50</v>
      </c>
      <c r="C27" s="5" t="s">
        <v>51</v>
      </c>
    </row>
    <row r="28" spans="1:4" x14ac:dyDescent="0.2">
      <c r="A28" s="1" t="s">
        <v>52</v>
      </c>
      <c r="C28" s="5" t="s">
        <v>53</v>
      </c>
    </row>
    <row r="29" spans="1:4" x14ac:dyDescent="0.2">
      <c r="A29" s="1" t="s">
        <v>54</v>
      </c>
      <c r="C29" s="5" t="s">
        <v>55</v>
      </c>
      <c r="D29" s="22"/>
    </row>
    <row r="30" spans="1:4" x14ac:dyDescent="0.2">
      <c r="A30" s="1" t="s">
        <v>56</v>
      </c>
      <c r="C30" s="5" t="s">
        <v>57</v>
      </c>
      <c r="D30" s="22"/>
    </row>
    <row r="31" spans="1:4" x14ac:dyDescent="0.2">
      <c r="A31" s="1" t="s">
        <v>58</v>
      </c>
      <c r="C31" s="5" t="s">
        <v>59</v>
      </c>
      <c r="D31" s="22"/>
    </row>
    <row r="32" spans="1:4" x14ac:dyDescent="0.2">
      <c r="A32" s="1" t="s">
        <v>60</v>
      </c>
      <c r="C32" s="5" t="s">
        <v>61</v>
      </c>
      <c r="D32" s="22"/>
    </row>
    <row r="33" spans="1:4" x14ac:dyDescent="0.2">
      <c r="A33" s="1" t="s">
        <v>62</v>
      </c>
      <c r="C33" s="5" t="s">
        <v>63</v>
      </c>
      <c r="D33" s="23"/>
    </row>
    <row r="34" spans="1:4" x14ac:dyDescent="0.2">
      <c r="A34" s="1" t="s">
        <v>64</v>
      </c>
      <c r="C34" s="5" t="s">
        <v>65</v>
      </c>
    </row>
    <row r="35" spans="1:4" x14ac:dyDescent="0.2">
      <c r="A35" s="1" t="s">
        <v>66</v>
      </c>
      <c r="C35" s="24">
        <v>1.1000000000000001</v>
      </c>
    </row>
    <row r="36" spans="1:4" x14ac:dyDescent="0.2">
      <c r="A36" s="1" t="s">
        <v>67</v>
      </c>
      <c r="C36" s="24">
        <v>0.5</v>
      </c>
    </row>
    <row r="37" spans="1:4" x14ac:dyDescent="0.2">
      <c r="A37" s="1" t="s">
        <v>68</v>
      </c>
      <c r="C37" s="5" t="s">
        <v>69</v>
      </c>
    </row>
    <row r="38" spans="1:4" x14ac:dyDescent="0.2">
      <c r="A38" s="1" t="s">
        <v>70</v>
      </c>
      <c r="C38" s="5" t="s">
        <v>71</v>
      </c>
    </row>
  </sheetData>
  <mergeCells count="1">
    <mergeCell ref="A13:A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FEB7-8054-464C-85E2-50C0A0E3D922}">
  <dimension ref="A1:BX56"/>
  <sheetViews>
    <sheetView tabSelected="1" zoomScale="118" zoomScaleNormal="100" workbookViewId="0">
      <pane xSplit="1" ySplit="6" topLeftCell="AM7" activePane="bottomRight" state="frozen"/>
      <selection pane="topRight" activeCell="B1" sqref="B1"/>
      <selection pane="bottomLeft" activeCell="A7" sqref="A7"/>
      <selection pane="bottomRight" activeCell="S28" sqref="S28"/>
    </sheetView>
  </sheetViews>
  <sheetFormatPr baseColWidth="10" defaultColWidth="8.83203125" defaultRowHeight="15" x14ac:dyDescent="0.2"/>
  <cols>
    <col min="1" max="1" width="8.5" customWidth="1"/>
    <col min="2" max="2" width="9.6640625" style="8" customWidth="1"/>
    <col min="3" max="3" width="20.33203125" bestFit="1" customWidth="1"/>
    <col min="4" max="4" width="10.5" style="40" customWidth="1"/>
    <col min="5" max="5" width="11.1640625" style="42" customWidth="1"/>
    <col min="6" max="6" width="14.33203125" style="2" customWidth="1"/>
    <col min="7" max="7" width="15.5" style="2" customWidth="1"/>
    <col min="8" max="8" width="14.1640625" style="3" customWidth="1"/>
    <col min="9" max="9" width="13.6640625" style="44" bestFit="1" customWidth="1"/>
    <col min="10" max="10" width="12.5" style="6" bestFit="1" customWidth="1"/>
    <col min="11" max="11" width="8.5" style="6" customWidth="1"/>
    <col min="12" max="12" width="7.83203125" style="6" customWidth="1"/>
    <col min="13" max="13" width="9.6640625" style="6" customWidth="1"/>
    <col min="14" max="14" width="14.83203125" style="6" customWidth="1"/>
    <col min="15" max="15" width="10.6640625" style="7" bestFit="1" customWidth="1"/>
    <col min="16" max="16" width="8.5" style="7" customWidth="1"/>
    <col min="17" max="17" width="8.83203125" style="7" customWidth="1"/>
    <col min="18" max="18" width="9" style="7" customWidth="1"/>
    <col min="19" max="19" width="32.83203125" style="7" customWidth="1"/>
    <col min="20" max="20" width="11" style="7" bestFit="1" customWidth="1"/>
    <col min="21" max="21" width="8.33203125" style="7" customWidth="1"/>
    <col min="22" max="22" width="8.5" style="7" customWidth="1"/>
    <col min="23" max="23" width="7.6640625" style="7" customWidth="1"/>
    <col min="24" max="24" width="14.83203125" style="7" customWidth="1"/>
    <col min="25" max="25" width="8.1640625" style="7" customWidth="1"/>
    <col min="26" max="26" width="7.83203125" style="7" customWidth="1"/>
    <col min="27" max="27" width="9" style="7" customWidth="1"/>
    <col min="28" max="28" width="14.83203125" style="7" customWidth="1"/>
    <col min="29" max="29" width="9" style="7" customWidth="1"/>
    <col min="30" max="31" width="9.1640625" style="7" customWidth="1"/>
    <col min="32" max="32" width="14.83203125" style="7" customWidth="1"/>
    <col min="33" max="33" width="8.6640625" style="7" customWidth="1"/>
    <col min="34" max="34" width="8.83203125" style="7" customWidth="1"/>
    <col min="35" max="35" width="8.33203125" style="7" customWidth="1"/>
    <col min="36" max="36" width="15.6640625" style="7" bestFit="1" customWidth="1"/>
    <col min="37" max="37" width="15.6640625" style="7" customWidth="1"/>
    <col min="38" max="38" width="15.1640625" style="7" customWidth="1"/>
    <col min="39" max="39" width="8.33203125" style="7" customWidth="1"/>
    <col min="40" max="40" width="7.33203125" customWidth="1"/>
    <col min="41" max="41" width="12.6640625" style="7" customWidth="1"/>
    <col min="42" max="42" width="9.5" style="7" customWidth="1"/>
    <col min="43" max="43" width="7.83203125" customWidth="1"/>
    <col min="44" max="44" width="14" style="7" customWidth="1"/>
    <col min="45" max="45" width="10" style="7" customWidth="1"/>
    <col min="46" max="46" width="7.83203125" customWidth="1"/>
    <col min="47" max="47" width="9" style="7" customWidth="1"/>
    <col min="48" max="48" width="8.83203125" style="7" customWidth="1"/>
    <col min="49" max="49" width="7.5" customWidth="1"/>
    <col min="50" max="50" width="9.5" style="7" customWidth="1"/>
    <col min="51" max="51" width="7.6640625" style="7" customWidth="1"/>
    <col min="52" max="52" width="7.5" customWidth="1"/>
    <col min="53" max="53" width="8.1640625" style="7" customWidth="1"/>
    <col min="54" max="54" width="8" style="7" customWidth="1"/>
    <col min="55" max="55" width="7.6640625" customWidth="1"/>
    <col min="56" max="56" width="8" style="7" customWidth="1"/>
    <col min="57" max="57" width="13" style="7" customWidth="1"/>
    <col min="58" max="59" width="15.5" style="7" customWidth="1"/>
    <col min="60" max="61" width="17.1640625" customWidth="1"/>
    <col min="62" max="62" width="16.33203125" customWidth="1"/>
    <col min="63" max="63" width="19.1640625" customWidth="1"/>
    <col min="64" max="64" width="12.83203125" bestFit="1" customWidth="1"/>
    <col min="65" max="65" width="7.83203125" style="7" customWidth="1"/>
    <col min="66" max="66" width="8.83203125" style="7" customWidth="1"/>
    <col min="67" max="67" width="8" style="7" customWidth="1"/>
    <col min="68" max="68" width="11.1640625" customWidth="1"/>
    <col min="69" max="69" width="14.5" customWidth="1"/>
    <col min="70" max="70" width="10.83203125" customWidth="1"/>
    <col min="71" max="71" width="11.1640625" customWidth="1"/>
    <col min="72" max="72" width="8.5" customWidth="1"/>
    <col min="73" max="73" width="24.5" customWidth="1"/>
    <col min="74" max="74" width="20.1640625" customWidth="1"/>
    <col min="75" max="75" width="22.1640625" customWidth="1"/>
    <col min="76" max="76" width="12.83203125" customWidth="1"/>
  </cols>
  <sheetData>
    <row r="1" spans="1:76" s="1" customFormat="1" x14ac:dyDescent="0.2">
      <c r="A1" s="130" t="s">
        <v>72</v>
      </c>
      <c r="B1" s="131" t="s">
        <v>73</v>
      </c>
      <c r="C1" s="130" t="s">
        <v>74</v>
      </c>
      <c r="D1" s="130" t="s">
        <v>75</v>
      </c>
      <c r="E1" s="139" t="s">
        <v>76</v>
      </c>
      <c r="F1" s="138" t="s">
        <v>77</v>
      </c>
      <c r="G1" s="138" t="s">
        <v>78</v>
      </c>
      <c r="H1" s="137" t="s">
        <v>79</v>
      </c>
      <c r="I1" s="125" t="s">
        <v>80</v>
      </c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18" t="s">
        <v>81</v>
      </c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41" t="s">
        <v>82</v>
      </c>
    </row>
    <row r="2" spans="1:76" s="1" customFormat="1" x14ac:dyDescent="0.2">
      <c r="A2" s="130"/>
      <c r="B2" s="131"/>
      <c r="C2" s="130"/>
      <c r="D2" s="130"/>
      <c r="E2" s="139"/>
      <c r="F2" s="138"/>
      <c r="G2" s="138"/>
      <c r="H2" s="137"/>
      <c r="I2" s="140" t="s">
        <v>83</v>
      </c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24" t="s">
        <v>84</v>
      </c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45" t="s">
        <v>83</v>
      </c>
      <c r="BK2" s="145"/>
      <c r="BL2" s="145"/>
      <c r="BM2" s="145"/>
      <c r="BN2" s="145"/>
      <c r="BO2" s="145"/>
      <c r="BP2" s="119" t="s">
        <v>85</v>
      </c>
      <c r="BQ2" s="119"/>
      <c r="BR2" s="119"/>
      <c r="BS2" s="119"/>
      <c r="BT2" s="119"/>
      <c r="BU2" s="119"/>
      <c r="BV2" s="119"/>
      <c r="BW2" s="119"/>
      <c r="BX2" s="141"/>
    </row>
    <row r="3" spans="1:76" s="1" customFormat="1" ht="14.5" customHeight="1" x14ac:dyDescent="0.2">
      <c r="A3" s="130"/>
      <c r="B3" s="131"/>
      <c r="C3" s="130"/>
      <c r="D3" s="130"/>
      <c r="E3" s="139"/>
      <c r="F3" s="138"/>
      <c r="G3" s="138"/>
      <c r="H3" s="137"/>
      <c r="I3" s="126" t="s">
        <v>86</v>
      </c>
      <c r="J3" s="126"/>
      <c r="K3" s="126"/>
      <c r="L3" s="126"/>
      <c r="M3" s="126"/>
      <c r="N3" s="127" t="s">
        <v>87</v>
      </c>
      <c r="O3" s="127"/>
      <c r="P3" s="127"/>
      <c r="Q3" s="127"/>
      <c r="R3" s="127"/>
      <c r="S3" s="127" t="s">
        <v>88</v>
      </c>
      <c r="T3" s="127"/>
      <c r="U3" s="127"/>
      <c r="V3" s="127"/>
      <c r="W3" s="127"/>
      <c r="X3" s="129" t="s">
        <v>89</v>
      </c>
      <c r="Y3" s="129"/>
      <c r="Z3" s="129"/>
      <c r="AA3" s="129"/>
      <c r="AB3" s="127" t="s">
        <v>90</v>
      </c>
      <c r="AC3" s="127"/>
      <c r="AD3" s="127"/>
      <c r="AE3" s="127"/>
      <c r="AF3" s="127" t="s">
        <v>91</v>
      </c>
      <c r="AG3" s="127"/>
      <c r="AH3" s="127"/>
      <c r="AI3" s="127"/>
      <c r="AJ3" s="127" t="s">
        <v>92</v>
      </c>
      <c r="AK3" s="38" t="s">
        <v>93</v>
      </c>
      <c r="AL3" s="129" t="s">
        <v>94</v>
      </c>
      <c r="AM3" s="133" t="s">
        <v>95</v>
      </c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22" t="s">
        <v>96</v>
      </c>
      <c r="BG3" s="122" t="s">
        <v>97</v>
      </c>
      <c r="BH3" s="121" t="s">
        <v>98</v>
      </c>
      <c r="BI3" s="121" t="s">
        <v>99</v>
      </c>
      <c r="BJ3" s="146" t="s">
        <v>100</v>
      </c>
      <c r="BK3" s="146"/>
      <c r="BL3" s="146"/>
      <c r="BM3" s="146"/>
      <c r="BN3" s="146"/>
      <c r="BO3" s="146"/>
      <c r="BP3" s="123" t="s">
        <v>101</v>
      </c>
      <c r="BQ3" s="123"/>
      <c r="BR3" s="123"/>
      <c r="BS3" s="123"/>
      <c r="BT3" s="123"/>
      <c r="BU3" s="120" t="s">
        <v>102</v>
      </c>
      <c r="BV3" s="120" t="s">
        <v>103</v>
      </c>
      <c r="BW3" s="120" t="s">
        <v>104</v>
      </c>
      <c r="BX3" s="141"/>
    </row>
    <row r="4" spans="1:76" s="1" customFormat="1" ht="14.5" customHeight="1" x14ac:dyDescent="0.2">
      <c r="A4" s="130"/>
      <c r="B4" s="131"/>
      <c r="C4" s="130"/>
      <c r="D4" s="130"/>
      <c r="E4" s="139"/>
      <c r="F4" s="138"/>
      <c r="G4" s="138"/>
      <c r="H4" s="137"/>
      <c r="I4" s="126"/>
      <c r="J4" s="126"/>
      <c r="K4" s="126"/>
      <c r="L4" s="126"/>
      <c r="M4" s="126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9"/>
      <c r="Y4" s="129"/>
      <c r="Z4" s="129"/>
      <c r="AA4" s="129"/>
      <c r="AB4" s="127"/>
      <c r="AC4" s="127"/>
      <c r="AD4" s="127"/>
      <c r="AE4" s="127"/>
      <c r="AF4" s="127"/>
      <c r="AG4" s="127"/>
      <c r="AH4" s="127"/>
      <c r="AI4" s="127"/>
      <c r="AJ4" s="127"/>
      <c r="AK4" s="38"/>
      <c r="AL4" s="129"/>
      <c r="AM4" s="122" t="s">
        <v>105</v>
      </c>
      <c r="AN4" s="122"/>
      <c r="AO4" s="122"/>
      <c r="AP4" s="122" t="s">
        <v>106</v>
      </c>
      <c r="AQ4" s="122"/>
      <c r="AR4" s="122"/>
      <c r="AS4" s="122" t="s">
        <v>107</v>
      </c>
      <c r="AT4" s="122"/>
      <c r="AU4" s="122"/>
      <c r="AV4" s="133" t="s">
        <v>108</v>
      </c>
      <c r="AW4" s="133"/>
      <c r="AX4" s="133"/>
      <c r="AY4" s="133"/>
      <c r="AZ4" s="133"/>
      <c r="BA4" s="133"/>
      <c r="BB4" s="133"/>
      <c r="BC4" s="133"/>
      <c r="BD4" s="133"/>
      <c r="BE4" s="122" t="s">
        <v>109</v>
      </c>
      <c r="BF4" s="122"/>
      <c r="BG4" s="122"/>
      <c r="BH4" s="121"/>
      <c r="BI4" s="121"/>
      <c r="BJ4" s="20"/>
      <c r="BK4" s="20"/>
      <c r="BL4" s="20"/>
      <c r="BM4" s="20"/>
      <c r="BN4" s="20"/>
      <c r="BO4" s="20"/>
      <c r="BP4" s="123"/>
      <c r="BQ4" s="123"/>
      <c r="BR4" s="123"/>
      <c r="BS4" s="123"/>
      <c r="BT4" s="123"/>
      <c r="BU4" s="120"/>
      <c r="BV4" s="120"/>
      <c r="BW4" s="120"/>
      <c r="BX4" s="141"/>
    </row>
    <row r="5" spans="1:76" ht="14.5" customHeight="1" x14ac:dyDescent="0.2">
      <c r="A5" s="130"/>
      <c r="B5" s="131"/>
      <c r="C5" s="130"/>
      <c r="D5" s="130"/>
      <c r="E5" s="139"/>
      <c r="F5" s="138"/>
      <c r="G5" s="138"/>
      <c r="H5" s="137"/>
      <c r="I5" s="135" t="s">
        <v>110</v>
      </c>
      <c r="J5" s="134" t="s">
        <v>111</v>
      </c>
      <c r="K5" s="134" t="s">
        <v>112</v>
      </c>
      <c r="L5" s="134" t="s">
        <v>113</v>
      </c>
      <c r="M5" s="134" t="s">
        <v>114</v>
      </c>
      <c r="N5" s="135" t="s">
        <v>110</v>
      </c>
      <c r="O5" s="128" t="s">
        <v>111</v>
      </c>
      <c r="P5" s="136" t="s">
        <v>112</v>
      </c>
      <c r="Q5" s="136" t="s">
        <v>113</v>
      </c>
      <c r="R5" s="136" t="s">
        <v>114</v>
      </c>
      <c r="S5" s="128" t="s">
        <v>110</v>
      </c>
      <c r="T5" s="128" t="s">
        <v>111</v>
      </c>
      <c r="U5" s="136" t="s">
        <v>112</v>
      </c>
      <c r="V5" s="136" t="s">
        <v>113</v>
      </c>
      <c r="W5" s="136" t="s">
        <v>114</v>
      </c>
      <c r="X5" s="128" t="s">
        <v>110</v>
      </c>
      <c r="Y5" s="136" t="s">
        <v>112</v>
      </c>
      <c r="Z5" s="136" t="s">
        <v>113</v>
      </c>
      <c r="AA5" s="136" t="s">
        <v>114</v>
      </c>
      <c r="AB5" s="128" t="s">
        <v>110</v>
      </c>
      <c r="AC5" s="136" t="s">
        <v>112</v>
      </c>
      <c r="AD5" s="136" t="s">
        <v>113</v>
      </c>
      <c r="AE5" s="136" t="s">
        <v>114</v>
      </c>
      <c r="AF5" s="128" t="s">
        <v>110</v>
      </c>
      <c r="AG5" s="136" t="s">
        <v>112</v>
      </c>
      <c r="AH5" s="136" t="s">
        <v>113</v>
      </c>
      <c r="AI5" s="136" t="s">
        <v>114</v>
      </c>
      <c r="AJ5" s="128" t="s">
        <v>114</v>
      </c>
      <c r="AK5" s="37"/>
      <c r="AL5" s="129"/>
      <c r="AM5" s="122"/>
      <c r="AN5" s="122"/>
      <c r="AO5" s="122"/>
      <c r="AP5" s="122"/>
      <c r="AQ5" s="122"/>
      <c r="AR5" s="122"/>
      <c r="AS5" s="122"/>
      <c r="AT5" s="122"/>
      <c r="AU5" s="122"/>
      <c r="AV5" s="132" t="s">
        <v>115</v>
      </c>
      <c r="AW5" s="132"/>
      <c r="AX5" s="132"/>
      <c r="AY5" s="132" t="s">
        <v>116</v>
      </c>
      <c r="AZ5" s="132"/>
      <c r="BA5" s="132"/>
      <c r="BB5" s="132" t="s">
        <v>117</v>
      </c>
      <c r="BC5" s="132"/>
      <c r="BD5" s="132"/>
      <c r="BE5" s="122"/>
      <c r="BF5" s="122"/>
      <c r="BG5" s="122"/>
      <c r="BH5" s="121"/>
      <c r="BI5" s="121"/>
      <c r="BJ5" s="142" t="s">
        <v>118</v>
      </c>
      <c r="BK5" s="142" t="s">
        <v>119</v>
      </c>
      <c r="BL5" s="143" t="s">
        <v>120</v>
      </c>
      <c r="BM5" s="144" t="s">
        <v>112</v>
      </c>
      <c r="BN5" s="144" t="s">
        <v>113</v>
      </c>
      <c r="BO5" s="144" t="s">
        <v>114</v>
      </c>
      <c r="BP5" s="123"/>
      <c r="BQ5" s="123"/>
      <c r="BR5" s="123"/>
      <c r="BS5" s="123"/>
      <c r="BT5" s="123"/>
      <c r="BU5" s="120"/>
      <c r="BV5" s="120"/>
      <c r="BW5" s="120"/>
      <c r="BX5" s="141"/>
    </row>
    <row r="6" spans="1:76" ht="48" x14ac:dyDescent="0.2">
      <c r="A6" s="130"/>
      <c r="B6" s="131"/>
      <c r="C6" s="130"/>
      <c r="D6" s="130"/>
      <c r="E6" s="139"/>
      <c r="F6" s="138"/>
      <c r="G6" s="138"/>
      <c r="H6" s="137"/>
      <c r="I6" s="135"/>
      <c r="J6" s="134"/>
      <c r="K6" s="134"/>
      <c r="L6" s="134"/>
      <c r="M6" s="134"/>
      <c r="N6" s="135"/>
      <c r="O6" s="128"/>
      <c r="P6" s="136"/>
      <c r="Q6" s="136"/>
      <c r="R6" s="136"/>
      <c r="S6" s="128"/>
      <c r="T6" s="128"/>
      <c r="U6" s="136"/>
      <c r="V6" s="136"/>
      <c r="W6" s="136"/>
      <c r="X6" s="128"/>
      <c r="Y6" s="136"/>
      <c r="Z6" s="136"/>
      <c r="AA6" s="136"/>
      <c r="AB6" s="128"/>
      <c r="AC6" s="136"/>
      <c r="AD6" s="136"/>
      <c r="AE6" s="136"/>
      <c r="AF6" s="128"/>
      <c r="AG6" s="136"/>
      <c r="AH6" s="136"/>
      <c r="AI6" s="136"/>
      <c r="AJ6" s="128"/>
      <c r="AK6" s="37"/>
      <c r="AL6" s="129"/>
      <c r="AM6" s="18" t="s">
        <v>121</v>
      </c>
      <c r="AN6" s="19" t="s">
        <v>122</v>
      </c>
      <c r="AO6" s="18" t="s">
        <v>114</v>
      </c>
      <c r="AP6" s="18" t="s">
        <v>121</v>
      </c>
      <c r="AQ6" s="19" t="s">
        <v>122</v>
      </c>
      <c r="AR6" s="18" t="s">
        <v>114</v>
      </c>
      <c r="AS6" s="18" t="s">
        <v>121</v>
      </c>
      <c r="AT6" s="19" t="s">
        <v>122</v>
      </c>
      <c r="AU6" s="18" t="s">
        <v>114</v>
      </c>
      <c r="AV6" s="18" t="s">
        <v>121</v>
      </c>
      <c r="AW6" s="19" t="s">
        <v>122</v>
      </c>
      <c r="AX6" s="18" t="s">
        <v>114</v>
      </c>
      <c r="AY6" s="18" t="s">
        <v>121</v>
      </c>
      <c r="AZ6" s="19" t="s">
        <v>122</v>
      </c>
      <c r="BA6" s="18" t="s">
        <v>114</v>
      </c>
      <c r="BB6" s="18" t="s">
        <v>121</v>
      </c>
      <c r="BC6" s="19" t="s">
        <v>122</v>
      </c>
      <c r="BD6" s="18" t="s">
        <v>114</v>
      </c>
      <c r="BE6" s="122"/>
      <c r="BF6" s="122"/>
      <c r="BG6" s="122"/>
      <c r="BH6" s="121"/>
      <c r="BI6" s="121"/>
      <c r="BJ6" s="142"/>
      <c r="BK6" s="142"/>
      <c r="BL6" s="143"/>
      <c r="BM6" s="144"/>
      <c r="BN6" s="144"/>
      <c r="BO6" s="144"/>
      <c r="BP6" s="25" t="s">
        <v>123</v>
      </c>
      <c r="BQ6" s="25" t="s">
        <v>124</v>
      </c>
      <c r="BR6" s="25" t="s">
        <v>125</v>
      </c>
      <c r="BS6" s="25" t="s">
        <v>126</v>
      </c>
      <c r="BT6" s="25" t="s">
        <v>114</v>
      </c>
      <c r="BU6" s="120"/>
      <c r="BV6" s="120"/>
      <c r="BW6" s="120"/>
      <c r="BX6" s="141"/>
    </row>
    <row r="7" spans="1:76" s="101" customFormat="1" ht="16" x14ac:dyDescent="0.2">
      <c r="A7" s="60">
        <v>1</v>
      </c>
      <c r="B7" s="96" t="s">
        <v>127</v>
      </c>
      <c r="C7" s="60" t="s">
        <v>128</v>
      </c>
      <c r="D7" s="113" t="s">
        <v>129</v>
      </c>
      <c r="E7" s="97">
        <v>44620</v>
      </c>
      <c r="F7" s="98">
        <v>0.36319444444444443</v>
      </c>
      <c r="G7" s="98">
        <v>0.47638888888888892</v>
      </c>
      <c r="H7" s="86">
        <f>(G7-F7)*1440</f>
        <v>163.00000000000006</v>
      </c>
      <c r="I7" s="88" t="s">
        <v>130</v>
      </c>
      <c r="J7" s="88">
        <v>1000000</v>
      </c>
      <c r="K7" s="88">
        <f>J7/(52*70)</f>
        <v>274.72527472527474</v>
      </c>
      <c r="L7" s="88">
        <f>K7/60</f>
        <v>4.5787545787545794</v>
      </c>
      <c r="M7" s="89">
        <f t="shared" ref="M7:M38" si="0">L7*H7</f>
        <v>746.33699633699666</v>
      </c>
      <c r="N7" s="114" t="s">
        <v>131</v>
      </c>
      <c r="O7" s="79">
        <v>79390</v>
      </c>
      <c r="P7" s="79">
        <f>O7/(52*80)</f>
        <v>19.084134615384617</v>
      </c>
      <c r="Q7" s="79">
        <f>P7/60</f>
        <v>0.31806891025641026</v>
      </c>
      <c r="R7" s="78">
        <f t="shared" ref="R7:R38" si="1">Q7*H7</f>
        <v>51.845232371794893</v>
      </c>
      <c r="S7" s="115" t="s">
        <v>132</v>
      </c>
      <c r="T7" s="79">
        <v>432000</v>
      </c>
      <c r="U7" s="79">
        <f>T7/(52*70)</f>
        <v>118.68131868131869</v>
      </c>
      <c r="V7" s="79">
        <f>U7/60</f>
        <v>1.9780219780219781</v>
      </c>
      <c r="W7" s="78">
        <f t="shared" ref="W7:W38" si="2">V7*H7</f>
        <v>322.41758241758254</v>
      </c>
      <c r="X7" s="101" t="s">
        <v>133</v>
      </c>
      <c r="Y7" s="79">
        <v>45</v>
      </c>
      <c r="Z7" s="79">
        <f>Y7/60</f>
        <v>0.75</v>
      </c>
      <c r="AA7" s="78">
        <f t="shared" ref="AA7:AA38" si="3">Z7*H7</f>
        <v>122.25000000000004</v>
      </c>
      <c r="AB7" s="101" t="s">
        <v>134</v>
      </c>
      <c r="AC7" s="79">
        <v>25</v>
      </c>
      <c r="AD7" s="79">
        <f>AC7/60</f>
        <v>0.41666666666666669</v>
      </c>
      <c r="AE7" s="78">
        <f t="shared" ref="AE7:AE38" si="4">AD7*H7</f>
        <v>67.9166666666667</v>
      </c>
      <c r="AF7" s="78"/>
      <c r="AG7" s="79"/>
      <c r="AH7" s="79">
        <f>AG7/60</f>
        <v>0</v>
      </c>
      <c r="AI7" s="78">
        <f t="shared" ref="AI7:AI38" si="5">AH7*H7</f>
        <v>0</v>
      </c>
      <c r="AJ7" s="78">
        <v>384</v>
      </c>
      <c r="AK7" s="78" t="s">
        <v>135</v>
      </c>
      <c r="AL7" s="78">
        <f t="shared" ref="AL7:AL38" si="6">AJ7+AI7+AE7+AA7+W7+R7+M7</f>
        <v>1694.7664777930408</v>
      </c>
      <c r="AM7" s="79">
        <v>700</v>
      </c>
      <c r="AN7" s="60">
        <v>2</v>
      </c>
      <c r="AO7" s="78">
        <f>AM7*AN7</f>
        <v>1400</v>
      </c>
      <c r="AP7" s="79"/>
      <c r="AQ7" s="60">
        <v>0</v>
      </c>
      <c r="AR7" s="78">
        <f>AP7*AQ7</f>
        <v>0</v>
      </c>
      <c r="AS7" s="79"/>
      <c r="AT7" s="60">
        <v>0</v>
      </c>
      <c r="AU7" s="78">
        <f>AS7*AT7</f>
        <v>0</v>
      </c>
      <c r="AV7" s="79">
        <v>100</v>
      </c>
      <c r="AW7" s="60">
        <v>6</v>
      </c>
      <c r="AX7" s="78">
        <f>AV7*AW7</f>
        <v>600</v>
      </c>
      <c r="AY7" s="79"/>
      <c r="AZ7" s="60"/>
      <c r="BA7" s="78">
        <f>AY7*AZ7</f>
        <v>0</v>
      </c>
      <c r="BB7" s="79">
        <v>650</v>
      </c>
      <c r="BC7" s="60">
        <v>1</v>
      </c>
      <c r="BD7" s="78">
        <f>BB7*BC7</f>
        <v>650</v>
      </c>
      <c r="BE7" s="78">
        <f>BD7+BA7+AX7+AU7+AR7+AO7</f>
        <v>2650</v>
      </c>
      <c r="BF7" s="78"/>
      <c r="BG7" s="78"/>
      <c r="BH7" s="60"/>
      <c r="BI7" s="78">
        <f>BH7+BG7+BF7+BE7</f>
        <v>2650</v>
      </c>
      <c r="BJ7" s="99"/>
      <c r="BK7" s="116">
        <v>0.29097222222222224</v>
      </c>
      <c r="BL7" s="60">
        <f>(BK7-BJ7) * 1440</f>
        <v>419.00000000000006</v>
      </c>
      <c r="BM7" s="79">
        <v>18</v>
      </c>
      <c r="BN7" s="79">
        <f>BM7/60</f>
        <v>0.3</v>
      </c>
      <c r="BO7" s="78">
        <f>BN7*BL7</f>
        <v>125.70000000000002</v>
      </c>
      <c r="BP7" s="79">
        <v>3.98</v>
      </c>
      <c r="BQ7" s="93">
        <f>BP7/525600</f>
        <v>7.5722983257229834E-6</v>
      </c>
      <c r="BR7" s="100"/>
      <c r="BS7" s="94">
        <f>BQ7*BR7</f>
        <v>0</v>
      </c>
      <c r="BT7" s="94">
        <f t="shared" ref="BT7:BT38" si="7">BS7*H7</f>
        <v>0</v>
      </c>
      <c r="BU7" s="95">
        <f>BT7*1.1</f>
        <v>0</v>
      </c>
      <c r="BV7" s="95">
        <f>BT7*0.5</f>
        <v>0</v>
      </c>
      <c r="BW7" s="95">
        <f>BV7+BU7</f>
        <v>0</v>
      </c>
      <c r="BX7" s="78">
        <f>BW7+BO7+BI7+AL7</f>
        <v>4470.4664777930411</v>
      </c>
    </row>
    <row r="8" spans="1:76" s="1" customFormat="1" x14ac:dyDescent="0.2">
      <c r="A8" s="4">
        <v>2</v>
      </c>
      <c r="B8" s="10">
        <v>405500602</v>
      </c>
      <c r="C8" s="4" t="s">
        <v>136</v>
      </c>
      <c r="D8" s="4" t="s">
        <v>137</v>
      </c>
      <c r="E8" s="11">
        <v>44620</v>
      </c>
      <c r="F8" s="12">
        <v>0.30486111111111108</v>
      </c>
      <c r="G8" s="12">
        <v>0.38819444444444445</v>
      </c>
      <c r="H8" s="30">
        <f t="shared" ref="H8:H56" si="8">(G8-F8)*1440</f>
        <v>120.00000000000006</v>
      </c>
      <c r="I8" s="13" t="s">
        <v>130</v>
      </c>
      <c r="J8" s="13">
        <v>1000000</v>
      </c>
      <c r="K8" s="13">
        <f t="shared" ref="K8:K56" si="9">J8/(52*70)</f>
        <v>274.72527472527474</v>
      </c>
      <c r="L8" s="13">
        <f t="shared" ref="L8:L56" si="10">K8/60</f>
        <v>4.5787545787545794</v>
      </c>
      <c r="M8" s="15">
        <f t="shared" si="0"/>
        <v>549.45054945054983</v>
      </c>
      <c r="N8" s="13" t="s">
        <v>138</v>
      </c>
      <c r="O8" s="14">
        <v>79390</v>
      </c>
      <c r="P8" s="14">
        <f t="shared" ref="P8:P56" si="11">O8/(52*80)</f>
        <v>19.084134615384617</v>
      </c>
      <c r="Q8" s="14">
        <f t="shared" ref="Q8:Q56" si="12">P8/60</f>
        <v>0.31806891025641026</v>
      </c>
      <c r="R8" s="16">
        <f t="shared" si="1"/>
        <v>38.168269230769248</v>
      </c>
      <c r="S8" s="14" t="s">
        <v>139</v>
      </c>
      <c r="T8" s="14">
        <v>432000</v>
      </c>
      <c r="U8" s="14">
        <f t="shared" ref="U8:U56" si="13">T8/(52*70)</f>
        <v>118.68131868131869</v>
      </c>
      <c r="V8" s="14">
        <f t="shared" ref="V8:V56" si="14">U8/60</f>
        <v>1.9780219780219781</v>
      </c>
      <c r="W8" s="16">
        <f t="shared" si="2"/>
        <v>237.36263736263749</v>
      </c>
      <c r="X8" s="14" t="s">
        <v>140</v>
      </c>
      <c r="Y8" s="14">
        <v>45</v>
      </c>
      <c r="Z8" s="14">
        <f t="shared" ref="Z8:Z56" si="15">Y8/60</f>
        <v>0.75</v>
      </c>
      <c r="AA8" s="16">
        <f t="shared" si="3"/>
        <v>90.000000000000043</v>
      </c>
      <c r="AB8" s="14" t="s">
        <v>141</v>
      </c>
      <c r="AC8" s="14">
        <v>25</v>
      </c>
      <c r="AD8" s="14">
        <f t="shared" ref="AD8:AD56" si="16">AC8/60</f>
        <v>0.41666666666666669</v>
      </c>
      <c r="AE8" s="16">
        <f t="shared" si="4"/>
        <v>50.000000000000028</v>
      </c>
      <c r="AF8" s="14"/>
      <c r="AG8" s="14"/>
      <c r="AH8" s="14">
        <f t="shared" ref="AH8:AH56" si="17">AG8/60</f>
        <v>0</v>
      </c>
      <c r="AI8" s="16">
        <f t="shared" si="5"/>
        <v>0</v>
      </c>
      <c r="AJ8" s="16">
        <v>384</v>
      </c>
      <c r="AK8" s="16" t="s">
        <v>135</v>
      </c>
      <c r="AL8" s="16">
        <f t="shared" si="6"/>
        <v>1348.9814560439568</v>
      </c>
      <c r="AM8" s="14">
        <v>700</v>
      </c>
      <c r="AN8" s="4">
        <v>1</v>
      </c>
      <c r="AO8" s="16">
        <f t="shared" ref="AO8:AO56" si="18">AM8*AN8</f>
        <v>700</v>
      </c>
      <c r="AP8" s="14"/>
      <c r="AQ8" s="4">
        <v>0</v>
      </c>
      <c r="AR8" s="16">
        <f t="shared" ref="AR8:AR56" si="19">AP8*AQ8</f>
        <v>0</v>
      </c>
      <c r="AS8" s="14"/>
      <c r="AT8" s="4">
        <v>0</v>
      </c>
      <c r="AU8" s="16">
        <f t="shared" ref="AU8:AU56" si="20">AS8*AT8</f>
        <v>0</v>
      </c>
      <c r="AV8" s="14">
        <v>100</v>
      </c>
      <c r="AW8" s="4">
        <v>4</v>
      </c>
      <c r="AX8" s="16">
        <f t="shared" ref="AX8:AX56" si="21">AV8*AW8</f>
        <v>400</v>
      </c>
      <c r="AY8" s="14"/>
      <c r="AZ8" s="4">
        <v>0</v>
      </c>
      <c r="BA8" s="16">
        <f t="shared" ref="BA8:BA56" si="22">AY8*AZ8</f>
        <v>0</v>
      </c>
      <c r="BB8" s="14">
        <v>600</v>
      </c>
      <c r="BC8" s="4">
        <v>1</v>
      </c>
      <c r="BD8" s="16">
        <f t="shared" ref="BD8:BD56" si="23">BB8*BC8</f>
        <v>600</v>
      </c>
      <c r="BE8" s="16">
        <f t="shared" ref="BE8:BE56" si="24">BD8+BA8+AX8+AU8+AR8+AO8</f>
        <v>1700</v>
      </c>
      <c r="BF8" s="14"/>
      <c r="BG8" s="14"/>
      <c r="BH8" s="4"/>
      <c r="BI8" s="16">
        <f t="shared" ref="BI8:BI56" si="25">BH8+BG8+BF8+BE8</f>
        <v>1700</v>
      </c>
      <c r="BJ8" s="4"/>
      <c r="BK8" s="17">
        <v>0.30208333333333331</v>
      </c>
      <c r="BL8" s="4">
        <f t="shared" ref="BL8:BL28" si="26">(BK8-BJ8) * 1440</f>
        <v>435</v>
      </c>
      <c r="BM8" s="14">
        <v>18</v>
      </c>
      <c r="BN8" s="14">
        <f t="shared" ref="BN8:BN56" si="27">BM8/60</f>
        <v>0.3</v>
      </c>
      <c r="BO8" s="16">
        <f t="shared" ref="BO8:BO56" si="28">BN8*BL8</f>
        <v>130.5</v>
      </c>
      <c r="BP8" s="14">
        <v>3.98</v>
      </c>
      <c r="BQ8" s="27">
        <f t="shared" ref="BQ8:BQ56" si="29">BP8/525600</f>
        <v>7.5722983257229834E-6</v>
      </c>
      <c r="BR8" s="28"/>
      <c r="BS8" s="26">
        <f t="shared" ref="BS8:BS56" si="30">BQ8*BR8</f>
        <v>0</v>
      </c>
      <c r="BT8" s="26">
        <f t="shared" si="7"/>
        <v>0</v>
      </c>
      <c r="BU8" s="29">
        <f t="shared" ref="BU8:BU56" si="31">BT8*1.1</f>
        <v>0</v>
      </c>
      <c r="BV8" s="29">
        <f t="shared" ref="BV8:BV56" si="32">BT8*0.5</f>
        <v>0</v>
      </c>
      <c r="BW8" s="29">
        <f t="shared" ref="BW8:BW56" si="33">BV8+BU8</f>
        <v>0</v>
      </c>
      <c r="BX8" s="16">
        <f t="shared" ref="BX8:BX56" si="34">BW8+BO8+BI8+AL8</f>
        <v>3179.4814560439568</v>
      </c>
    </row>
    <row r="9" spans="1:76" s="1" customFormat="1" x14ac:dyDescent="0.2">
      <c r="A9" s="4">
        <v>3</v>
      </c>
      <c r="B9" s="10" t="s">
        <v>142</v>
      </c>
      <c r="C9" s="4" t="s">
        <v>143</v>
      </c>
      <c r="D9" s="4" t="s">
        <v>144</v>
      </c>
      <c r="E9" s="11">
        <v>44615</v>
      </c>
      <c r="F9" s="12">
        <v>0.3034722222222222</v>
      </c>
      <c r="G9" s="12">
        <v>0.4055555555555555</v>
      </c>
      <c r="H9" s="30">
        <f t="shared" si="8"/>
        <v>146.99999999999994</v>
      </c>
      <c r="I9" s="13" t="s">
        <v>130</v>
      </c>
      <c r="J9" s="13">
        <v>1000000</v>
      </c>
      <c r="K9" s="13">
        <f t="shared" si="9"/>
        <v>274.72527472527474</v>
      </c>
      <c r="L9" s="13">
        <f t="shared" si="10"/>
        <v>4.5787545787545794</v>
      </c>
      <c r="M9" s="15">
        <f t="shared" si="0"/>
        <v>673.07692307692287</v>
      </c>
      <c r="N9" s="13" t="s">
        <v>145</v>
      </c>
      <c r="O9" s="14">
        <v>79390</v>
      </c>
      <c r="P9" s="14">
        <f t="shared" si="11"/>
        <v>19.084134615384617</v>
      </c>
      <c r="Q9" s="14">
        <f t="shared" si="12"/>
        <v>0.31806891025641026</v>
      </c>
      <c r="R9" s="16">
        <f t="shared" si="1"/>
        <v>46.75612980769229</v>
      </c>
      <c r="S9" s="14" t="s">
        <v>146</v>
      </c>
      <c r="T9" s="14">
        <v>432000</v>
      </c>
      <c r="U9" s="14">
        <f t="shared" si="13"/>
        <v>118.68131868131869</v>
      </c>
      <c r="V9" s="14">
        <f t="shared" si="14"/>
        <v>1.9780219780219781</v>
      </c>
      <c r="W9" s="16">
        <f t="shared" si="2"/>
        <v>290.76923076923066</v>
      </c>
      <c r="X9" s="14" t="s">
        <v>147</v>
      </c>
      <c r="Y9" s="14">
        <v>45</v>
      </c>
      <c r="Z9" s="14">
        <f t="shared" si="15"/>
        <v>0.75</v>
      </c>
      <c r="AA9" s="16">
        <f t="shared" si="3"/>
        <v>110.24999999999996</v>
      </c>
      <c r="AB9" s="14" t="s">
        <v>148</v>
      </c>
      <c r="AC9" s="14">
        <v>25</v>
      </c>
      <c r="AD9" s="14">
        <f t="shared" si="16"/>
        <v>0.41666666666666669</v>
      </c>
      <c r="AE9" s="16">
        <f t="shared" si="4"/>
        <v>61.249999999999979</v>
      </c>
      <c r="AF9" s="14"/>
      <c r="AG9" s="14"/>
      <c r="AH9" s="14">
        <f t="shared" si="17"/>
        <v>0</v>
      </c>
      <c r="AI9" s="16">
        <f t="shared" si="5"/>
        <v>0</v>
      </c>
      <c r="AJ9" s="16">
        <v>384</v>
      </c>
      <c r="AK9" s="16" t="s">
        <v>135</v>
      </c>
      <c r="AL9" s="16">
        <f t="shared" si="6"/>
        <v>1566.1022836538459</v>
      </c>
      <c r="AM9" s="14">
        <v>700</v>
      </c>
      <c r="AN9" s="4">
        <v>2</v>
      </c>
      <c r="AO9" s="16">
        <f t="shared" si="18"/>
        <v>1400</v>
      </c>
      <c r="AP9" s="14"/>
      <c r="AQ9" s="4">
        <v>0</v>
      </c>
      <c r="AR9" s="16">
        <f t="shared" si="19"/>
        <v>0</v>
      </c>
      <c r="AS9" s="14"/>
      <c r="AT9" s="4">
        <v>0</v>
      </c>
      <c r="AU9" s="16">
        <f t="shared" si="20"/>
        <v>0</v>
      </c>
      <c r="AV9" s="14">
        <v>100</v>
      </c>
      <c r="AW9" s="4">
        <v>6</v>
      </c>
      <c r="AX9" s="16">
        <f t="shared" si="21"/>
        <v>600</v>
      </c>
      <c r="AY9" s="14"/>
      <c r="AZ9" s="4">
        <v>0</v>
      </c>
      <c r="BA9" s="16">
        <f t="shared" si="22"/>
        <v>0</v>
      </c>
      <c r="BB9" s="14">
        <v>650</v>
      </c>
      <c r="BC9" s="4">
        <v>1</v>
      </c>
      <c r="BD9" s="16">
        <f t="shared" si="23"/>
        <v>650</v>
      </c>
      <c r="BE9" s="16">
        <f t="shared" si="24"/>
        <v>2650</v>
      </c>
      <c r="BF9" s="14"/>
      <c r="BG9" s="14"/>
      <c r="BH9" s="4"/>
      <c r="BI9" s="16">
        <f t="shared" si="25"/>
        <v>2650</v>
      </c>
      <c r="BJ9" s="4"/>
      <c r="BK9" s="17">
        <v>0.26666666666666666</v>
      </c>
      <c r="BL9" s="4">
        <f t="shared" si="26"/>
        <v>384</v>
      </c>
      <c r="BM9" s="14">
        <v>18</v>
      </c>
      <c r="BN9" s="14">
        <f t="shared" si="27"/>
        <v>0.3</v>
      </c>
      <c r="BO9" s="16">
        <f t="shared" si="28"/>
        <v>115.19999999999999</v>
      </c>
      <c r="BP9" s="14">
        <v>3.98</v>
      </c>
      <c r="BQ9" s="27">
        <f t="shared" si="29"/>
        <v>7.5722983257229834E-6</v>
      </c>
      <c r="BR9" s="28"/>
      <c r="BS9" s="26">
        <f t="shared" si="30"/>
        <v>0</v>
      </c>
      <c r="BT9" s="26">
        <f t="shared" si="7"/>
        <v>0</v>
      </c>
      <c r="BU9" s="29">
        <f t="shared" si="31"/>
        <v>0</v>
      </c>
      <c r="BV9" s="29">
        <f t="shared" si="32"/>
        <v>0</v>
      </c>
      <c r="BW9" s="29">
        <f t="shared" si="33"/>
        <v>0</v>
      </c>
      <c r="BX9" s="16">
        <f t="shared" si="34"/>
        <v>4331.3022836538457</v>
      </c>
    </row>
    <row r="10" spans="1:76" s="101" customFormat="1" x14ac:dyDescent="0.2">
      <c r="A10" s="60">
        <v>4</v>
      </c>
      <c r="B10" s="96" t="s">
        <v>149</v>
      </c>
      <c r="C10" s="60" t="s">
        <v>150</v>
      </c>
      <c r="D10" s="60" t="s">
        <v>129</v>
      </c>
      <c r="E10" s="97">
        <v>44614</v>
      </c>
      <c r="F10" s="98">
        <v>0.64374999999999993</v>
      </c>
      <c r="G10" s="98">
        <v>0.76666666666666661</v>
      </c>
      <c r="H10" s="86">
        <f t="shared" si="8"/>
        <v>177</v>
      </c>
      <c r="I10" s="88" t="s">
        <v>151</v>
      </c>
      <c r="J10" s="88">
        <v>1000000</v>
      </c>
      <c r="K10" s="88">
        <f t="shared" si="9"/>
        <v>274.72527472527474</v>
      </c>
      <c r="L10" s="88">
        <f t="shared" si="10"/>
        <v>4.5787545787545794</v>
      </c>
      <c r="M10" s="89">
        <f t="shared" si="0"/>
        <v>810.43956043956052</v>
      </c>
      <c r="N10" s="88" t="s">
        <v>152</v>
      </c>
      <c r="O10" s="79">
        <v>79390</v>
      </c>
      <c r="P10" s="79">
        <f t="shared" si="11"/>
        <v>19.084134615384617</v>
      </c>
      <c r="Q10" s="79">
        <f t="shared" si="12"/>
        <v>0.31806891025641026</v>
      </c>
      <c r="R10" s="78">
        <f t="shared" si="1"/>
        <v>56.298197115384617</v>
      </c>
      <c r="S10" s="79" t="s">
        <v>153</v>
      </c>
      <c r="T10" s="79">
        <v>432000</v>
      </c>
      <c r="U10" s="79">
        <f t="shared" si="13"/>
        <v>118.68131868131869</v>
      </c>
      <c r="V10" s="79">
        <f t="shared" si="14"/>
        <v>1.9780219780219781</v>
      </c>
      <c r="W10" s="78">
        <f t="shared" si="2"/>
        <v>350.1098901098901</v>
      </c>
      <c r="X10" s="79" t="s">
        <v>154</v>
      </c>
      <c r="Y10" s="79">
        <v>45</v>
      </c>
      <c r="Z10" s="79">
        <f t="shared" si="15"/>
        <v>0.75</v>
      </c>
      <c r="AA10" s="78">
        <f t="shared" si="3"/>
        <v>132.75</v>
      </c>
      <c r="AB10" s="79" t="s">
        <v>155</v>
      </c>
      <c r="AC10" s="79">
        <v>25</v>
      </c>
      <c r="AD10" s="79">
        <f t="shared" si="16"/>
        <v>0.41666666666666669</v>
      </c>
      <c r="AE10" s="78">
        <f t="shared" si="4"/>
        <v>73.75</v>
      </c>
      <c r="AF10" s="79"/>
      <c r="AG10" s="79"/>
      <c r="AH10" s="79">
        <f t="shared" si="17"/>
        <v>0</v>
      </c>
      <c r="AI10" s="78">
        <f t="shared" si="5"/>
        <v>0</v>
      </c>
      <c r="AJ10" s="78">
        <v>384</v>
      </c>
      <c r="AK10" s="78" t="s">
        <v>135</v>
      </c>
      <c r="AL10" s="78">
        <f t="shared" si="6"/>
        <v>1807.3476476648352</v>
      </c>
      <c r="AM10" s="79">
        <v>850</v>
      </c>
      <c r="AN10" s="60">
        <v>2</v>
      </c>
      <c r="AO10" s="78">
        <f t="shared" si="18"/>
        <v>1700</v>
      </c>
      <c r="AP10" s="79"/>
      <c r="AQ10" s="60">
        <v>0</v>
      </c>
      <c r="AR10" s="78">
        <f t="shared" si="19"/>
        <v>0</v>
      </c>
      <c r="AS10" s="79"/>
      <c r="AT10" s="60">
        <v>0</v>
      </c>
      <c r="AU10" s="78">
        <f t="shared" si="20"/>
        <v>0</v>
      </c>
      <c r="AV10" s="79">
        <v>100</v>
      </c>
      <c r="AW10" s="60">
        <v>6</v>
      </c>
      <c r="AX10" s="78">
        <f t="shared" si="21"/>
        <v>600</v>
      </c>
      <c r="AY10" s="79"/>
      <c r="AZ10" s="60">
        <v>0</v>
      </c>
      <c r="BA10" s="78">
        <f t="shared" si="22"/>
        <v>0</v>
      </c>
      <c r="BB10" s="79">
        <v>650</v>
      </c>
      <c r="BC10" s="60">
        <v>1</v>
      </c>
      <c r="BD10" s="78">
        <f t="shared" si="23"/>
        <v>650</v>
      </c>
      <c r="BE10" s="78">
        <f t="shared" si="24"/>
        <v>2950</v>
      </c>
      <c r="BF10" s="79"/>
      <c r="BG10" s="79"/>
      <c r="BH10" s="60"/>
      <c r="BI10" s="78">
        <f t="shared" si="25"/>
        <v>2950</v>
      </c>
      <c r="BJ10" s="60"/>
      <c r="BK10" s="99">
        <v>0.61736111111111114</v>
      </c>
      <c r="BL10" s="60">
        <f t="shared" si="26"/>
        <v>889</v>
      </c>
      <c r="BM10" s="79">
        <v>18</v>
      </c>
      <c r="BN10" s="79">
        <f t="shared" si="27"/>
        <v>0.3</v>
      </c>
      <c r="BO10" s="78">
        <f t="shared" si="28"/>
        <v>266.7</v>
      </c>
      <c r="BP10" s="79">
        <v>3.98</v>
      </c>
      <c r="BQ10" s="93">
        <f t="shared" si="29"/>
        <v>7.5722983257229834E-6</v>
      </c>
      <c r="BR10" s="100"/>
      <c r="BS10" s="94">
        <f t="shared" si="30"/>
        <v>0</v>
      </c>
      <c r="BT10" s="94">
        <f t="shared" si="7"/>
        <v>0</v>
      </c>
      <c r="BU10" s="95">
        <f t="shared" si="31"/>
        <v>0</v>
      </c>
      <c r="BV10" s="95">
        <f t="shared" si="32"/>
        <v>0</v>
      </c>
      <c r="BW10" s="95">
        <f t="shared" si="33"/>
        <v>0</v>
      </c>
      <c r="BX10" s="78">
        <f t="shared" si="34"/>
        <v>5024.0476476648346</v>
      </c>
    </row>
    <row r="11" spans="1:76" s="1" customFormat="1" x14ac:dyDescent="0.2">
      <c r="A11" s="4">
        <v>5</v>
      </c>
      <c r="B11" s="10" t="s">
        <v>156</v>
      </c>
      <c r="C11" s="4" t="s">
        <v>157</v>
      </c>
      <c r="D11" s="4" t="s">
        <v>137</v>
      </c>
      <c r="E11" s="11">
        <v>44613</v>
      </c>
      <c r="F11" s="12">
        <v>0.30486111111111108</v>
      </c>
      <c r="G11" s="12">
        <v>0.45069444444444445</v>
      </c>
      <c r="H11" s="30">
        <f t="shared" si="8"/>
        <v>210.00000000000006</v>
      </c>
      <c r="I11" s="13" t="s">
        <v>158</v>
      </c>
      <c r="J11" s="13">
        <v>1000000</v>
      </c>
      <c r="K11" s="13">
        <f t="shared" si="9"/>
        <v>274.72527472527474</v>
      </c>
      <c r="L11" s="13">
        <f t="shared" si="10"/>
        <v>4.5787545787545794</v>
      </c>
      <c r="M11" s="15">
        <f t="shared" si="0"/>
        <v>961.53846153846189</v>
      </c>
      <c r="N11" s="13" t="s">
        <v>145</v>
      </c>
      <c r="O11" s="14">
        <v>79390</v>
      </c>
      <c r="P11" s="14">
        <f t="shared" si="11"/>
        <v>19.084134615384617</v>
      </c>
      <c r="Q11" s="14">
        <f t="shared" si="12"/>
        <v>0.31806891025641026</v>
      </c>
      <c r="R11" s="16">
        <f t="shared" si="1"/>
        <v>66.794471153846175</v>
      </c>
      <c r="S11" s="14" t="s">
        <v>159</v>
      </c>
      <c r="T11" s="14">
        <v>432000</v>
      </c>
      <c r="U11" s="14">
        <f t="shared" si="13"/>
        <v>118.68131868131869</v>
      </c>
      <c r="V11" s="14">
        <f t="shared" si="14"/>
        <v>1.9780219780219781</v>
      </c>
      <c r="W11" s="16">
        <f t="shared" si="2"/>
        <v>415.38461538461553</v>
      </c>
      <c r="X11" s="14" t="s">
        <v>160</v>
      </c>
      <c r="Y11" s="14">
        <v>45</v>
      </c>
      <c r="Z11" s="14">
        <f t="shared" si="15"/>
        <v>0.75</v>
      </c>
      <c r="AA11" s="16">
        <f t="shared" si="3"/>
        <v>157.50000000000006</v>
      </c>
      <c r="AB11" s="14" t="s">
        <v>161</v>
      </c>
      <c r="AC11" s="14">
        <v>25</v>
      </c>
      <c r="AD11" s="14">
        <f t="shared" si="16"/>
        <v>0.41666666666666669</v>
      </c>
      <c r="AE11" s="16">
        <f t="shared" si="4"/>
        <v>87.500000000000028</v>
      </c>
      <c r="AF11" s="14"/>
      <c r="AG11" s="14"/>
      <c r="AH11" s="14">
        <f t="shared" si="17"/>
        <v>0</v>
      </c>
      <c r="AI11" s="16">
        <f t="shared" si="5"/>
        <v>0</v>
      </c>
      <c r="AJ11" s="16">
        <v>384</v>
      </c>
      <c r="AK11" s="16" t="s">
        <v>162</v>
      </c>
      <c r="AL11" s="16">
        <f t="shared" si="6"/>
        <v>2072.7175480769238</v>
      </c>
      <c r="AM11" s="14">
        <v>535</v>
      </c>
      <c r="AN11" s="4">
        <v>1</v>
      </c>
      <c r="AO11" s="16">
        <f t="shared" si="18"/>
        <v>535</v>
      </c>
      <c r="AP11" s="14">
        <v>3000</v>
      </c>
      <c r="AQ11" s="4">
        <v>1</v>
      </c>
      <c r="AR11" s="16">
        <f t="shared" si="19"/>
        <v>3000</v>
      </c>
      <c r="AS11" s="14"/>
      <c r="AT11" s="4">
        <v>0</v>
      </c>
      <c r="AU11" s="16">
        <f t="shared" si="20"/>
        <v>0</v>
      </c>
      <c r="AV11" s="14">
        <v>90</v>
      </c>
      <c r="AW11" s="4">
        <v>4</v>
      </c>
      <c r="AX11" s="16">
        <f t="shared" si="21"/>
        <v>360</v>
      </c>
      <c r="AY11" s="14"/>
      <c r="AZ11" s="4">
        <v>0</v>
      </c>
      <c r="BA11" s="16">
        <f t="shared" si="22"/>
        <v>0</v>
      </c>
      <c r="BB11" s="14">
        <v>540</v>
      </c>
      <c r="BC11" s="4">
        <v>1</v>
      </c>
      <c r="BD11" s="16">
        <f t="shared" si="23"/>
        <v>540</v>
      </c>
      <c r="BE11" s="16">
        <f t="shared" si="24"/>
        <v>4435</v>
      </c>
      <c r="BF11" s="14"/>
      <c r="BG11" s="14"/>
      <c r="BH11" s="4"/>
      <c r="BI11" s="16">
        <f t="shared" si="25"/>
        <v>4435</v>
      </c>
      <c r="BJ11" s="4"/>
      <c r="BK11" s="17">
        <v>0.27152777777777776</v>
      </c>
      <c r="BL11" s="4">
        <f t="shared" si="26"/>
        <v>390.99999999999994</v>
      </c>
      <c r="BM11" s="14">
        <v>18</v>
      </c>
      <c r="BN11" s="14">
        <f t="shared" si="27"/>
        <v>0.3</v>
      </c>
      <c r="BO11" s="16">
        <f t="shared" si="28"/>
        <v>117.29999999999998</v>
      </c>
      <c r="BP11" s="14">
        <v>3.98</v>
      </c>
      <c r="BQ11" s="27">
        <f t="shared" si="29"/>
        <v>7.5722983257229834E-6</v>
      </c>
      <c r="BR11" s="28"/>
      <c r="BS11" s="26">
        <f t="shared" si="30"/>
        <v>0</v>
      </c>
      <c r="BT11" s="26">
        <f t="shared" si="7"/>
        <v>0</v>
      </c>
      <c r="BU11" s="29">
        <f t="shared" si="31"/>
        <v>0</v>
      </c>
      <c r="BV11" s="29">
        <f t="shared" si="32"/>
        <v>0</v>
      </c>
      <c r="BW11" s="29">
        <f t="shared" si="33"/>
        <v>0</v>
      </c>
      <c r="BX11" s="16">
        <f t="shared" si="34"/>
        <v>6625.017548076924</v>
      </c>
    </row>
    <row r="12" spans="1:76" s="1" customFormat="1" x14ac:dyDescent="0.2">
      <c r="A12" s="4">
        <v>6</v>
      </c>
      <c r="B12" s="10" t="s">
        <v>163</v>
      </c>
      <c r="C12" s="4" t="s">
        <v>164</v>
      </c>
      <c r="D12" s="4" t="s">
        <v>144</v>
      </c>
      <c r="E12" s="11">
        <v>44599</v>
      </c>
      <c r="F12" s="12">
        <v>0.30416666666666664</v>
      </c>
      <c r="G12" s="12">
        <v>0.39374999999999999</v>
      </c>
      <c r="H12" s="30">
        <f t="shared" si="8"/>
        <v>129.00000000000003</v>
      </c>
      <c r="I12" s="13" t="s">
        <v>130</v>
      </c>
      <c r="J12" s="13">
        <v>1000000</v>
      </c>
      <c r="K12" s="13">
        <f t="shared" si="9"/>
        <v>274.72527472527474</v>
      </c>
      <c r="L12" s="13">
        <f t="shared" si="10"/>
        <v>4.5787545787545794</v>
      </c>
      <c r="M12" s="15">
        <f t="shared" si="0"/>
        <v>590.65934065934084</v>
      </c>
      <c r="N12" s="13" t="s">
        <v>165</v>
      </c>
      <c r="O12" s="14">
        <v>79390</v>
      </c>
      <c r="P12" s="14">
        <f t="shared" si="11"/>
        <v>19.084134615384617</v>
      </c>
      <c r="Q12" s="14">
        <f t="shared" si="12"/>
        <v>0.31806891025641026</v>
      </c>
      <c r="R12" s="16">
        <f t="shared" si="1"/>
        <v>41.030889423076935</v>
      </c>
      <c r="S12" s="14" t="s">
        <v>166</v>
      </c>
      <c r="T12" s="14">
        <v>432000</v>
      </c>
      <c r="U12" s="14">
        <f t="shared" si="13"/>
        <v>118.68131868131869</v>
      </c>
      <c r="V12" s="14">
        <f t="shared" si="14"/>
        <v>1.9780219780219781</v>
      </c>
      <c r="W12" s="16">
        <f t="shared" si="2"/>
        <v>255.16483516483524</v>
      </c>
      <c r="X12" s="14" t="s">
        <v>167</v>
      </c>
      <c r="Y12" s="14">
        <v>45</v>
      </c>
      <c r="Z12" s="14">
        <f t="shared" si="15"/>
        <v>0.75</v>
      </c>
      <c r="AA12" s="16">
        <f t="shared" si="3"/>
        <v>96.750000000000028</v>
      </c>
      <c r="AB12" s="14" t="s">
        <v>134</v>
      </c>
      <c r="AC12" s="14">
        <v>25</v>
      </c>
      <c r="AD12" s="14">
        <f t="shared" si="16"/>
        <v>0.41666666666666669</v>
      </c>
      <c r="AE12" s="16">
        <f t="shared" si="4"/>
        <v>53.750000000000014</v>
      </c>
      <c r="AF12" s="14"/>
      <c r="AG12" s="14"/>
      <c r="AH12" s="14">
        <f t="shared" si="17"/>
        <v>0</v>
      </c>
      <c r="AI12" s="16">
        <f t="shared" si="5"/>
        <v>0</v>
      </c>
      <c r="AJ12" s="16">
        <v>384</v>
      </c>
      <c r="AK12" s="16" t="s">
        <v>135</v>
      </c>
      <c r="AL12" s="16">
        <f t="shared" si="6"/>
        <v>1421.3550652472532</v>
      </c>
      <c r="AM12" s="14">
        <v>700</v>
      </c>
      <c r="AN12" s="4">
        <v>2</v>
      </c>
      <c r="AO12" s="16">
        <f t="shared" si="18"/>
        <v>1400</v>
      </c>
      <c r="AP12" s="14"/>
      <c r="AQ12" s="4">
        <v>0</v>
      </c>
      <c r="AR12" s="16">
        <f t="shared" si="19"/>
        <v>0</v>
      </c>
      <c r="AS12" s="14"/>
      <c r="AT12" s="4">
        <v>0</v>
      </c>
      <c r="AU12" s="16">
        <f t="shared" si="20"/>
        <v>0</v>
      </c>
      <c r="AV12" s="14">
        <v>100</v>
      </c>
      <c r="AW12" s="4">
        <v>6</v>
      </c>
      <c r="AX12" s="16">
        <f t="shared" si="21"/>
        <v>600</v>
      </c>
      <c r="AY12" s="14"/>
      <c r="AZ12" s="4">
        <v>0</v>
      </c>
      <c r="BA12" s="16">
        <f t="shared" si="22"/>
        <v>0</v>
      </c>
      <c r="BB12" s="14">
        <v>650</v>
      </c>
      <c r="BC12" s="4">
        <v>1</v>
      </c>
      <c r="BD12" s="16">
        <f t="shared" si="23"/>
        <v>650</v>
      </c>
      <c r="BE12" s="16">
        <f t="shared" si="24"/>
        <v>2650</v>
      </c>
      <c r="BF12" s="14"/>
      <c r="BG12" s="14"/>
      <c r="BH12" s="4"/>
      <c r="BI12" s="16">
        <f t="shared" si="25"/>
        <v>2650</v>
      </c>
      <c r="BJ12" s="4"/>
      <c r="BK12" s="17">
        <v>0.28680555555555554</v>
      </c>
      <c r="BL12" s="4">
        <f t="shared" si="26"/>
        <v>413</v>
      </c>
      <c r="BM12" s="14">
        <v>18</v>
      </c>
      <c r="BN12" s="14">
        <f t="shared" si="27"/>
        <v>0.3</v>
      </c>
      <c r="BO12" s="16">
        <f t="shared" si="28"/>
        <v>123.89999999999999</v>
      </c>
      <c r="BP12" s="14">
        <v>3.98</v>
      </c>
      <c r="BQ12" s="27">
        <f t="shared" si="29"/>
        <v>7.5722983257229834E-6</v>
      </c>
      <c r="BR12" s="28"/>
      <c r="BS12" s="26">
        <f t="shared" si="30"/>
        <v>0</v>
      </c>
      <c r="BT12" s="26">
        <f t="shared" si="7"/>
        <v>0</v>
      </c>
      <c r="BU12" s="29">
        <f t="shared" si="31"/>
        <v>0</v>
      </c>
      <c r="BV12" s="29">
        <f t="shared" si="32"/>
        <v>0</v>
      </c>
      <c r="BW12" s="29">
        <f t="shared" si="33"/>
        <v>0</v>
      </c>
      <c r="BX12" s="16">
        <f t="shared" si="34"/>
        <v>4195.2550652472528</v>
      </c>
    </row>
    <row r="13" spans="1:76" s="101" customFormat="1" x14ac:dyDescent="0.2">
      <c r="A13" s="60">
        <v>7</v>
      </c>
      <c r="B13" s="96" t="s">
        <v>168</v>
      </c>
      <c r="C13" s="60" t="s">
        <v>169</v>
      </c>
      <c r="D13" s="60" t="s">
        <v>170</v>
      </c>
      <c r="E13" s="97">
        <v>44588</v>
      </c>
      <c r="F13" s="98">
        <v>0.4916666666666667</v>
      </c>
      <c r="G13" s="98">
        <v>0.63402777777777775</v>
      </c>
      <c r="H13" s="86">
        <f t="shared" si="8"/>
        <v>204.99999999999991</v>
      </c>
      <c r="I13" s="88" t="s">
        <v>171</v>
      </c>
      <c r="J13" s="88">
        <v>1000000</v>
      </c>
      <c r="K13" s="88">
        <f t="shared" si="9"/>
        <v>274.72527472527474</v>
      </c>
      <c r="L13" s="88">
        <f t="shared" si="10"/>
        <v>4.5787545787545794</v>
      </c>
      <c r="M13" s="89">
        <f t="shared" si="0"/>
        <v>938.64468864468836</v>
      </c>
      <c r="N13" s="88" t="s">
        <v>172</v>
      </c>
      <c r="O13" s="79">
        <v>79390</v>
      </c>
      <c r="P13" s="79">
        <f t="shared" si="11"/>
        <v>19.084134615384617</v>
      </c>
      <c r="Q13" s="79">
        <f t="shared" si="12"/>
        <v>0.31806891025641026</v>
      </c>
      <c r="R13" s="78">
        <f t="shared" si="1"/>
        <v>65.204126602564074</v>
      </c>
      <c r="S13" s="79" t="s">
        <v>173</v>
      </c>
      <c r="T13" s="79">
        <v>432000</v>
      </c>
      <c r="U13" s="79">
        <f t="shared" si="13"/>
        <v>118.68131868131869</v>
      </c>
      <c r="V13" s="79">
        <f t="shared" si="14"/>
        <v>1.9780219780219781</v>
      </c>
      <c r="W13" s="78">
        <f t="shared" si="2"/>
        <v>405.49450549450535</v>
      </c>
      <c r="X13" s="79" t="s">
        <v>174</v>
      </c>
      <c r="Y13" s="79">
        <v>45</v>
      </c>
      <c r="Z13" s="79">
        <f t="shared" si="15"/>
        <v>0.75</v>
      </c>
      <c r="AA13" s="78">
        <f t="shared" si="3"/>
        <v>153.74999999999994</v>
      </c>
      <c r="AB13" s="79" t="s">
        <v>175</v>
      </c>
      <c r="AC13" s="79">
        <v>25</v>
      </c>
      <c r="AD13" s="79">
        <f t="shared" si="16"/>
        <v>0.41666666666666669</v>
      </c>
      <c r="AE13" s="78">
        <f t="shared" si="4"/>
        <v>85.416666666666629</v>
      </c>
      <c r="AF13" s="79"/>
      <c r="AG13" s="79"/>
      <c r="AH13" s="79">
        <f t="shared" si="17"/>
        <v>0</v>
      </c>
      <c r="AI13" s="78">
        <f t="shared" si="5"/>
        <v>0</v>
      </c>
      <c r="AJ13" s="78">
        <v>384</v>
      </c>
      <c r="AK13" s="78" t="s">
        <v>135</v>
      </c>
      <c r="AL13" s="78">
        <f t="shared" si="6"/>
        <v>2032.5099874084242</v>
      </c>
      <c r="AM13" s="79"/>
      <c r="AN13" s="60">
        <v>0</v>
      </c>
      <c r="AO13" s="78">
        <f t="shared" si="18"/>
        <v>0</v>
      </c>
      <c r="AP13" s="79">
        <v>2000</v>
      </c>
      <c r="AQ13" s="60">
        <v>1</v>
      </c>
      <c r="AR13" s="78">
        <f t="shared" si="19"/>
        <v>2000</v>
      </c>
      <c r="AS13" s="79">
        <v>192.82</v>
      </c>
      <c r="AT13" s="60">
        <v>1</v>
      </c>
      <c r="AU13" s="78">
        <f t="shared" si="20"/>
        <v>192.82</v>
      </c>
      <c r="AV13" s="79">
        <v>150</v>
      </c>
      <c r="AW13" s="60">
        <v>4</v>
      </c>
      <c r="AX13" s="78">
        <f t="shared" si="21"/>
        <v>600</v>
      </c>
      <c r="AY13" s="79"/>
      <c r="AZ13" s="60">
        <v>0</v>
      </c>
      <c r="BA13" s="78">
        <f t="shared" si="22"/>
        <v>0</v>
      </c>
      <c r="BB13" s="79">
        <v>600</v>
      </c>
      <c r="BC13" s="60">
        <v>1</v>
      </c>
      <c r="BD13" s="78">
        <f t="shared" si="23"/>
        <v>600</v>
      </c>
      <c r="BE13" s="78">
        <f t="shared" si="24"/>
        <v>3392.8199999999997</v>
      </c>
      <c r="BF13" s="79"/>
      <c r="BG13" s="79"/>
      <c r="BH13" s="60"/>
      <c r="BI13" s="78">
        <f t="shared" si="25"/>
        <v>3392.8199999999997</v>
      </c>
      <c r="BJ13" s="60"/>
      <c r="BK13" s="99">
        <v>0.46666666666666662</v>
      </c>
      <c r="BL13" s="60">
        <f t="shared" si="26"/>
        <v>671.99999999999989</v>
      </c>
      <c r="BM13" s="79">
        <v>18</v>
      </c>
      <c r="BN13" s="79">
        <f t="shared" si="27"/>
        <v>0.3</v>
      </c>
      <c r="BO13" s="78">
        <f t="shared" si="28"/>
        <v>201.59999999999997</v>
      </c>
      <c r="BP13" s="79">
        <v>3.98</v>
      </c>
      <c r="BQ13" s="93">
        <f t="shared" si="29"/>
        <v>7.5722983257229834E-6</v>
      </c>
      <c r="BR13" s="100"/>
      <c r="BS13" s="94">
        <f t="shared" si="30"/>
        <v>0</v>
      </c>
      <c r="BT13" s="94">
        <f t="shared" si="7"/>
        <v>0</v>
      </c>
      <c r="BU13" s="95">
        <f t="shared" si="31"/>
        <v>0</v>
      </c>
      <c r="BV13" s="95">
        <f t="shared" si="32"/>
        <v>0</v>
      </c>
      <c r="BW13" s="95">
        <f t="shared" si="33"/>
        <v>0</v>
      </c>
      <c r="BX13" s="78">
        <f t="shared" si="34"/>
        <v>5626.9299874084236</v>
      </c>
    </row>
    <row r="14" spans="1:76" s="1" customFormat="1" x14ac:dyDescent="0.2">
      <c r="A14" s="4">
        <v>8</v>
      </c>
      <c r="B14" s="10" t="s">
        <v>176</v>
      </c>
      <c r="C14" s="4" t="s">
        <v>177</v>
      </c>
      <c r="D14" s="4" t="s">
        <v>129</v>
      </c>
      <c r="E14" s="11">
        <v>44587</v>
      </c>
      <c r="F14" s="12">
        <v>0.31736111111111115</v>
      </c>
      <c r="G14" s="12">
        <v>0.45</v>
      </c>
      <c r="H14" s="30">
        <f t="shared" si="8"/>
        <v>190.99999999999997</v>
      </c>
      <c r="I14" s="13" t="s">
        <v>178</v>
      </c>
      <c r="J14" s="13">
        <v>1000000</v>
      </c>
      <c r="K14" s="13">
        <f t="shared" si="9"/>
        <v>274.72527472527474</v>
      </c>
      <c r="L14" s="13">
        <f t="shared" si="10"/>
        <v>4.5787545787545794</v>
      </c>
      <c r="M14" s="15">
        <f t="shared" si="0"/>
        <v>874.5421245421245</v>
      </c>
      <c r="N14" s="13" t="s">
        <v>179</v>
      </c>
      <c r="O14" s="14">
        <v>79390</v>
      </c>
      <c r="P14" s="14">
        <f t="shared" si="11"/>
        <v>19.084134615384617</v>
      </c>
      <c r="Q14" s="14">
        <f t="shared" si="12"/>
        <v>0.31806891025641026</v>
      </c>
      <c r="R14" s="16">
        <f t="shared" si="1"/>
        <v>60.751161858974349</v>
      </c>
      <c r="S14" s="14" t="s">
        <v>180</v>
      </c>
      <c r="T14" s="14">
        <v>432000</v>
      </c>
      <c r="U14" s="14">
        <f t="shared" si="13"/>
        <v>118.68131868131869</v>
      </c>
      <c r="V14" s="14">
        <f t="shared" si="14"/>
        <v>1.9780219780219781</v>
      </c>
      <c r="W14" s="16">
        <f t="shared" si="2"/>
        <v>377.80219780219778</v>
      </c>
      <c r="X14" s="14" t="s">
        <v>181</v>
      </c>
      <c r="Y14" s="14">
        <v>45</v>
      </c>
      <c r="Z14" s="14">
        <f t="shared" si="15"/>
        <v>0.75</v>
      </c>
      <c r="AA14" s="16">
        <f t="shared" si="3"/>
        <v>143.24999999999997</v>
      </c>
      <c r="AB14" s="14" t="s">
        <v>182</v>
      </c>
      <c r="AC14" s="14">
        <v>25</v>
      </c>
      <c r="AD14" s="14">
        <f t="shared" si="16"/>
        <v>0.41666666666666669</v>
      </c>
      <c r="AE14" s="16">
        <f t="shared" si="4"/>
        <v>79.583333333333329</v>
      </c>
      <c r="AF14" s="14"/>
      <c r="AG14" s="14"/>
      <c r="AH14" s="14">
        <f t="shared" si="17"/>
        <v>0</v>
      </c>
      <c r="AI14" s="16">
        <f t="shared" si="5"/>
        <v>0</v>
      </c>
      <c r="AJ14" s="16">
        <v>384</v>
      </c>
      <c r="AK14" s="16" t="s">
        <v>162</v>
      </c>
      <c r="AL14" s="16">
        <f t="shared" si="6"/>
        <v>1919.92881753663</v>
      </c>
      <c r="AM14" s="1">
        <v>700</v>
      </c>
      <c r="AN14" s="4">
        <v>2</v>
      </c>
      <c r="AO14" s="16">
        <f>AM7*AN14</f>
        <v>1400</v>
      </c>
      <c r="AP14" s="14">
        <v>0</v>
      </c>
      <c r="AQ14" s="4">
        <v>0</v>
      </c>
      <c r="AR14" s="16">
        <f t="shared" si="19"/>
        <v>0</v>
      </c>
      <c r="AS14" s="14"/>
      <c r="AT14" s="4">
        <v>0</v>
      </c>
      <c r="AU14" s="16">
        <f t="shared" si="20"/>
        <v>0</v>
      </c>
      <c r="AV14" s="14">
        <v>100</v>
      </c>
      <c r="AW14" s="4">
        <v>6</v>
      </c>
      <c r="AX14" s="16">
        <f t="shared" si="21"/>
        <v>600</v>
      </c>
      <c r="AY14" s="14"/>
      <c r="AZ14" s="4">
        <v>0</v>
      </c>
      <c r="BA14" s="16">
        <f t="shared" si="22"/>
        <v>0</v>
      </c>
      <c r="BB14" s="14">
        <v>650</v>
      </c>
      <c r="BC14" s="4">
        <v>1</v>
      </c>
      <c r="BD14" s="16">
        <f t="shared" si="23"/>
        <v>650</v>
      </c>
      <c r="BE14" s="16">
        <f t="shared" si="24"/>
        <v>2650</v>
      </c>
      <c r="BF14" s="14"/>
      <c r="BG14" s="14"/>
      <c r="BH14" s="4"/>
      <c r="BI14" s="16">
        <f t="shared" si="25"/>
        <v>2650</v>
      </c>
      <c r="BJ14" s="4"/>
      <c r="BK14" s="17">
        <v>0.30902777777777779</v>
      </c>
      <c r="BL14" s="4">
        <f t="shared" si="26"/>
        <v>445</v>
      </c>
      <c r="BM14" s="14">
        <v>18</v>
      </c>
      <c r="BN14" s="14">
        <f t="shared" si="27"/>
        <v>0.3</v>
      </c>
      <c r="BO14" s="16">
        <f t="shared" si="28"/>
        <v>133.5</v>
      </c>
      <c r="BP14" s="14">
        <v>3.98</v>
      </c>
      <c r="BQ14" s="27">
        <f t="shared" si="29"/>
        <v>7.5722983257229834E-6</v>
      </c>
      <c r="BR14" s="28"/>
      <c r="BS14" s="26">
        <f t="shared" si="30"/>
        <v>0</v>
      </c>
      <c r="BT14" s="26">
        <f t="shared" si="7"/>
        <v>0</v>
      </c>
      <c r="BU14" s="29">
        <f t="shared" si="31"/>
        <v>0</v>
      </c>
      <c r="BV14" s="29">
        <f t="shared" si="32"/>
        <v>0</v>
      </c>
      <c r="BW14" s="29">
        <f t="shared" si="33"/>
        <v>0</v>
      </c>
      <c r="BX14" s="16">
        <f t="shared" si="34"/>
        <v>4703.42881753663</v>
      </c>
    </row>
    <row r="15" spans="1:76" s="1" customFormat="1" x14ac:dyDescent="0.2">
      <c r="A15" s="4">
        <v>9</v>
      </c>
      <c r="B15" s="10" t="s">
        <v>183</v>
      </c>
      <c r="C15" s="4" t="s">
        <v>184</v>
      </c>
      <c r="D15" s="4" t="s">
        <v>144</v>
      </c>
      <c r="E15" s="11">
        <v>44587</v>
      </c>
      <c r="F15" s="12">
        <v>0.4694444444444445</v>
      </c>
      <c r="G15" s="12">
        <v>0.60138888888888886</v>
      </c>
      <c r="H15" s="30">
        <f t="shared" si="8"/>
        <v>189.99999999999989</v>
      </c>
      <c r="I15" s="13" t="s">
        <v>178</v>
      </c>
      <c r="J15" s="13">
        <v>1000000</v>
      </c>
      <c r="K15" s="13">
        <f t="shared" si="9"/>
        <v>274.72527472527474</v>
      </c>
      <c r="L15" s="13">
        <f t="shared" si="10"/>
        <v>4.5787545787545794</v>
      </c>
      <c r="M15" s="15">
        <f t="shared" si="0"/>
        <v>869.96336996336959</v>
      </c>
      <c r="N15" s="13" t="s">
        <v>185</v>
      </c>
      <c r="O15" s="14">
        <v>79390</v>
      </c>
      <c r="P15" s="14">
        <f t="shared" si="11"/>
        <v>19.084134615384617</v>
      </c>
      <c r="Q15" s="14">
        <f t="shared" si="12"/>
        <v>0.31806891025641026</v>
      </c>
      <c r="R15" s="16">
        <f t="shared" si="1"/>
        <v>60.433092948717913</v>
      </c>
      <c r="S15" s="14" t="s">
        <v>186</v>
      </c>
      <c r="T15" s="14">
        <v>432000</v>
      </c>
      <c r="U15" s="14">
        <f t="shared" si="13"/>
        <v>118.68131868131869</v>
      </c>
      <c r="V15" s="14">
        <f t="shared" si="14"/>
        <v>1.9780219780219781</v>
      </c>
      <c r="W15" s="16">
        <f t="shared" si="2"/>
        <v>375.8241758241756</v>
      </c>
      <c r="X15" s="14" t="s">
        <v>181</v>
      </c>
      <c r="Y15" s="14">
        <v>45</v>
      </c>
      <c r="Z15" s="14">
        <f t="shared" si="15"/>
        <v>0.75</v>
      </c>
      <c r="AA15" s="16">
        <f t="shared" si="3"/>
        <v>142.49999999999991</v>
      </c>
      <c r="AB15" s="14" t="s">
        <v>187</v>
      </c>
      <c r="AC15" s="14">
        <v>25</v>
      </c>
      <c r="AD15" s="14">
        <f t="shared" si="16"/>
        <v>0.41666666666666669</v>
      </c>
      <c r="AE15" s="16">
        <f t="shared" si="4"/>
        <v>79.166666666666629</v>
      </c>
      <c r="AF15" s="14"/>
      <c r="AG15" s="14"/>
      <c r="AH15" s="14">
        <f t="shared" si="17"/>
        <v>0</v>
      </c>
      <c r="AI15" s="16">
        <f t="shared" si="5"/>
        <v>0</v>
      </c>
      <c r="AJ15" s="16">
        <v>384</v>
      </c>
      <c r="AK15" s="16" t="s">
        <v>188</v>
      </c>
      <c r="AL15" s="16">
        <f t="shared" si="6"/>
        <v>1911.8873054029298</v>
      </c>
      <c r="AM15" s="14">
        <v>700</v>
      </c>
      <c r="AN15" s="4">
        <v>2</v>
      </c>
      <c r="AO15" s="16">
        <f t="shared" si="18"/>
        <v>1400</v>
      </c>
      <c r="AP15" s="14"/>
      <c r="AQ15" s="4">
        <v>0</v>
      </c>
      <c r="AR15" s="16">
        <f t="shared" si="19"/>
        <v>0</v>
      </c>
      <c r="AS15" s="14"/>
      <c r="AT15" s="4">
        <v>0</v>
      </c>
      <c r="AU15" s="16">
        <f t="shared" si="20"/>
        <v>0</v>
      </c>
      <c r="AV15" s="14">
        <v>100</v>
      </c>
      <c r="AW15" s="4">
        <v>6</v>
      </c>
      <c r="AX15" s="16">
        <f t="shared" si="21"/>
        <v>600</v>
      </c>
      <c r="AY15" s="14"/>
      <c r="AZ15" s="4">
        <v>0</v>
      </c>
      <c r="BA15" s="16">
        <f t="shared" si="22"/>
        <v>0</v>
      </c>
      <c r="BB15" s="14">
        <v>650</v>
      </c>
      <c r="BC15" s="4">
        <v>1</v>
      </c>
      <c r="BD15" s="16">
        <f t="shared" si="23"/>
        <v>650</v>
      </c>
      <c r="BE15" s="16">
        <f t="shared" si="24"/>
        <v>2650</v>
      </c>
      <c r="BF15" s="14"/>
      <c r="BG15" s="14"/>
      <c r="BH15" s="4"/>
      <c r="BI15" s="16">
        <f t="shared" si="25"/>
        <v>2650</v>
      </c>
      <c r="BJ15" s="4"/>
      <c r="BK15" s="17">
        <v>0.4152777777777778</v>
      </c>
      <c r="BL15" s="4">
        <f t="shared" si="26"/>
        <v>598</v>
      </c>
      <c r="BM15" s="14">
        <v>18</v>
      </c>
      <c r="BN15" s="14">
        <f t="shared" si="27"/>
        <v>0.3</v>
      </c>
      <c r="BO15" s="16">
        <f t="shared" si="28"/>
        <v>179.4</v>
      </c>
      <c r="BP15" s="14">
        <v>3.98</v>
      </c>
      <c r="BQ15" s="27">
        <f t="shared" si="29"/>
        <v>7.5722983257229834E-6</v>
      </c>
      <c r="BR15" s="28"/>
      <c r="BS15" s="26">
        <f t="shared" si="30"/>
        <v>0</v>
      </c>
      <c r="BT15" s="26">
        <f t="shared" si="7"/>
        <v>0</v>
      </c>
      <c r="BU15" s="29">
        <f t="shared" si="31"/>
        <v>0</v>
      </c>
      <c r="BV15" s="29">
        <f t="shared" si="32"/>
        <v>0</v>
      </c>
      <c r="BW15" s="29">
        <f t="shared" si="33"/>
        <v>0</v>
      </c>
      <c r="BX15" s="16">
        <f t="shared" si="34"/>
        <v>4741.2873054029296</v>
      </c>
    </row>
    <row r="16" spans="1:76" s="101" customFormat="1" x14ac:dyDescent="0.2">
      <c r="A16" s="60">
        <v>10</v>
      </c>
      <c r="B16" s="96" t="s">
        <v>189</v>
      </c>
      <c r="C16" s="60" t="s">
        <v>190</v>
      </c>
      <c r="D16" s="60" t="s">
        <v>191</v>
      </c>
      <c r="E16" s="97">
        <v>44586</v>
      </c>
      <c r="F16" s="98">
        <v>0.27847222222222223</v>
      </c>
      <c r="G16" s="98">
        <v>0.40902777777777777</v>
      </c>
      <c r="H16" s="86">
        <f t="shared" si="8"/>
        <v>187.99999999999997</v>
      </c>
      <c r="I16" s="88" t="s">
        <v>151</v>
      </c>
      <c r="J16" s="88">
        <v>1000000</v>
      </c>
      <c r="K16" s="88">
        <f t="shared" si="9"/>
        <v>274.72527472527474</v>
      </c>
      <c r="L16" s="88">
        <f t="shared" si="10"/>
        <v>4.5787545787545794</v>
      </c>
      <c r="M16" s="89">
        <f t="shared" si="0"/>
        <v>860.80586080586079</v>
      </c>
      <c r="N16" s="88" t="s">
        <v>152</v>
      </c>
      <c r="O16" s="79">
        <v>79390</v>
      </c>
      <c r="P16" s="79">
        <f t="shared" si="11"/>
        <v>19.084134615384617</v>
      </c>
      <c r="Q16" s="79">
        <f t="shared" si="12"/>
        <v>0.31806891025641026</v>
      </c>
      <c r="R16" s="78">
        <f t="shared" si="1"/>
        <v>59.79695512820512</v>
      </c>
      <c r="S16" s="79" t="s">
        <v>192</v>
      </c>
      <c r="T16" s="79">
        <v>432000</v>
      </c>
      <c r="U16" s="79">
        <f t="shared" si="13"/>
        <v>118.68131868131869</v>
      </c>
      <c r="V16" s="79">
        <f t="shared" si="14"/>
        <v>1.9780219780219781</v>
      </c>
      <c r="W16" s="78">
        <f t="shared" si="2"/>
        <v>371.86813186813185</v>
      </c>
      <c r="X16" s="79" t="s">
        <v>193</v>
      </c>
      <c r="Y16" s="79">
        <v>45</v>
      </c>
      <c r="Z16" s="79">
        <f t="shared" si="15"/>
        <v>0.75</v>
      </c>
      <c r="AA16" s="78">
        <f t="shared" si="3"/>
        <v>140.99999999999997</v>
      </c>
      <c r="AB16" s="79" t="s">
        <v>194</v>
      </c>
      <c r="AC16" s="79">
        <v>25</v>
      </c>
      <c r="AD16" s="79">
        <f t="shared" si="16"/>
        <v>0.41666666666666669</v>
      </c>
      <c r="AE16" s="78">
        <f t="shared" si="4"/>
        <v>78.333333333333329</v>
      </c>
      <c r="AF16" s="79"/>
      <c r="AG16" s="79"/>
      <c r="AH16" s="79">
        <f t="shared" si="17"/>
        <v>0</v>
      </c>
      <c r="AI16" s="78">
        <f t="shared" si="5"/>
        <v>0</v>
      </c>
      <c r="AJ16" s="78">
        <v>384</v>
      </c>
      <c r="AK16" s="78" t="s">
        <v>135</v>
      </c>
      <c r="AL16" s="78">
        <f t="shared" si="6"/>
        <v>1895.8042811355308</v>
      </c>
      <c r="AM16" s="79"/>
      <c r="AN16" s="60">
        <v>0</v>
      </c>
      <c r="AO16" s="78">
        <f t="shared" si="18"/>
        <v>0</v>
      </c>
      <c r="AP16" s="79">
        <v>4900</v>
      </c>
      <c r="AQ16" s="60">
        <v>1</v>
      </c>
      <c r="AR16" s="78">
        <f t="shared" si="19"/>
        <v>4900</v>
      </c>
      <c r="AS16" s="79"/>
      <c r="AT16" s="60">
        <v>0</v>
      </c>
      <c r="AU16" s="78">
        <f t="shared" si="20"/>
        <v>0</v>
      </c>
      <c r="AV16" s="79"/>
      <c r="AW16" s="60">
        <v>0</v>
      </c>
      <c r="AX16" s="78">
        <f t="shared" si="21"/>
        <v>0</v>
      </c>
      <c r="AY16" s="79"/>
      <c r="AZ16" s="60">
        <v>0</v>
      </c>
      <c r="BA16" s="78">
        <f t="shared" si="22"/>
        <v>0</v>
      </c>
      <c r="BB16" s="79"/>
      <c r="BC16" s="60">
        <v>0</v>
      </c>
      <c r="BD16" s="78">
        <f t="shared" si="23"/>
        <v>0</v>
      </c>
      <c r="BE16" s="78">
        <f t="shared" si="24"/>
        <v>4900</v>
      </c>
      <c r="BF16" s="79"/>
      <c r="BG16" s="79"/>
      <c r="BH16" s="60"/>
      <c r="BI16" s="78">
        <f t="shared" si="25"/>
        <v>4900</v>
      </c>
      <c r="BJ16" s="60"/>
      <c r="BK16" s="99">
        <v>0.26180555555555557</v>
      </c>
      <c r="BL16" s="60">
        <f t="shared" si="26"/>
        <v>377</v>
      </c>
      <c r="BM16" s="79">
        <v>18</v>
      </c>
      <c r="BN16" s="79">
        <f t="shared" si="27"/>
        <v>0.3</v>
      </c>
      <c r="BO16" s="78">
        <f t="shared" si="28"/>
        <v>113.1</v>
      </c>
      <c r="BP16" s="79">
        <v>3.98</v>
      </c>
      <c r="BQ16" s="93">
        <f t="shared" si="29"/>
        <v>7.5722983257229834E-6</v>
      </c>
      <c r="BR16" s="100"/>
      <c r="BS16" s="94">
        <f t="shared" si="30"/>
        <v>0</v>
      </c>
      <c r="BT16" s="94">
        <f t="shared" si="7"/>
        <v>0</v>
      </c>
      <c r="BU16" s="95">
        <f t="shared" si="31"/>
        <v>0</v>
      </c>
      <c r="BV16" s="95">
        <f t="shared" si="32"/>
        <v>0</v>
      </c>
      <c r="BW16" s="95">
        <f t="shared" si="33"/>
        <v>0</v>
      </c>
      <c r="BX16" s="78">
        <f t="shared" si="34"/>
        <v>6908.9042811355312</v>
      </c>
    </row>
    <row r="17" spans="1:76" s="101" customFormat="1" x14ac:dyDescent="0.2">
      <c r="A17" s="60">
        <v>11</v>
      </c>
      <c r="B17" s="96" t="s">
        <v>195</v>
      </c>
      <c r="C17" s="60" t="s">
        <v>196</v>
      </c>
      <c r="D17" s="60" t="s">
        <v>197</v>
      </c>
      <c r="E17" s="97">
        <v>44586</v>
      </c>
      <c r="F17" s="98">
        <v>0.43472222222222223</v>
      </c>
      <c r="G17" s="98">
        <v>0.60902777777777783</v>
      </c>
      <c r="H17" s="86">
        <f t="shared" si="8"/>
        <v>251.00000000000006</v>
      </c>
      <c r="I17" s="88" t="s">
        <v>151</v>
      </c>
      <c r="J17" s="88">
        <v>1000000</v>
      </c>
      <c r="K17" s="88">
        <f t="shared" si="9"/>
        <v>274.72527472527474</v>
      </c>
      <c r="L17" s="88">
        <f t="shared" si="10"/>
        <v>4.5787545787545794</v>
      </c>
      <c r="M17" s="89">
        <f t="shared" si="0"/>
        <v>1149.2673992673997</v>
      </c>
      <c r="N17" s="88" t="s">
        <v>198</v>
      </c>
      <c r="O17" s="79">
        <v>79390</v>
      </c>
      <c r="P17" s="79">
        <f t="shared" si="11"/>
        <v>19.084134615384617</v>
      </c>
      <c r="Q17" s="79">
        <f t="shared" si="12"/>
        <v>0.31806891025641026</v>
      </c>
      <c r="R17" s="78">
        <f t="shared" si="1"/>
        <v>79.835296474358998</v>
      </c>
      <c r="S17" s="79" t="s">
        <v>199</v>
      </c>
      <c r="T17" s="79">
        <v>432000</v>
      </c>
      <c r="U17" s="79">
        <f t="shared" si="13"/>
        <v>118.68131868131869</v>
      </c>
      <c r="V17" s="79">
        <f t="shared" si="14"/>
        <v>1.9780219780219781</v>
      </c>
      <c r="W17" s="78">
        <f t="shared" si="2"/>
        <v>496.48351648351661</v>
      </c>
      <c r="X17" s="79" t="s">
        <v>200</v>
      </c>
      <c r="Y17" s="79">
        <v>45</v>
      </c>
      <c r="Z17" s="79">
        <f t="shared" si="15"/>
        <v>0.75</v>
      </c>
      <c r="AA17" s="78">
        <f t="shared" si="3"/>
        <v>188.25000000000006</v>
      </c>
      <c r="AB17" s="79" t="s">
        <v>194</v>
      </c>
      <c r="AC17" s="79">
        <v>25</v>
      </c>
      <c r="AD17" s="79">
        <f t="shared" si="16"/>
        <v>0.41666666666666669</v>
      </c>
      <c r="AE17" s="78">
        <f t="shared" si="4"/>
        <v>104.58333333333336</v>
      </c>
      <c r="AF17" s="79"/>
      <c r="AG17" s="79"/>
      <c r="AH17" s="79">
        <f t="shared" si="17"/>
        <v>0</v>
      </c>
      <c r="AI17" s="78">
        <f t="shared" si="5"/>
        <v>0</v>
      </c>
      <c r="AJ17" s="78">
        <v>384</v>
      </c>
      <c r="AK17" s="78" t="s">
        <v>135</v>
      </c>
      <c r="AL17" s="78">
        <f t="shared" si="6"/>
        <v>2402.4195455586087</v>
      </c>
      <c r="AM17" s="79">
        <v>850</v>
      </c>
      <c r="AN17" s="60">
        <v>2</v>
      </c>
      <c r="AO17" s="78">
        <f t="shared" si="18"/>
        <v>1700</v>
      </c>
      <c r="AP17" s="79"/>
      <c r="AQ17" s="60">
        <v>0</v>
      </c>
      <c r="AR17" s="78">
        <f t="shared" si="19"/>
        <v>0</v>
      </c>
      <c r="AS17" s="79"/>
      <c r="AT17" s="60">
        <v>0</v>
      </c>
      <c r="AU17" s="78">
        <f t="shared" si="20"/>
        <v>0</v>
      </c>
      <c r="AV17" s="79">
        <v>100</v>
      </c>
      <c r="AW17" s="60">
        <v>6</v>
      </c>
      <c r="AX17" s="78">
        <f t="shared" si="21"/>
        <v>600</v>
      </c>
      <c r="AY17" s="79"/>
      <c r="AZ17" s="60">
        <v>0</v>
      </c>
      <c r="BA17" s="78">
        <f t="shared" si="22"/>
        <v>0</v>
      </c>
      <c r="BB17" s="79">
        <v>650</v>
      </c>
      <c r="BC17" s="60">
        <v>1</v>
      </c>
      <c r="BD17" s="78">
        <f t="shared" si="23"/>
        <v>650</v>
      </c>
      <c r="BE17" s="78">
        <f t="shared" si="24"/>
        <v>2950</v>
      </c>
      <c r="BF17" s="79"/>
      <c r="BG17" s="79"/>
      <c r="BH17" s="60"/>
      <c r="BI17" s="78">
        <f t="shared" si="25"/>
        <v>2950</v>
      </c>
      <c r="BJ17" s="60"/>
      <c r="BK17" s="99">
        <v>0.40625</v>
      </c>
      <c r="BL17" s="60">
        <f t="shared" si="26"/>
        <v>585</v>
      </c>
      <c r="BM17" s="79">
        <v>18</v>
      </c>
      <c r="BN17" s="79">
        <f t="shared" si="27"/>
        <v>0.3</v>
      </c>
      <c r="BO17" s="78">
        <f t="shared" si="28"/>
        <v>175.5</v>
      </c>
      <c r="BP17" s="79">
        <v>3.98</v>
      </c>
      <c r="BQ17" s="93">
        <f t="shared" si="29"/>
        <v>7.5722983257229834E-6</v>
      </c>
      <c r="BR17" s="100"/>
      <c r="BS17" s="94">
        <f t="shared" si="30"/>
        <v>0</v>
      </c>
      <c r="BT17" s="94">
        <f t="shared" si="7"/>
        <v>0</v>
      </c>
      <c r="BU17" s="95">
        <f t="shared" si="31"/>
        <v>0</v>
      </c>
      <c r="BV17" s="95">
        <f t="shared" si="32"/>
        <v>0</v>
      </c>
      <c r="BW17" s="95">
        <f t="shared" si="33"/>
        <v>0</v>
      </c>
      <c r="BX17" s="78">
        <f t="shared" si="34"/>
        <v>5527.9195455586087</v>
      </c>
    </row>
    <row r="18" spans="1:76" s="1" customFormat="1" x14ac:dyDescent="0.2">
      <c r="A18" s="4">
        <v>12</v>
      </c>
      <c r="B18" s="10" t="s">
        <v>201</v>
      </c>
      <c r="C18" s="4" t="s">
        <v>202</v>
      </c>
      <c r="D18" s="4" t="s">
        <v>144</v>
      </c>
      <c r="E18" s="11">
        <v>44585</v>
      </c>
      <c r="F18" s="12">
        <v>0.3125</v>
      </c>
      <c r="G18" s="12">
        <v>0.47222222222222227</v>
      </c>
      <c r="H18" s="30">
        <f t="shared" si="8"/>
        <v>230.00000000000006</v>
      </c>
      <c r="I18" s="13" t="s">
        <v>178</v>
      </c>
      <c r="J18" s="13">
        <v>1000000</v>
      </c>
      <c r="K18" s="13">
        <f t="shared" si="9"/>
        <v>274.72527472527474</v>
      </c>
      <c r="L18" s="13">
        <f t="shared" si="10"/>
        <v>4.5787545787545794</v>
      </c>
      <c r="M18" s="15">
        <f t="shared" si="0"/>
        <v>1053.1135531135535</v>
      </c>
      <c r="N18" s="13" t="s">
        <v>203</v>
      </c>
      <c r="O18" s="14">
        <v>79390</v>
      </c>
      <c r="P18" s="14">
        <f t="shared" si="11"/>
        <v>19.084134615384617</v>
      </c>
      <c r="Q18" s="14">
        <f t="shared" si="12"/>
        <v>0.31806891025641026</v>
      </c>
      <c r="R18" s="16">
        <f t="shared" si="1"/>
        <v>73.155849358974379</v>
      </c>
      <c r="S18" s="14" t="s">
        <v>204</v>
      </c>
      <c r="T18" s="14">
        <v>432000</v>
      </c>
      <c r="U18" s="14">
        <f t="shared" si="13"/>
        <v>118.68131868131869</v>
      </c>
      <c r="V18" s="14">
        <f t="shared" si="14"/>
        <v>1.9780219780219781</v>
      </c>
      <c r="W18" s="16">
        <f t="shared" si="2"/>
        <v>454.94505494505506</v>
      </c>
      <c r="X18" s="14" t="s">
        <v>205</v>
      </c>
      <c r="Y18" s="14">
        <v>45</v>
      </c>
      <c r="Z18" s="14">
        <f t="shared" si="15"/>
        <v>0.75</v>
      </c>
      <c r="AA18" s="16">
        <f t="shared" si="3"/>
        <v>172.50000000000006</v>
      </c>
      <c r="AB18" s="14" t="s">
        <v>206</v>
      </c>
      <c r="AC18" s="14">
        <v>25</v>
      </c>
      <c r="AD18" s="14">
        <f t="shared" si="16"/>
        <v>0.41666666666666669</v>
      </c>
      <c r="AE18" s="16">
        <f t="shared" si="4"/>
        <v>95.833333333333357</v>
      </c>
      <c r="AF18" s="14"/>
      <c r="AG18" s="14"/>
      <c r="AH18" s="14">
        <f>AG18/60</f>
        <v>0</v>
      </c>
      <c r="AI18" s="16">
        <f t="shared" si="5"/>
        <v>0</v>
      </c>
      <c r="AJ18" s="16">
        <v>384</v>
      </c>
      <c r="AK18" s="16" t="s">
        <v>135</v>
      </c>
      <c r="AL18" s="16">
        <f t="shared" si="6"/>
        <v>2233.5477907509166</v>
      </c>
      <c r="AM18" s="14"/>
      <c r="AN18" s="4">
        <v>0</v>
      </c>
      <c r="AO18" s="16">
        <f t="shared" si="18"/>
        <v>0</v>
      </c>
      <c r="AP18" s="14">
        <v>5500</v>
      </c>
      <c r="AQ18" s="4">
        <v>2</v>
      </c>
      <c r="AR18" s="16">
        <f t="shared" si="19"/>
        <v>11000</v>
      </c>
      <c r="AS18" s="14"/>
      <c r="AT18" s="4">
        <v>0</v>
      </c>
      <c r="AU18" s="16">
        <f t="shared" si="20"/>
        <v>0</v>
      </c>
      <c r="AV18" s="14"/>
      <c r="AW18" s="4">
        <v>0</v>
      </c>
      <c r="AX18" s="16">
        <f t="shared" si="21"/>
        <v>0</v>
      </c>
      <c r="AY18" s="14"/>
      <c r="AZ18" s="4">
        <v>0</v>
      </c>
      <c r="BA18" s="16">
        <f t="shared" si="22"/>
        <v>0</v>
      </c>
      <c r="BB18" s="14"/>
      <c r="BC18" s="4">
        <v>0</v>
      </c>
      <c r="BD18" s="16">
        <f t="shared" si="23"/>
        <v>0</v>
      </c>
      <c r="BE18" s="16">
        <f t="shared" si="24"/>
        <v>11000</v>
      </c>
      <c r="BF18" s="14"/>
      <c r="BG18" s="14"/>
      <c r="BH18" s="4"/>
      <c r="BI18" s="16">
        <f t="shared" si="25"/>
        <v>11000</v>
      </c>
      <c r="BJ18" s="4"/>
      <c r="BK18" s="17">
        <v>0.30208333333333331</v>
      </c>
      <c r="BL18" s="4">
        <f t="shared" si="26"/>
        <v>435</v>
      </c>
      <c r="BM18" s="14">
        <v>18</v>
      </c>
      <c r="BN18" s="14">
        <f t="shared" si="27"/>
        <v>0.3</v>
      </c>
      <c r="BO18" s="16">
        <f t="shared" si="28"/>
        <v>130.5</v>
      </c>
      <c r="BP18" s="14">
        <v>3.98</v>
      </c>
      <c r="BQ18" s="27">
        <f t="shared" si="29"/>
        <v>7.5722983257229834E-6</v>
      </c>
      <c r="BR18" s="28"/>
      <c r="BS18" s="26">
        <f t="shared" si="30"/>
        <v>0</v>
      </c>
      <c r="BT18" s="26">
        <f t="shared" si="7"/>
        <v>0</v>
      </c>
      <c r="BU18" s="29">
        <f t="shared" si="31"/>
        <v>0</v>
      </c>
      <c r="BV18" s="29">
        <f t="shared" si="32"/>
        <v>0</v>
      </c>
      <c r="BW18" s="29">
        <f t="shared" si="33"/>
        <v>0</v>
      </c>
      <c r="BX18" s="16">
        <f t="shared" si="34"/>
        <v>13364.047790750916</v>
      </c>
    </row>
    <row r="19" spans="1:76" s="1" customFormat="1" x14ac:dyDescent="0.2">
      <c r="A19" s="4">
        <v>13</v>
      </c>
      <c r="B19" s="10" t="s">
        <v>207</v>
      </c>
      <c r="C19" s="4" t="s">
        <v>208</v>
      </c>
      <c r="D19" s="4" t="s">
        <v>197</v>
      </c>
      <c r="E19" s="11">
        <v>44580</v>
      </c>
      <c r="F19" s="12">
        <v>0.3125</v>
      </c>
      <c r="G19" s="12">
        <v>0.4284722222222222</v>
      </c>
      <c r="H19" s="30">
        <f t="shared" si="8"/>
        <v>166.99999999999997</v>
      </c>
      <c r="I19" s="13" t="s">
        <v>178</v>
      </c>
      <c r="J19" s="13">
        <v>1000000</v>
      </c>
      <c r="K19" s="13">
        <f t="shared" si="9"/>
        <v>274.72527472527474</v>
      </c>
      <c r="L19" s="13">
        <f t="shared" si="10"/>
        <v>4.5787545787545794</v>
      </c>
      <c r="M19" s="15">
        <f t="shared" si="0"/>
        <v>764.6520146520146</v>
      </c>
      <c r="N19" s="13" t="s">
        <v>209</v>
      </c>
      <c r="O19" s="14">
        <v>79390</v>
      </c>
      <c r="P19" s="14">
        <f t="shared" si="11"/>
        <v>19.084134615384617</v>
      </c>
      <c r="Q19" s="14">
        <f t="shared" si="12"/>
        <v>0.31806891025641026</v>
      </c>
      <c r="R19" s="16">
        <f t="shared" si="1"/>
        <v>53.117508012820508</v>
      </c>
      <c r="S19" s="14" t="s">
        <v>210</v>
      </c>
      <c r="T19" s="14">
        <v>432000</v>
      </c>
      <c r="U19" s="14">
        <f t="shared" si="13"/>
        <v>118.68131868131869</v>
      </c>
      <c r="V19" s="14">
        <f t="shared" si="14"/>
        <v>1.9780219780219781</v>
      </c>
      <c r="W19" s="16">
        <f t="shared" si="2"/>
        <v>330.32967032967031</v>
      </c>
      <c r="X19" s="14" t="s">
        <v>211</v>
      </c>
      <c r="Y19" s="14">
        <v>45</v>
      </c>
      <c r="Z19" s="14">
        <f t="shared" si="15"/>
        <v>0.75</v>
      </c>
      <c r="AA19" s="16">
        <f t="shared" si="3"/>
        <v>125.24999999999997</v>
      </c>
      <c r="AB19" s="14" t="s">
        <v>194</v>
      </c>
      <c r="AC19" s="14">
        <v>25</v>
      </c>
      <c r="AD19" s="14">
        <f t="shared" si="16"/>
        <v>0.41666666666666669</v>
      </c>
      <c r="AE19" s="16">
        <f t="shared" si="4"/>
        <v>69.583333333333329</v>
      </c>
      <c r="AF19" s="14"/>
      <c r="AG19" s="14"/>
      <c r="AH19" s="14">
        <f t="shared" si="17"/>
        <v>0</v>
      </c>
      <c r="AI19" s="16">
        <f t="shared" si="5"/>
        <v>0</v>
      </c>
      <c r="AJ19" s="16">
        <v>384</v>
      </c>
      <c r="AK19" s="16" t="s">
        <v>135</v>
      </c>
      <c r="AL19" s="16">
        <f t="shared" si="6"/>
        <v>1726.9325263278388</v>
      </c>
      <c r="AM19" s="14">
        <v>700</v>
      </c>
      <c r="AN19" s="4">
        <v>2</v>
      </c>
      <c r="AO19" s="16">
        <f t="shared" si="18"/>
        <v>1400</v>
      </c>
      <c r="AP19" s="14"/>
      <c r="AQ19" s="4">
        <v>0</v>
      </c>
      <c r="AR19" s="16">
        <f t="shared" si="19"/>
        <v>0</v>
      </c>
      <c r="AS19" s="14"/>
      <c r="AT19" s="4">
        <v>0</v>
      </c>
      <c r="AU19" s="16">
        <f t="shared" si="20"/>
        <v>0</v>
      </c>
      <c r="AV19" s="14">
        <v>100</v>
      </c>
      <c r="AW19" s="4">
        <v>6</v>
      </c>
      <c r="AX19" s="16">
        <f t="shared" si="21"/>
        <v>600</v>
      </c>
      <c r="AY19" s="14"/>
      <c r="AZ19" s="4">
        <v>0</v>
      </c>
      <c r="BA19" s="16">
        <f t="shared" si="22"/>
        <v>0</v>
      </c>
      <c r="BB19" s="14">
        <v>650</v>
      </c>
      <c r="BC19" s="4">
        <v>1</v>
      </c>
      <c r="BD19" s="16">
        <f>BB19*BC19</f>
        <v>650</v>
      </c>
      <c r="BE19" s="16">
        <f t="shared" si="24"/>
        <v>2650</v>
      </c>
      <c r="BF19" s="14"/>
      <c r="BG19" s="14"/>
      <c r="BH19" s="4"/>
      <c r="BI19" s="16">
        <f t="shared" si="25"/>
        <v>2650</v>
      </c>
      <c r="BJ19" s="4"/>
      <c r="BK19" s="17">
        <v>0.30624999999999997</v>
      </c>
      <c r="BL19" s="4">
        <f t="shared" si="26"/>
        <v>440.99999999999994</v>
      </c>
      <c r="BM19" s="14">
        <v>18</v>
      </c>
      <c r="BN19" s="14">
        <f t="shared" si="27"/>
        <v>0.3</v>
      </c>
      <c r="BO19" s="16">
        <f t="shared" si="28"/>
        <v>132.29999999999998</v>
      </c>
      <c r="BP19" s="14">
        <v>3.98</v>
      </c>
      <c r="BQ19" s="27">
        <f t="shared" si="29"/>
        <v>7.5722983257229834E-6</v>
      </c>
      <c r="BR19" s="28"/>
      <c r="BS19" s="26">
        <f t="shared" si="30"/>
        <v>0</v>
      </c>
      <c r="BT19" s="26">
        <f t="shared" si="7"/>
        <v>0</v>
      </c>
      <c r="BU19" s="29">
        <f t="shared" si="31"/>
        <v>0</v>
      </c>
      <c r="BV19" s="29">
        <f t="shared" si="32"/>
        <v>0</v>
      </c>
      <c r="BW19" s="29">
        <f t="shared" si="33"/>
        <v>0</v>
      </c>
      <c r="BX19" s="16">
        <f t="shared" si="34"/>
        <v>4509.232526327839</v>
      </c>
    </row>
    <row r="20" spans="1:76" s="1" customFormat="1" x14ac:dyDescent="0.2">
      <c r="A20" s="4">
        <v>14</v>
      </c>
      <c r="B20" s="10" t="s">
        <v>212</v>
      </c>
      <c r="C20" s="4" t="s">
        <v>213</v>
      </c>
      <c r="D20" s="4" t="s">
        <v>129</v>
      </c>
      <c r="E20" s="11">
        <v>44575</v>
      </c>
      <c r="F20" s="12">
        <v>0.30208333333333331</v>
      </c>
      <c r="G20" s="12">
        <v>0.44861111111111113</v>
      </c>
      <c r="H20" s="30">
        <f t="shared" si="8"/>
        <v>211.00000000000006</v>
      </c>
      <c r="I20" s="13" t="s">
        <v>158</v>
      </c>
      <c r="J20" s="13">
        <v>1000000</v>
      </c>
      <c r="K20" s="13">
        <f t="shared" si="9"/>
        <v>274.72527472527474</v>
      </c>
      <c r="L20" s="13">
        <f t="shared" si="10"/>
        <v>4.5787545787545794</v>
      </c>
      <c r="M20" s="15">
        <f t="shared" si="0"/>
        <v>966.11721611721646</v>
      </c>
      <c r="N20" s="13" t="s">
        <v>214</v>
      </c>
      <c r="O20" s="14">
        <v>79390</v>
      </c>
      <c r="P20" s="14">
        <f t="shared" si="11"/>
        <v>19.084134615384617</v>
      </c>
      <c r="Q20" s="14">
        <f t="shared" si="12"/>
        <v>0.31806891025641026</v>
      </c>
      <c r="R20" s="16">
        <f t="shared" si="1"/>
        <v>67.112540064102589</v>
      </c>
      <c r="S20" s="14" t="s">
        <v>215</v>
      </c>
      <c r="T20" s="14">
        <v>432000</v>
      </c>
      <c r="U20" s="14">
        <f t="shared" si="13"/>
        <v>118.68131868131869</v>
      </c>
      <c r="V20" s="14">
        <f t="shared" si="14"/>
        <v>1.9780219780219781</v>
      </c>
      <c r="W20" s="16">
        <f t="shared" si="2"/>
        <v>417.36263736263749</v>
      </c>
      <c r="X20" s="14" t="s">
        <v>216</v>
      </c>
      <c r="Y20" s="14">
        <v>45</v>
      </c>
      <c r="Z20" s="14">
        <f t="shared" si="15"/>
        <v>0.75</v>
      </c>
      <c r="AA20" s="16">
        <f t="shared" si="3"/>
        <v>158.25000000000006</v>
      </c>
      <c r="AB20" s="14" t="s">
        <v>217</v>
      </c>
      <c r="AC20" s="14">
        <v>25</v>
      </c>
      <c r="AD20" s="14">
        <f t="shared" si="16"/>
        <v>0.41666666666666669</v>
      </c>
      <c r="AE20" s="16">
        <f t="shared" si="4"/>
        <v>87.9166666666667</v>
      </c>
      <c r="AF20" s="14"/>
      <c r="AG20" s="14"/>
      <c r="AH20" s="14">
        <f t="shared" si="17"/>
        <v>0</v>
      </c>
      <c r="AI20" s="16">
        <f t="shared" si="5"/>
        <v>0</v>
      </c>
      <c r="AJ20" s="16">
        <v>384</v>
      </c>
      <c r="AK20" s="16" t="s">
        <v>162</v>
      </c>
      <c r="AL20" s="16">
        <f t="shared" si="6"/>
        <v>2080.7590602106234</v>
      </c>
      <c r="AM20" s="14">
        <v>129</v>
      </c>
      <c r="AN20" s="4">
        <v>1</v>
      </c>
      <c r="AO20" s="16">
        <f t="shared" si="18"/>
        <v>129</v>
      </c>
      <c r="AP20" s="14">
        <v>900</v>
      </c>
      <c r="AQ20" s="4">
        <v>2</v>
      </c>
      <c r="AR20" s="16">
        <f t="shared" si="19"/>
        <v>1800</v>
      </c>
      <c r="AS20" s="14"/>
      <c r="AT20" s="4">
        <v>0</v>
      </c>
      <c r="AU20" s="16">
        <f t="shared" si="20"/>
        <v>0</v>
      </c>
      <c r="AV20" s="14">
        <v>90</v>
      </c>
      <c r="AW20" s="4">
        <v>6</v>
      </c>
      <c r="AX20" s="16">
        <f t="shared" si="21"/>
        <v>540</v>
      </c>
      <c r="AY20" s="14"/>
      <c r="AZ20" s="4">
        <v>0</v>
      </c>
      <c r="BA20" s="16">
        <f t="shared" si="22"/>
        <v>0</v>
      </c>
      <c r="BB20" s="14">
        <v>540</v>
      </c>
      <c r="BC20" s="4">
        <v>1</v>
      </c>
      <c r="BD20" s="16">
        <f>BB20*BC20</f>
        <v>540</v>
      </c>
      <c r="BE20" s="16">
        <f t="shared" si="24"/>
        <v>3009</v>
      </c>
      <c r="BF20" s="14"/>
      <c r="BG20" s="14"/>
      <c r="BH20" s="4"/>
      <c r="BI20" s="16">
        <f t="shared" si="25"/>
        <v>3009</v>
      </c>
      <c r="BJ20" s="4"/>
      <c r="BK20" s="17">
        <v>0.29097222222222224</v>
      </c>
      <c r="BL20" s="4">
        <f t="shared" si="26"/>
        <v>419.00000000000006</v>
      </c>
      <c r="BM20" s="14">
        <v>18</v>
      </c>
      <c r="BN20" s="14">
        <f t="shared" si="27"/>
        <v>0.3</v>
      </c>
      <c r="BO20" s="16">
        <f t="shared" si="28"/>
        <v>125.70000000000002</v>
      </c>
      <c r="BP20" s="14">
        <v>3.98</v>
      </c>
      <c r="BQ20" s="27">
        <f t="shared" si="29"/>
        <v>7.5722983257229834E-6</v>
      </c>
      <c r="BR20" s="28"/>
      <c r="BS20" s="26">
        <f t="shared" si="30"/>
        <v>0</v>
      </c>
      <c r="BT20" s="26">
        <f t="shared" si="7"/>
        <v>0</v>
      </c>
      <c r="BU20" s="29">
        <f t="shared" si="31"/>
        <v>0</v>
      </c>
      <c r="BV20" s="29">
        <f t="shared" si="32"/>
        <v>0</v>
      </c>
      <c r="BW20" s="29">
        <f t="shared" si="33"/>
        <v>0</v>
      </c>
      <c r="BX20" s="16">
        <f t="shared" si="34"/>
        <v>5215.4590602106236</v>
      </c>
    </row>
    <row r="21" spans="1:76" s="1" customFormat="1" x14ac:dyDescent="0.2">
      <c r="A21" s="4">
        <v>15</v>
      </c>
      <c r="B21" s="10" t="s">
        <v>218</v>
      </c>
      <c r="C21" s="4" t="s">
        <v>219</v>
      </c>
      <c r="D21" s="4" t="s">
        <v>144</v>
      </c>
      <c r="E21" s="11">
        <v>44573</v>
      </c>
      <c r="F21" s="12">
        <v>0.56180555555555556</v>
      </c>
      <c r="G21" s="12">
        <v>0.68611111111111101</v>
      </c>
      <c r="H21" s="30">
        <f t="shared" si="8"/>
        <v>178.99999999999983</v>
      </c>
      <c r="I21" s="13" t="s">
        <v>178</v>
      </c>
      <c r="J21" s="13">
        <v>1000000</v>
      </c>
      <c r="K21" s="13">
        <f t="shared" si="9"/>
        <v>274.72527472527474</v>
      </c>
      <c r="L21" s="13">
        <f t="shared" si="10"/>
        <v>4.5787545787545794</v>
      </c>
      <c r="M21" s="15">
        <f t="shared" si="0"/>
        <v>819.59706959706898</v>
      </c>
      <c r="N21" s="13" t="s">
        <v>185</v>
      </c>
      <c r="O21" s="14">
        <v>79390</v>
      </c>
      <c r="P21" s="14">
        <f t="shared" si="11"/>
        <v>19.084134615384617</v>
      </c>
      <c r="Q21" s="14">
        <f t="shared" si="12"/>
        <v>0.31806891025641026</v>
      </c>
      <c r="R21" s="16">
        <f t="shared" si="1"/>
        <v>56.934334935897382</v>
      </c>
      <c r="S21" s="14" t="s">
        <v>220</v>
      </c>
      <c r="T21" s="14">
        <v>432000</v>
      </c>
      <c r="U21" s="14">
        <f t="shared" si="13"/>
        <v>118.68131868131869</v>
      </c>
      <c r="V21" s="14">
        <f t="shared" si="14"/>
        <v>1.9780219780219781</v>
      </c>
      <c r="W21" s="16">
        <f t="shared" si="2"/>
        <v>354.06593406593373</v>
      </c>
      <c r="X21" s="14" t="s">
        <v>221</v>
      </c>
      <c r="Y21" s="14">
        <v>45</v>
      </c>
      <c r="Z21" s="14">
        <f t="shared" si="15"/>
        <v>0.75</v>
      </c>
      <c r="AA21" s="16">
        <f t="shared" si="3"/>
        <v>134.24999999999989</v>
      </c>
      <c r="AB21" s="14" t="s">
        <v>222</v>
      </c>
      <c r="AC21" s="14">
        <v>25</v>
      </c>
      <c r="AD21" s="14">
        <f t="shared" si="16"/>
        <v>0.41666666666666669</v>
      </c>
      <c r="AE21" s="16">
        <f t="shared" si="4"/>
        <v>74.583333333333272</v>
      </c>
      <c r="AF21" s="14"/>
      <c r="AG21" s="14"/>
      <c r="AH21" s="14">
        <f t="shared" si="17"/>
        <v>0</v>
      </c>
      <c r="AI21" s="16">
        <f t="shared" si="5"/>
        <v>0</v>
      </c>
      <c r="AJ21" s="16">
        <v>384</v>
      </c>
      <c r="AK21" s="16" t="s">
        <v>188</v>
      </c>
      <c r="AL21" s="16">
        <f t="shared" si="6"/>
        <v>1823.4306719322331</v>
      </c>
      <c r="AM21" s="14">
        <v>700</v>
      </c>
      <c r="AN21" s="4">
        <v>2</v>
      </c>
      <c r="AO21" s="16">
        <f t="shared" si="18"/>
        <v>1400</v>
      </c>
      <c r="AP21" s="14"/>
      <c r="AQ21" s="4">
        <v>0</v>
      </c>
      <c r="AR21" s="16">
        <f t="shared" si="19"/>
        <v>0</v>
      </c>
      <c r="AS21" s="14"/>
      <c r="AT21" s="4">
        <v>0</v>
      </c>
      <c r="AU21" s="16">
        <f t="shared" si="20"/>
        <v>0</v>
      </c>
      <c r="AV21" s="14">
        <v>100</v>
      </c>
      <c r="AW21" s="4">
        <v>6</v>
      </c>
      <c r="AX21" s="16">
        <f t="shared" si="21"/>
        <v>600</v>
      </c>
      <c r="AY21" s="14"/>
      <c r="AZ21" s="4">
        <v>0</v>
      </c>
      <c r="BA21" s="16">
        <f t="shared" si="22"/>
        <v>0</v>
      </c>
      <c r="BB21" s="14">
        <v>650</v>
      </c>
      <c r="BC21" s="4">
        <v>1</v>
      </c>
      <c r="BD21" s="16">
        <f t="shared" si="23"/>
        <v>650</v>
      </c>
      <c r="BE21" s="16">
        <f t="shared" si="24"/>
        <v>2650</v>
      </c>
      <c r="BF21" s="14"/>
      <c r="BG21" s="14"/>
      <c r="BH21" s="4"/>
      <c r="BI21" s="16">
        <f t="shared" si="25"/>
        <v>2650</v>
      </c>
      <c r="BJ21" s="4"/>
      <c r="BK21" s="17">
        <v>0.42777777777777781</v>
      </c>
      <c r="BL21" s="4">
        <f t="shared" si="26"/>
        <v>616</v>
      </c>
      <c r="BM21" s="14">
        <v>18</v>
      </c>
      <c r="BN21" s="14">
        <f t="shared" si="27"/>
        <v>0.3</v>
      </c>
      <c r="BO21" s="16">
        <f t="shared" si="28"/>
        <v>184.79999999999998</v>
      </c>
      <c r="BP21" s="14">
        <v>3.98</v>
      </c>
      <c r="BQ21" s="27">
        <f t="shared" si="29"/>
        <v>7.5722983257229834E-6</v>
      </c>
      <c r="BR21" s="28"/>
      <c r="BS21" s="26">
        <f t="shared" si="30"/>
        <v>0</v>
      </c>
      <c r="BT21" s="26">
        <f t="shared" si="7"/>
        <v>0</v>
      </c>
      <c r="BU21" s="29">
        <f t="shared" si="31"/>
        <v>0</v>
      </c>
      <c r="BV21" s="29">
        <f t="shared" si="32"/>
        <v>0</v>
      </c>
      <c r="BW21" s="29">
        <f t="shared" si="33"/>
        <v>0</v>
      </c>
      <c r="BX21" s="16">
        <f t="shared" si="34"/>
        <v>4658.2306719322332</v>
      </c>
    </row>
    <row r="22" spans="1:76" s="101" customFormat="1" x14ac:dyDescent="0.2">
      <c r="A22" s="60">
        <v>16</v>
      </c>
      <c r="B22" s="96" t="s">
        <v>223</v>
      </c>
      <c r="C22" s="60" t="s">
        <v>224</v>
      </c>
      <c r="D22" s="60" t="s">
        <v>170</v>
      </c>
      <c r="E22" s="97">
        <v>44565</v>
      </c>
      <c r="F22" s="98">
        <v>0.30208333333333331</v>
      </c>
      <c r="G22" s="98">
        <v>0.45694444444444443</v>
      </c>
      <c r="H22" s="86">
        <f t="shared" si="8"/>
        <v>223</v>
      </c>
      <c r="I22" s="88" t="s">
        <v>171</v>
      </c>
      <c r="J22" s="88">
        <v>1000000</v>
      </c>
      <c r="K22" s="88">
        <f t="shared" si="9"/>
        <v>274.72527472527474</v>
      </c>
      <c r="L22" s="88">
        <f t="shared" si="10"/>
        <v>4.5787545787545794</v>
      </c>
      <c r="M22" s="89">
        <f t="shared" si="0"/>
        <v>1021.0622710622712</v>
      </c>
      <c r="N22" s="88" t="s">
        <v>225</v>
      </c>
      <c r="O22" s="79">
        <v>79390</v>
      </c>
      <c r="P22" s="79">
        <f t="shared" si="11"/>
        <v>19.084134615384617</v>
      </c>
      <c r="Q22" s="79">
        <f t="shared" si="12"/>
        <v>0.31806891025641026</v>
      </c>
      <c r="R22" s="78">
        <f t="shared" si="1"/>
        <v>70.929366987179492</v>
      </c>
      <c r="S22" s="79" t="s">
        <v>226</v>
      </c>
      <c r="T22" s="79">
        <v>432000</v>
      </c>
      <c r="U22" s="79">
        <f t="shared" si="13"/>
        <v>118.68131868131869</v>
      </c>
      <c r="V22" s="79">
        <f t="shared" si="14"/>
        <v>1.9780219780219781</v>
      </c>
      <c r="W22" s="78">
        <f t="shared" si="2"/>
        <v>441.09890109890114</v>
      </c>
      <c r="X22" s="79" t="s">
        <v>227</v>
      </c>
      <c r="Y22" s="79">
        <v>45</v>
      </c>
      <c r="Z22" s="79">
        <f t="shared" si="15"/>
        <v>0.75</v>
      </c>
      <c r="AA22" s="78">
        <f t="shared" si="3"/>
        <v>167.25</v>
      </c>
      <c r="AB22" s="79" t="s">
        <v>228</v>
      </c>
      <c r="AC22" s="79">
        <v>25</v>
      </c>
      <c r="AD22" s="79">
        <f t="shared" si="16"/>
        <v>0.41666666666666669</v>
      </c>
      <c r="AE22" s="78">
        <f t="shared" si="4"/>
        <v>92.916666666666671</v>
      </c>
      <c r="AF22" s="79"/>
      <c r="AG22" s="79"/>
      <c r="AH22" s="79">
        <f t="shared" si="17"/>
        <v>0</v>
      </c>
      <c r="AI22" s="78">
        <f t="shared" si="5"/>
        <v>0</v>
      </c>
      <c r="AJ22" s="78">
        <v>384</v>
      </c>
      <c r="AK22" s="78" t="s">
        <v>135</v>
      </c>
      <c r="AL22" s="78">
        <f t="shared" si="6"/>
        <v>2177.2572058150186</v>
      </c>
      <c r="AM22" s="79"/>
      <c r="AN22" s="60">
        <v>0</v>
      </c>
      <c r="AO22" s="78">
        <f t="shared" si="18"/>
        <v>0</v>
      </c>
      <c r="AP22" s="79">
        <v>2000</v>
      </c>
      <c r="AQ22" s="60">
        <v>1</v>
      </c>
      <c r="AR22" s="78">
        <f t="shared" si="19"/>
        <v>2000</v>
      </c>
      <c r="AS22" s="79">
        <v>129</v>
      </c>
      <c r="AT22" s="60">
        <v>1</v>
      </c>
      <c r="AU22" s="78">
        <f t="shared" si="20"/>
        <v>129</v>
      </c>
      <c r="AV22" s="79">
        <v>150</v>
      </c>
      <c r="AW22" s="60">
        <v>4</v>
      </c>
      <c r="AX22" s="78">
        <f t="shared" si="21"/>
        <v>600</v>
      </c>
      <c r="AY22" s="79"/>
      <c r="AZ22" s="60">
        <v>0</v>
      </c>
      <c r="BA22" s="78">
        <f t="shared" si="22"/>
        <v>0</v>
      </c>
      <c r="BB22" s="79">
        <v>600</v>
      </c>
      <c r="BC22" s="60">
        <v>1</v>
      </c>
      <c r="BD22" s="78">
        <f t="shared" si="23"/>
        <v>600</v>
      </c>
      <c r="BE22" s="78">
        <f t="shared" si="24"/>
        <v>3329</v>
      </c>
      <c r="BF22" s="79"/>
      <c r="BG22" s="79"/>
      <c r="BH22" s="60"/>
      <c r="BI22" s="78">
        <f t="shared" si="25"/>
        <v>3329</v>
      </c>
      <c r="BJ22" s="60"/>
      <c r="BK22" s="99">
        <v>0.27361111111111108</v>
      </c>
      <c r="BL22" s="60">
        <f t="shared" si="26"/>
        <v>393.99999999999994</v>
      </c>
      <c r="BM22" s="79">
        <v>18</v>
      </c>
      <c r="BN22" s="79">
        <f t="shared" si="27"/>
        <v>0.3</v>
      </c>
      <c r="BO22" s="78">
        <f t="shared" si="28"/>
        <v>118.19999999999997</v>
      </c>
      <c r="BP22" s="79">
        <v>3.98</v>
      </c>
      <c r="BQ22" s="93">
        <f t="shared" si="29"/>
        <v>7.5722983257229834E-6</v>
      </c>
      <c r="BR22" s="100"/>
      <c r="BS22" s="94">
        <f t="shared" si="30"/>
        <v>0</v>
      </c>
      <c r="BT22" s="94">
        <f t="shared" si="7"/>
        <v>0</v>
      </c>
      <c r="BU22" s="95">
        <f t="shared" si="31"/>
        <v>0</v>
      </c>
      <c r="BV22" s="95">
        <f t="shared" si="32"/>
        <v>0</v>
      </c>
      <c r="BW22" s="95">
        <f t="shared" si="33"/>
        <v>0</v>
      </c>
      <c r="BX22" s="78">
        <f t="shared" si="34"/>
        <v>5624.4572058150188</v>
      </c>
    </row>
    <row r="23" spans="1:76" s="1" customFormat="1" x14ac:dyDescent="0.2">
      <c r="A23" s="4">
        <v>17</v>
      </c>
      <c r="B23" s="10" t="s">
        <v>229</v>
      </c>
      <c r="C23" s="4" t="s">
        <v>230</v>
      </c>
      <c r="D23" s="4" t="s">
        <v>144</v>
      </c>
      <c r="E23" s="11">
        <v>44559</v>
      </c>
      <c r="F23" s="12">
        <v>0.30208333333333331</v>
      </c>
      <c r="G23" s="12">
        <v>0.37986111111111115</v>
      </c>
      <c r="H23" s="30">
        <f t="shared" si="8"/>
        <v>112.00000000000009</v>
      </c>
      <c r="I23" s="13" t="s">
        <v>130</v>
      </c>
      <c r="J23" s="13">
        <v>1000000</v>
      </c>
      <c r="K23" s="13">
        <f t="shared" si="9"/>
        <v>274.72527472527474</v>
      </c>
      <c r="L23" s="13">
        <f t="shared" si="10"/>
        <v>4.5787545787545794</v>
      </c>
      <c r="M23" s="15">
        <f t="shared" si="0"/>
        <v>512.82051282051327</v>
      </c>
      <c r="N23" s="13" t="s">
        <v>138</v>
      </c>
      <c r="O23" s="14">
        <v>79390</v>
      </c>
      <c r="P23" s="14">
        <f t="shared" si="11"/>
        <v>19.084134615384617</v>
      </c>
      <c r="Q23" s="14">
        <f t="shared" si="12"/>
        <v>0.31806891025641026</v>
      </c>
      <c r="R23" s="16">
        <f t="shared" si="1"/>
        <v>35.623717948717974</v>
      </c>
      <c r="S23" s="14" t="s">
        <v>231</v>
      </c>
      <c r="T23" s="14">
        <v>432000</v>
      </c>
      <c r="U23" s="14">
        <f t="shared" si="13"/>
        <v>118.68131868131869</v>
      </c>
      <c r="V23" s="14">
        <f t="shared" si="14"/>
        <v>1.9780219780219781</v>
      </c>
      <c r="W23" s="16">
        <f t="shared" si="2"/>
        <v>221.53846153846172</v>
      </c>
      <c r="X23" s="14" t="s">
        <v>232</v>
      </c>
      <c r="Y23" s="14">
        <v>45</v>
      </c>
      <c r="Z23" s="14">
        <f t="shared" si="15"/>
        <v>0.75</v>
      </c>
      <c r="AA23" s="16">
        <f t="shared" si="3"/>
        <v>84.000000000000057</v>
      </c>
      <c r="AB23" s="14" t="s">
        <v>217</v>
      </c>
      <c r="AC23" s="14">
        <v>25</v>
      </c>
      <c r="AD23" s="14">
        <f t="shared" si="16"/>
        <v>0.41666666666666669</v>
      </c>
      <c r="AE23" s="16">
        <f t="shared" si="4"/>
        <v>46.666666666666707</v>
      </c>
      <c r="AF23" s="14"/>
      <c r="AG23" s="14"/>
      <c r="AH23" s="14">
        <f t="shared" si="17"/>
        <v>0</v>
      </c>
      <c r="AI23" s="16">
        <f t="shared" si="5"/>
        <v>0</v>
      </c>
      <c r="AJ23" s="16">
        <v>384</v>
      </c>
      <c r="AK23" s="16" t="s">
        <v>135</v>
      </c>
      <c r="AL23" s="16">
        <f t="shared" si="6"/>
        <v>1284.6493589743595</v>
      </c>
      <c r="AM23" s="14">
        <v>700</v>
      </c>
      <c r="AN23" s="4">
        <v>2</v>
      </c>
      <c r="AO23" s="16">
        <f t="shared" si="18"/>
        <v>1400</v>
      </c>
      <c r="AP23" s="14"/>
      <c r="AQ23" s="4">
        <v>0</v>
      </c>
      <c r="AR23" s="16">
        <f t="shared" si="19"/>
        <v>0</v>
      </c>
      <c r="AS23" s="14"/>
      <c r="AT23" s="4">
        <v>0</v>
      </c>
      <c r="AU23" s="16">
        <f t="shared" si="20"/>
        <v>0</v>
      </c>
      <c r="AV23" s="14">
        <v>100</v>
      </c>
      <c r="AW23" s="4">
        <v>6</v>
      </c>
      <c r="AX23" s="16">
        <f t="shared" si="21"/>
        <v>600</v>
      </c>
      <c r="AY23" s="14"/>
      <c r="AZ23" s="4">
        <v>0</v>
      </c>
      <c r="BA23" s="16">
        <f t="shared" si="22"/>
        <v>0</v>
      </c>
      <c r="BB23" s="14">
        <v>650</v>
      </c>
      <c r="BC23" s="4">
        <v>1</v>
      </c>
      <c r="BD23" s="16">
        <f t="shared" si="23"/>
        <v>650</v>
      </c>
      <c r="BE23" s="16">
        <f t="shared" si="24"/>
        <v>2650</v>
      </c>
      <c r="BF23" s="14"/>
      <c r="BG23" s="14"/>
      <c r="BH23" s="4"/>
      <c r="BI23" s="16">
        <f t="shared" si="25"/>
        <v>2650</v>
      </c>
      <c r="BJ23" s="4"/>
      <c r="BK23" s="17">
        <v>0.25763888888888892</v>
      </c>
      <c r="BL23" s="4">
        <f t="shared" si="26"/>
        <v>371.00000000000006</v>
      </c>
      <c r="BM23" s="14">
        <v>18</v>
      </c>
      <c r="BN23" s="14">
        <f t="shared" si="27"/>
        <v>0.3</v>
      </c>
      <c r="BO23" s="16">
        <f t="shared" si="28"/>
        <v>111.30000000000001</v>
      </c>
      <c r="BP23" s="14">
        <v>3.98</v>
      </c>
      <c r="BQ23" s="27">
        <f t="shared" si="29"/>
        <v>7.5722983257229834E-6</v>
      </c>
      <c r="BR23" s="28"/>
      <c r="BS23" s="26">
        <f t="shared" si="30"/>
        <v>0</v>
      </c>
      <c r="BT23" s="26">
        <f t="shared" si="7"/>
        <v>0</v>
      </c>
      <c r="BU23" s="29">
        <f t="shared" si="31"/>
        <v>0</v>
      </c>
      <c r="BV23" s="29">
        <f t="shared" si="32"/>
        <v>0</v>
      </c>
      <c r="BW23" s="29">
        <f t="shared" si="33"/>
        <v>0</v>
      </c>
      <c r="BX23" s="16">
        <f t="shared" si="34"/>
        <v>4045.9493589743597</v>
      </c>
    </row>
    <row r="24" spans="1:76" s="101" customFormat="1" x14ac:dyDescent="0.2">
      <c r="A24" s="60">
        <v>18</v>
      </c>
      <c r="B24" s="96" t="s">
        <v>233</v>
      </c>
      <c r="C24" s="60" t="s">
        <v>234</v>
      </c>
      <c r="D24" s="60" t="s">
        <v>129</v>
      </c>
      <c r="E24" s="97">
        <v>44558</v>
      </c>
      <c r="F24" s="98">
        <v>0.31944444444444448</v>
      </c>
      <c r="G24" s="98">
        <v>0.49444444444444446</v>
      </c>
      <c r="H24" s="86">
        <f t="shared" si="8"/>
        <v>251.99999999999997</v>
      </c>
      <c r="I24" s="88" t="s">
        <v>171</v>
      </c>
      <c r="J24" s="88">
        <v>1000000</v>
      </c>
      <c r="K24" s="88">
        <f t="shared" si="9"/>
        <v>274.72527472527474</v>
      </c>
      <c r="L24" s="88">
        <f t="shared" si="10"/>
        <v>4.5787545787545794</v>
      </c>
      <c r="M24" s="89">
        <f t="shared" si="0"/>
        <v>1153.8461538461538</v>
      </c>
      <c r="N24" s="88" t="s">
        <v>235</v>
      </c>
      <c r="O24" s="79">
        <v>79390</v>
      </c>
      <c r="P24" s="79">
        <f t="shared" si="11"/>
        <v>19.084134615384617</v>
      </c>
      <c r="Q24" s="79">
        <f t="shared" si="12"/>
        <v>0.31806891025641026</v>
      </c>
      <c r="R24" s="78">
        <f t="shared" si="1"/>
        <v>80.153365384615384</v>
      </c>
      <c r="S24" s="79" t="s">
        <v>236</v>
      </c>
      <c r="T24" s="79">
        <v>432000</v>
      </c>
      <c r="U24" s="79">
        <f t="shared" si="13"/>
        <v>118.68131868131869</v>
      </c>
      <c r="V24" s="79">
        <f t="shared" si="14"/>
        <v>1.9780219780219781</v>
      </c>
      <c r="W24" s="78">
        <f t="shared" si="2"/>
        <v>498.46153846153845</v>
      </c>
      <c r="X24" s="79" t="s">
        <v>237</v>
      </c>
      <c r="Y24" s="79">
        <v>45</v>
      </c>
      <c r="Z24" s="79">
        <f t="shared" si="15"/>
        <v>0.75</v>
      </c>
      <c r="AA24" s="78">
        <f t="shared" si="3"/>
        <v>188.99999999999997</v>
      </c>
      <c r="AB24" s="79" t="s">
        <v>238</v>
      </c>
      <c r="AC24" s="79">
        <v>25</v>
      </c>
      <c r="AD24" s="79">
        <f t="shared" si="16"/>
        <v>0.41666666666666669</v>
      </c>
      <c r="AE24" s="78">
        <f t="shared" si="4"/>
        <v>104.99999999999999</v>
      </c>
      <c r="AF24" s="79"/>
      <c r="AG24" s="79"/>
      <c r="AH24" s="79">
        <f t="shared" si="17"/>
        <v>0</v>
      </c>
      <c r="AI24" s="78">
        <f t="shared" si="5"/>
        <v>0</v>
      </c>
      <c r="AJ24" s="78">
        <v>384</v>
      </c>
      <c r="AK24" s="78" t="s">
        <v>135</v>
      </c>
      <c r="AL24" s="78">
        <f t="shared" si="6"/>
        <v>2410.4610576923078</v>
      </c>
      <c r="AM24" s="79"/>
      <c r="AN24" s="60">
        <v>0</v>
      </c>
      <c r="AO24" s="78">
        <f t="shared" si="18"/>
        <v>0</v>
      </c>
      <c r="AP24" s="79">
        <v>2000</v>
      </c>
      <c r="AQ24" s="60">
        <v>2</v>
      </c>
      <c r="AR24" s="78">
        <f t="shared" si="19"/>
        <v>4000</v>
      </c>
      <c r="AS24" s="79">
        <v>273.62</v>
      </c>
      <c r="AT24" s="60">
        <v>1</v>
      </c>
      <c r="AU24" s="78">
        <f t="shared" si="20"/>
        <v>273.62</v>
      </c>
      <c r="AV24" s="79">
        <v>150</v>
      </c>
      <c r="AW24" s="60">
        <v>6</v>
      </c>
      <c r="AX24" s="78">
        <f t="shared" si="21"/>
        <v>900</v>
      </c>
      <c r="AY24" s="79"/>
      <c r="AZ24" s="60">
        <v>0</v>
      </c>
      <c r="BA24" s="78">
        <f t="shared" si="22"/>
        <v>0</v>
      </c>
      <c r="BB24" s="79">
        <v>700</v>
      </c>
      <c r="BC24" s="60">
        <v>1</v>
      </c>
      <c r="BD24" s="78">
        <f t="shared" si="23"/>
        <v>700</v>
      </c>
      <c r="BE24" s="78">
        <f t="shared" si="24"/>
        <v>5873.62</v>
      </c>
      <c r="BF24" s="79"/>
      <c r="BG24" s="79"/>
      <c r="BH24" s="60"/>
      <c r="BI24" s="78">
        <f t="shared" si="25"/>
        <v>5873.62</v>
      </c>
      <c r="BJ24" s="60"/>
      <c r="BK24" s="99">
        <v>0.30138888888888887</v>
      </c>
      <c r="BL24" s="60">
        <f t="shared" si="26"/>
        <v>434</v>
      </c>
      <c r="BM24" s="79">
        <v>18</v>
      </c>
      <c r="BN24" s="79">
        <f t="shared" si="27"/>
        <v>0.3</v>
      </c>
      <c r="BO24" s="78">
        <f t="shared" si="28"/>
        <v>130.19999999999999</v>
      </c>
      <c r="BP24" s="79">
        <v>3.98</v>
      </c>
      <c r="BQ24" s="93">
        <f t="shared" si="29"/>
        <v>7.5722983257229834E-6</v>
      </c>
      <c r="BR24" s="100"/>
      <c r="BS24" s="94">
        <f t="shared" si="30"/>
        <v>0</v>
      </c>
      <c r="BT24" s="94">
        <f t="shared" si="7"/>
        <v>0</v>
      </c>
      <c r="BU24" s="95">
        <f t="shared" si="31"/>
        <v>0</v>
      </c>
      <c r="BV24" s="95">
        <f t="shared" si="32"/>
        <v>0</v>
      </c>
      <c r="BW24" s="95">
        <f t="shared" si="33"/>
        <v>0</v>
      </c>
      <c r="BX24" s="78">
        <f t="shared" si="34"/>
        <v>8414.2810576923075</v>
      </c>
    </row>
    <row r="25" spans="1:76" s="1" customFormat="1" x14ac:dyDescent="0.2">
      <c r="A25" s="4">
        <v>19</v>
      </c>
      <c r="B25" s="10" t="s">
        <v>239</v>
      </c>
      <c r="C25" s="4" t="s">
        <v>240</v>
      </c>
      <c r="D25" s="4" t="s">
        <v>170</v>
      </c>
      <c r="E25" s="11">
        <v>44552</v>
      </c>
      <c r="F25" s="12">
        <v>0.30138888888888887</v>
      </c>
      <c r="G25" s="12">
        <v>0.38125000000000003</v>
      </c>
      <c r="H25" s="30">
        <f t="shared" si="8"/>
        <v>115.00000000000007</v>
      </c>
      <c r="I25" s="13" t="s">
        <v>130</v>
      </c>
      <c r="J25" s="13">
        <v>1000000</v>
      </c>
      <c r="K25" s="13">
        <f t="shared" si="9"/>
        <v>274.72527472527474</v>
      </c>
      <c r="L25" s="13">
        <f t="shared" si="10"/>
        <v>4.5787545787545794</v>
      </c>
      <c r="M25" s="15">
        <f t="shared" si="0"/>
        <v>526.55677655677698</v>
      </c>
      <c r="N25" s="13" t="s">
        <v>241</v>
      </c>
      <c r="O25" s="14">
        <v>79390</v>
      </c>
      <c r="P25" s="14">
        <f t="shared" si="11"/>
        <v>19.084134615384617</v>
      </c>
      <c r="Q25" s="14">
        <f t="shared" si="12"/>
        <v>0.31806891025641026</v>
      </c>
      <c r="R25" s="16">
        <f t="shared" si="1"/>
        <v>36.577924679487204</v>
      </c>
      <c r="S25" s="14" t="s">
        <v>242</v>
      </c>
      <c r="T25" s="14">
        <v>432000</v>
      </c>
      <c r="U25" s="14">
        <f t="shared" si="13"/>
        <v>118.68131868131869</v>
      </c>
      <c r="V25" s="14">
        <f t="shared" si="14"/>
        <v>1.9780219780219781</v>
      </c>
      <c r="W25" s="16">
        <f t="shared" si="2"/>
        <v>227.47252747252762</v>
      </c>
      <c r="X25" s="14" t="s">
        <v>243</v>
      </c>
      <c r="Y25" s="14">
        <v>45</v>
      </c>
      <c r="Z25" s="14">
        <f t="shared" si="15"/>
        <v>0.75</v>
      </c>
      <c r="AA25" s="16">
        <f t="shared" si="3"/>
        <v>86.250000000000057</v>
      </c>
      <c r="AB25" s="14" t="s">
        <v>167</v>
      </c>
      <c r="AC25" s="14">
        <v>25</v>
      </c>
      <c r="AD25" s="14">
        <f t="shared" si="16"/>
        <v>0.41666666666666669</v>
      </c>
      <c r="AE25" s="16">
        <f t="shared" si="4"/>
        <v>47.9166666666667</v>
      </c>
      <c r="AF25" s="14"/>
      <c r="AG25" s="14"/>
      <c r="AH25" s="14">
        <f t="shared" si="17"/>
        <v>0</v>
      </c>
      <c r="AI25" s="16">
        <f t="shared" si="5"/>
        <v>0</v>
      </c>
      <c r="AJ25" s="16">
        <v>384</v>
      </c>
      <c r="AK25" s="16" t="s">
        <v>135</v>
      </c>
      <c r="AL25" s="16">
        <f t="shared" si="6"/>
        <v>1308.7738953754586</v>
      </c>
      <c r="AM25" s="14">
        <v>700</v>
      </c>
      <c r="AN25" s="4">
        <v>1</v>
      </c>
      <c r="AO25" s="16">
        <f t="shared" si="18"/>
        <v>700</v>
      </c>
      <c r="AP25" s="14"/>
      <c r="AQ25" s="4">
        <v>0</v>
      </c>
      <c r="AR25" s="16">
        <f t="shared" si="19"/>
        <v>0</v>
      </c>
      <c r="AS25" s="14"/>
      <c r="AT25" s="4">
        <v>0</v>
      </c>
      <c r="AU25" s="16">
        <f t="shared" si="20"/>
        <v>0</v>
      </c>
      <c r="AV25" s="14">
        <v>100</v>
      </c>
      <c r="AW25" s="4">
        <v>4</v>
      </c>
      <c r="AX25" s="16">
        <f t="shared" si="21"/>
        <v>400</v>
      </c>
      <c r="AY25" s="14"/>
      <c r="AZ25" s="4">
        <v>0</v>
      </c>
      <c r="BA25" s="16">
        <f t="shared" si="22"/>
        <v>0</v>
      </c>
      <c r="BB25" s="14">
        <v>600</v>
      </c>
      <c r="BC25" s="4">
        <v>1</v>
      </c>
      <c r="BD25" s="16">
        <f t="shared" si="23"/>
        <v>600</v>
      </c>
      <c r="BE25" s="16">
        <f t="shared" si="24"/>
        <v>1700</v>
      </c>
      <c r="BF25" s="14"/>
      <c r="BG25" s="14"/>
      <c r="BH25" s="4"/>
      <c r="BI25" s="16">
        <f t="shared" si="25"/>
        <v>1700</v>
      </c>
      <c r="BJ25" s="4"/>
      <c r="BK25" s="17">
        <v>0.27291666666666664</v>
      </c>
      <c r="BL25" s="4">
        <f t="shared" si="26"/>
        <v>392.99999999999994</v>
      </c>
      <c r="BM25" s="14">
        <v>18</v>
      </c>
      <c r="BN25" s="14">
        <f t="shared" si="27"/>
        <v>0.3</v>
      </c>
      <c r="BO25" s="16">
        <f t="shared" si="28"/>
        <v>117.89999999999998</v>
      </c>
      <c r="BP25" s="14">
        <v>3.98</v>
      </c>
      <c r="BQ25" s="27">
        <f t="shared" si="29"/>
        <v>7.5722983257229834E-6</v>
      </c>
      <c r="BR25" s="28"/>
      <c r="BS25" s="26">
        <f t="shared" si="30"/>
        <v>0</v>
      </c>
      <c r="BT25" s="26">
        <f t="shared" si="7"/>
        <v>0</v>
      </c>
      <c r="BU25" s="29">
        <f t="shared" si="31"/>
        <v>0</v>
      </c>
      <c r="BV25" s="29">
        <f t="shared" si="32"/>
        <v>0</v>
      </c>
      <c r="BW25" s="29">
        <f t="shared" si="33"/>
        <v>0</v>
      </c>
      <c r="BX25" s="16">
        <f t="shared" si="34"/>
        <v>3126.6738953754584</v>
      </c>
    </row>
    <row r="26" spans="1:76" s="101" customFormat="1" x14ac:dyDescent="0.2">
      <c r="A26" s="60">
        <v>20</v>
      </c>
      <c r="B26" s="96" t="s">
        <v>244</v>
      </c>
      <c r="C26" s="60" t="s">
        <v>245</v>
      </c>
      <c r="D26" s="60" t="s">
        <v>144</v>
      </c>
      <c r="E26" s="97">
        <v>44539</v>
      </c>
      <c r="F26" s="98">
        <v>0.59027777777777779</v>
      </c>
      <c r="G26" s="98">
        <v>0.73888888888888893</v>
      </c>
      <c r="H26" s="86">
        <f t="shared" si="8"/>
        <v>214.00000000000003</v>
      </c>
      <c r="I26" s="88" t="s">
        <v>171</v>
      </c>
      <c r="J26" s="88">
        <v>1000000</v>
      </c>
      <c r="K26" s="88">
        <f t="shared" si="9"/>
        <v>274.72527472527474</v>
      </c>
      <c r="L26" s="88">
        <f t="shared" si="10"/>
        <v>4.5787545787545794</v>
      </c>
      <c r="M26" s="89">
        <f t="shared" si="0"/>
        <v>979.85347985348017</v>
      </c>
      <c r="N26" s="88" t="s">
        <v>246</v>
      </c>
      <c r="O26" s="79">
        <v>79390</v>
      </c>
      <c r="P26" s="79">
        <f t="shared" si="11"/>
        <v>19.084134615384617</v>
      </c>
      <c r="Q26" s="79">
        <f t="shared" si="12"/>
        <v>0.31806891025641026</v>
      </c>
      <c r="R26" s="78">
        <f t="shared" si="1"/>
        <v>68.066746794871804</v>
      </c>
      <c r="S26" s="79" t="s">
        <v>247</v>
      </c>
      <c r="T26" s="79">
        <v>432000</v>
      </c>
      <c r="U26" s="79">
        <f t="shared" si="13"/>
        <v>118.68131868131869</v>
      </c>
      <c r="V26" s="79">
        <f t="shared" si="14"/>
        <v>1.9780219780219781</v>
      </c>
      <c r="W26" s="78">
        <f t="shared" si="2"/>
        <v>423.29670329670336</v>
      </c>
      <c r="X26" s="79" t="s">
        <v>243</v>
      </c>
      <c r="Y26" s="79">
        <v>45</v>
      </c>
      <c r="Z26" s="79">
        <f t="shared" si="15"/>
        <v>0.75</v>
      </c>
      <c r="AA26" s="78">
        <f t="shared" si="3"/>
        <v>160.50000000000003</v>
      </c>
      <c r="AB26" s="79" t="s">
        <v>248</v>
      </c>
      <c r="AC26" s="79">
        <v>25</v>
      </c>
      <c r="AD26" s="79">
        <f t="shared" si="16"/>
        <v>0.41666666666666669</v>
      </c>
      <c r="AE26" s="78">
        <f t="shared" si="4"/>
        <v>89.166666666666686</v>
      </c>
      <c r="AF26" s="79"/>
      <c r="AG26" s="79"/>
      <c r="AH26" s="79">
        <f t="shared" si="17"/>
        <v>0</v>
      </c>
      <c r="AI26" s="78">
        <f t="shared" si="5"/>
        <v>0</v>
      </c>
      <c r="AJ26" s="78">
        <v>384</v>
      </c>
      <c r="AK26" s="78" t="s">
        <v>135</v>
      </c>
      <c r="AL26" s="78">
        <f t="shared" si="6"/>
        <v>2104.8835966117222</v>
      </c>
      <c r="AM26" s="79">
        <v>600</v>
      </c>
      <c r="AN26" s="60">
        <v>1</v>
      </c>
      <c r="AO26" s="78">
        <f t="shared" si="18"/>
        <v>600</v>
      </c>
      <c r="AP26" s="79">
        <v>2000</v>
      </c>
      <c r="AQ26" s="60">
        <v>2</v>
      </c>
      <c r="AR26" s="78">
        <f t="shared" si="19"/>
        <v>4000</v>
      </c>
      <c r="AS26" s="79"/>
      <c r="AT26" s="60">
        <v>0</v>
      </c>
      <c r="AU26" s="78">
        <f t="shared" si="20"/>
        <v>0</v>
      </c>
      <c r="AV26" s="79">
        <v>150</v>
      </c>
      <c r="AW26" s="60">
        <v>6</v>
      </c>
      <c r="AX26" s="78">
        <f t="shared" si="21"/>
        <v>900</v>
      </c>
      <c r="AY26" s="79"/>
      <c r="AZ26" s="60">
        <v>0</v>
      </c>
      <c r="BA26" s="78">
        <f t="shared" si="22"/>
        <v>0</v>
      </c>
      <c r="BB26" s="79">
        <v>700</v>
      </c>
      <c r="BC26" s="60">
        <v>1</v>
      </c>
      <c r="BD26" s="78">
        <f t="shared" si="23"/>
        <v>700</v>
      </c>
      <c r="BE26" s="78">
        <f t="shared" si="24"/>
        <v>6200</v>
      </c>
      <c r="BF26" s="79"/>
      <c r="BG26" s="79"/>
      <c r="BH26" s="60"/>
      <c r="BI26" s="78">
        <f t="shared" si="25"/>
        <v>6200</v>
      </c>
      <c r="BJ26" s="60"/>
      <c r="BK26" s="99">
        <v>0.5805555555555556</v>
      </c>
      <c r="BL26" s="60">
        <f t="shared" si="26"/>
        <v>836.00000000000011</v>
      </c>
      <c r="BM26" s="79">
        <v>18</v>
      </c>
      <c r="BN26" s="79">
        <f t="shared" si="27"/>
        <v>0.3</v>
      </c>
      <c r="BO26" s="78">
        <f t="shared" si="28"/>
        <v>250.8</v>
      </c>
      <c r="BP26" s="79">
        <v>3.98</v>
      </c>
      <c r="BQ26" s="93">
        <f t="shared" si="29"/>
        <v>7.5722983257229834E-6</v>
      </c>
      <c r="BR26" s="100"/>
      <c r="BS26" s="94">
        <f t="shared" si="30"/>
        <v>0</v>
      </c>
      <c r="BT26" s="94">
        <f t="shared" si="7"/>
        <v>0</v>
      </c>
      <c r="BU26" s="95">
        <f t="shared" si="31"/>
        <v>0</v>
      </c>
      <c r="BV26" s="95">
        <f t="shared" si="32"/>
        <v>0</v>
      </c>
      <c r="BW26" s="95">
        <f t="shared" si="33"/>
        <v>0</v>
      </c>
      <c r="BX26" s="78">
        <f t="shared" si="34"/>
        <v>8555.6835966117214</v>
      </c>
    </row>
    <row r="27" spans="1:76" s="1" customFormat="1" x14ac:dyDescent="0.2">
      <c r="A27" s="4">
        <v>21</v>
      </c>
      <c r="B27" s="10" t="s">
        <v>249</v>
      </c>
      <c r="C27" s="4" t="s">
        <v>250</v>
      </c>
      <c r="D27" s="4" t="s">
        <v>137</v>
      </c>
      <c r="E27" s="11">
        <v>44536</v>
      </c>
      <c r="F27" s="12">
        <v>0.46736111111111112</v>
      </c>
      <c r="G27" s="12">
        <v>0.58263888888888882</v>
      </c>
      <c r="H27" s="30">
        <f t="shared" si="8"/>
        <v>165.99999999999989</v>
      </c>
      <c r="I27" s="13" t="s">
        <v>178</v>
      </c>
      <c r="J27" s="13">
        <v>1000000</v>
      </c>
      <c r="K27" s="13">
        <f t="shared" si="9"/>
        <v>274.72527472527474</v>
      </c>
      <c r="L27" s="13">
        <f t="shared" si="10"/>
        <v>4.5787545787545794</v>
      </c>
      <c r="M27" s="15">
        <f t="shared" si="0"/>
        <v>760.07326007325969</v>
      </c>
      <c r="N27" s="13" t="s">
        <v>203</v>
      </c>
      <c r="O27" s="14">
        <v>79390</v>
      </c>
      <c r="P27" s="14">
        <f t="shared" si="11"/>
        <v>19.084134615384617</v>
      </c>
      <c r="Q27" s="14">
        <f t="shared" si="12"/>
        <v>0.31806891025641026</v>
      </c>
      <c r="R27" s="16">
        <f t="shared" si="1"/>
        <v>52.799439102564065</v>
      </c>
      <c r="S27" s="14" t="s">
        <v>251</v>
      </c>
      <c r="T27" s="14">
        <v>432000</v>
      </c>
      <c r="U27" s="14">
        <f t="shared" si="13"/>
        <v>118.68131868131869</v>
      </c>
      <c r="V27" s="14">
        <f t="shared" si="14"/>
        <v>1.9780219780219781</v>
      </c>
      <c r="W27" s="16">
        <f t="shared" si="2"/>
        <v>328.35164835164812</v>
      </c>
      <c r="X27" s="14" t="s">
        <v>252</v>
      </c>
      <c r="Y27" s="14">
        <v>45</v>
      </c>
      <c r="Z27" s="14">
        <f t="shared" si="15"/>
        <v>0.75</v>
      </c>
      <c r="AA27" s="16">
        <f t="shared" si="3"/>
        <v>124.49999999999991</v>
      </c>
      <c r="AB27" s="14" t="s">
        <v>253</v>
      </c>
      <c r="AC27" s="14">
        <v>25</v>
      </c>
      <c r="AD27" s="14">
        <f t="shared" si="16"/>
        <v>0.41666666666666669</v>
      </c>
      <c r="AE27" s="16">
        <f t="shared" si="4"/>
        <v>69.166666666666629</v>
      </c>
      <c r="AF27" s="14"/>
      <c r="AG27" s="14"/>
      <c r="AH27" s="14">
        <f t="shared" si="17"/>
        <v>0</v>
      </c>
      <c r="AI27" s="16">
        <f t="shared" si="5"/>
        <v>0</v>
      </c>
      <c r="AJ27" s="16">
        <v>384</v>
      </c>
      <c r="AK27" s="16" t="s">
        <v>188</v>
      </c>
      <c r="AL27" s="16">
        <f t="shared" si="6"/>
        <v>1718.8910141941383</v>
      </c>
      <c r="AM27" s="14">
        <v>700</v>
      </c>
      <c r="AN27" s="4">
        <v>1</v>
      </c>
      <c r="AO27" s="16">
        <f t="shared" si="18"/>
        <v>700</v>
      </c>
      <c r="AP27" s="14"/>
      <c r="AQ27" s="4">
        <v>0</v>
      </c>
      <c r="AR27" s="16">
        <f t="shared" si="19"/>
        <v>0</v>
      </c>
      <c r="AS27" s="14"/>
      <c r="AT27" s="4">
        <v>0</v>
      </c>
      <c r="AU27" s="16">
        <f t="shared" si="20"/>
        <v>0</v>
      </c>
      <c r="AV27" s="14">
        <v>100</v>
      </c>
      <c r="AW27" s="4">
        <v>4</v>
      </c>
      <c r="AX27" s="16">
        <f t="shared" si="21"/>
        <v>400</v>
      </c>
      <c r="AY27" s="14"/>
      <c r="AZ27" s="4">
        <v>0</v>
      </c>
      <c r="BA27" s="16">
        <f t="shared" si="22"/>
        <v>0</v>
      </c>
      <c r="BB27" s="14">
        <v>600</v>
      </c>
      <c r="BC27" s="4">
        <v>1</v>
      </c>
      <c r="BD27" s="16">
        <f t="shared" si="23"/>
        <v>600</v>
      </c>
      <c r="BE27" s="16">
        <f t="shared" si="24"/>
        <v>1700</v>
      </c>
      <c r="BF27" s="14"/>
      <c r="BG27" s="14"/>
      <c r="BH27" s="4"/>
      <c r="BI27" s="16">
        <f t="shared" si="25"/>
        <v>1700</v>
      </c>
      <c r="BJ27" s="4"/>
      <c r="BK27" s="17">
        <v>0.44375000000000003</v>
      </c>
      <c r="BL27" s="4">
        <f t="shared" si="26"/>
        <v>639</v>
      </c>
      <c r="BM27" s="14">
        <v>18</v>
      </c>
      <c r="BN27" s="14">
        <f t="shared" si="27"/>
        <v>0.3</v>
      </c>
      <c r="BO27" s="16">
        <f t="shared" si="28"/>
        <v>191.7</v>
      </c>
      <c r="BP27" s="14">
        <v>3.98</v>
      </c>
      <c r="BQ27" s="27">
        <f t="shared" si="29"/>
        <v>7.5722983257229834E-6</v>
      </c>
      <c r="BR27" s="28"/>
      <c r="BS27" s="26">
        <f t="shared" si="30"/>
        <v>0</v>
      </c>
      <c r="BT27" s="26">
        <f t="shared" si="7"/>
        <v>0</v>
      </c>
      <c r="BU27" s="29">
        <f t="shared" si="31"/>
        <v>0</v>
      </c>
      <c r="BV27" s="29">
        <f t="shared" si="32"/>
        <v>0</v>
      </c>
      <c r="BW27" s="29">
        <f t="shared" si="33"/>
        <v>0</v>
      </c>
      <c r="BX27" s="16">
        <f t="shared" si="34"/>
        <v>3610.5910141941386</v>
      </c>
    </row>
    <row r="28" spans="1:76" s="101" customFormat="1" x14ac:dyDescent="0.2">
      <c r="A28" s="60">
        <v>22</v>
      </c>
      <c r="B28" s="96" t="s">
        <v>254</v>
      </c>
      <c r="C28" s="60" t="s">
        <v>255</v>
      </c>
      <c r="D28" s="60" t="s">
        <v>197</v>
      </c>
      <c r="E28" s="97">
        <v>44529</v>
      </c>
      <c r="F28" s="98">
        <v>0.30138888888888887</v>
      </c>
      <c r="G28" s="98">
        <v>0.40833333333333338</v>
      </c>
      <c r="H28" s="86">
        <f t="shared" si="8"/>
        <v>154.00000000000009</v>
      </c>
      <c r="I28" s="88" t="s">
        <v>130</v>
      </c>
      <c r="J28" s="88">
        <v>1000000</v>
      </c>
      <c r="K28" s="88">
        <f t="shared" si="9"/>
        <v>274.72527472527474</v>
      </c>
      <c r="L28" s="88">
        <f t="shared" si="10"/>
        <v>4.5787545787545794</v>
      </c>
      <c r="M28" s="89">
        <f t="shared" si="0"/>
        <v>705.12820512820565</v>
      </c>
      <c r="N28" s="88" t="s">
        <v>256</v>
      </c>
      <c r="O28" s="79">
        <v>79390</v>
      </c>
      <c r="P28" s="79">
        <f t="shared" si="11"/>
        <v>19.084134615384617</v>
      </c>
      <c r="Q28" s="79">
        <f t="shared" si="12"/>
        <v>0.31806891025641026</v>
      </c>
      <c r="R28" s="78">
        <f t="shared" si="1"/>
        <v>48.982612179487205</v>
      </c>
      <c r="S28" s="79" t="s">
        <v>257</v>
      </c>
      <c r="T28" s="79">
        <v>432000</v>
      </c>
      <c r="U28" s="79">
        <f t="shared" si="13"/>
        <v>118.68131868131869</v>
      </c>
      <c r="V28" s="79">
        <f t="shared" si="14"/>
        <v>1.9780219780219781</v>
      </c>
      <c r="W28" s="78">
        <f t="shared" si="2"/>
        <v>304.61538461538481</v>
      </c>
      <c r="X28" s="79" t="s">
        <v>243</v>
      </c>
      <c r="Y28" s="79">
        <v>45</v>
      </c>
      <c r="Z28" s="79">
        <f t="shared" si="15"/>
        <v>0.75</v>
      </c>
      <c r="AA28" s="78">
        <f t="shared" si="3"/>
        <v>115.50000000000006</v>
      </c>
      <c r="AB28" s="79" t="s">
        <v>148</v>
      </c>
      <c r="AC28" s="79">
        <v>25</v>
      </c>
      <c r="AD28" s="79">
        <f t="shared" si="16"/>
        <v>0.41666666666666669</v>
      </c>
      <c r="AE28" s="78">
        <f t="shared" si="4"/>
        <v>64.1666666666667</v>
      </c>
      <c r="AF28" s="79"/>
      <c r="AG28" s="79"/>
      <c r="AH28" s="79">
        <f t="shared" si="17"/>
        <v>0</v>
      </c>
      <c r="AI28" s="78">
        <f t="shared" si="5"/>
        <v>0</v>
      </c>
      <c r="AJ28" s="78">
        <v>384</v>
      </c>
      <c r="AK28" s="78" t="s">
        <v>135</v>
      </c>
      <c r="AL28" s="78">
        <f t="shared" si="6"/>
        <v>1622.3928685897445</v>
      </c>
      <c r="AM28" s="79">
        <v>700</v>
      </c>
      <c r="AN28" s="60">
        <v>2</v>
      </c>
      <c r="AO28" s="78">
        <f t="shared" si="18"/>
        <v>1400</v>
      </c>
      <c r="AP28" s="79"/>
      <c r="AQ28" s="60">
        <v>0</v>
      </c>
      <c r="AR28" s="78">
        <f t="shared" si="19"/>
        <v>0</v>
      </c>
      <c r="AS28" s="79"/>
      <c r="AT28" s="60">
        <v>0</v>
      </c>
      <c r="AU28" s="78">
        <f t="shared" si="20"/>
        <v>0</v>
      </c>
      <c r="AV28" s="79">
        <v>100</v>
      </c>
      <c r="AW28" s="60">
        <v>6</v>
      </c>
      <c r="AX28" s="78">
        <f t="shared" si="21"/>
        <v>600</v>
      </c>
      <c r="AY28" s="79"/>
      <c r="AZ28" s="60">
        <v>0</v>
      </c>
      <c r="BA28" s="78">
        <f t="shared" si="22"/>
        <v>0</v>
      </c>
      <c r="BB28" s="79">
        <v>650</v>
      </c>
      <c r="BC28" s="60">
        <v>1</v>
      </c>
      <c r="BD28" s="78">
        <f t="shared" si="23"/>
        <v>650</v>
      </c>
      <c r="BE28" s="78">
        <f t="shared" si="24"/>
        <v>2650</v>
      </c>
      <c r="BF28" s="79"/>
      <c r="BG28" s="79"/>
      <c r="BH28" s="60"/>
      <c r="BI28" s="78">
        <f t="shared" si="25"/>
        <v>2650</v>
      </c>
      <c r="BJ28" s="60"/>
      <c r="BK28" s="99">
        <v>0.29305555555555557</v>
      </c>
      <c r="BL28" s="60">
        <f t="shared" si="26"/>
        <v>422</v>
      </c>
      <c r="BM28" s="79">
        <v>18</v>
      </c>
      <c r="BN28" s="79">
        <f t="shared" si="27"/>
        <v>0.3</v>
      </c>
      <c r="BO28" s="78">
        <f t="shared" si="28"/>
        <v>126.6</v>
      </c>
      <c r="BP28" s="79">
        <v>3.98</v>
      </c>
      <c r="BQ28" s="93">
        <f t="shared" si="29"/>
        <v>7.5722983257229834E-6</v>
      </c>
      <c r="BR28" s="100"/>
      <c r="BS28" s="94">
        <f t="shared" si="30"/>
        <v>0</v>
      </c>
      <c r="BT28" s="94">
        <f t="shared" si="7"/>
        <v>0</v>
      </c>
      <c r="BU28" s="95">
        <f t="shared" si="31"/>
        <v>0</v>
      </c>
      <c r="BV28" s="95">
        <f t="shared" si="32"/>
        <v>0</v>
      </c>
      <c r="BW28" s="95">
        <f t="shared" si="33"/>
        <v>0</v>
      </c>
      <c r="BX28" s="78">
        <f t="shared" si="34"/>
        <v>4398.9928685897448</v>
      </c>
    </row>
    <row r="29" spans="1:76" s="1" customFormat="1" x14ac:dyDescent="0.2">
      <c r="A29" s="4">
        <v>23</v>
      </c>
      <c r="B29" s="10" t="s">
        <v>258</v>
      </c>
      <c r="C29" s="4" t="s">
        <v>259</v>
      </c>
      <c r="D29" s="4" t="s">
        <v>170</v>
      </c>
      <c r="E29" s="11">
        <v>44512</v>
      </c>
      <c r="F29" s="12">
        <v>0.3034722222222222</v>
      </c>
      <c r="G29" s="12">
        <v>0.41250000000000003</v>
      </c>
      <c r="H29" s="30">
        <f t="shared" si="8"/>
        <v>157.00000000000009</v>
      </c>
      <c r="I29" s="13" t="s">
        <v>158</v>
      </c>
      <c r="J29" s="13">
        <v>1000000</v>
      </c>
      <c r="K29" s="13">
        <f t="shared" si="9"/>
        <v>274.72527472527474</v>
      </c>
      <c r="L29" s="13">
        <f t="shared" si="10"/>
        <v>4.5787545787545794</v>
      </c>
      <c r="M29" s="15">
        <f t="shared" si="0"/>
        <v>718.86446886446936</v>
      </c>
      <c r="N29" s="13" t="s">
        <v>138</v>
      </c>
      <c r="O29" s="14">
        <v>79390</v>
      </c>
      <c r="P29" s="14">
        <f t="shared" si="11"/>
        <v>19.084134615384617</v>
      </c>
      <c r="Q29" s="14">
        <f t="shared" si="12"/>
        <v>0.31806891025641026</v>
      </c>
      <c r="R29" s="16">
        <f t="shared" si="1"/>
        <v>49.936818910256441</v>
      </c>
      <c r="S29" s="14" t="s">
        <v>260</v>
      </c>
      <c r="T29" s="14">
        <v>432000</v>
      </c>
      <c r="U29" s="14">
        <f t="shared" si="13"/>
        <v>118.68131868131869</v>
      </c>
      <c r="V29" s="14">
        <f t="shared" si="14"/>
        <v>1.9780219780219781</v>
      </c>
      <c r="W29" s="16">
        <f t="shared" si="2"/>
        <v>310.54945054945074</v>
      </c>
      <c r="X29" s="14" t="s">
        <v>261</v>
      </c>
      <c r="Y29" s="14">
        <v>45</v>
      </c>
      <c r="Z29" s="14">
        <f t="shared" si="15"/>
        <v>0.75</v>
      </c>
      <c r="AA29" s="16">
        <f t="shared" si="3"/>
        <v>117.75000000000006</v>
      </c>
      <c r="AB29" s="14" t="s">
        <v>232</v>
      </c>
      <c r="AC29" s="14">
        <v>25</v>
      </c>
      <c r="AD29" s="14">
        <f t="shared" si="16"/>
        <v>0.41666666666666669</v>
      </c>
      <c r="AE29" s="16">
        <f t="shared" si="4"/>
        <v>65.4166666666667</v>
      </c>
      <c r="AF29" s="14"/>
      <c r="AG29" s="14"/>
      <c r="AH29" s="14">
        <f t="shared" si="17"/>
        <v>0</v>
      </c>
      <c r="AI29" s="16">
        <f t="shared" si="5"/>
        <v>0</v>
      </c>
      <c r="AJ29" s="16">
        <v>384</v>
      </c>
      <c r="AK29" s="16" t="s">
        <v>162</v>
      </c>
      <c r="AL29" s="16">
        <f t="shared" si="6"/>
        <v>1646.5174049908433</v>
      </c>
      <c r="AM29" s="14">
        <v>129</v>
      </c>
      <c r="AN29" s="4">
        <v>1</v>
      </c>
      <c r="AO29" s="16">
        <f t="shared" si="18"/>
        <v>129</v>
      </c>
      <c r="AP29" s="14">
        <v>2000</v>
      </c>
      <c r="AQ29" s="4">
        <v>1</v>
      </c>
      <c r="AR29" s="16">
        <f t="shared" si="19"/>
        <v>2000</v>
      </c>
      <c r="AS29" s="14"/>
      <c r="AT29" s="4">
        <v>0</v>
      </c>
      <c r="AU29" s="16">
        <f t="shared" si="20"/>
        <v>0</v>
      </c>
      <c r="AV29" s="14">
        <v>150</v>
      </c>
      <c r="AW29" s="4">
        <v>4</v>
      </c>
      <c r="AX29" s="16">
        <f t="shared" si="21"/>
        <v>600</v>
      </c>
      <c r="AY29" s="14"/>
      <c r="AZ29" s="4">
        <v>0</v>
      </c>
      <c r="BA29" s="16">
        <f t="shared" si="22"/>
        <v>0</v>
      </c>
      <c r="BB29" s="14">
        <v>600</v>
      </c>
      <c r="BC29" s="4">
        <v>1</v>
      </c>
      <c r="BD29" s="16">
        <f t="shared" si="23"/>
        <v>600</v>
      </c>
      <c r="BE29" s="16">
        <f t="shared" si="24"/>
        <v>3329</v>
      </c>
      <c r="BF29" s="14"/>
      <c r="BG29" s="14"/>
      <c r="BH29" s="4"/>
      <c r="BI29" s="16">
        <f t="shared" si="25"/>
        <v>3329</v>
      </c>
      <c r="BJ29" s="4"/>
      <c r="BK29" s="17">
        <v>0.2951388888888889</v>
      </c>
      <c r="BL29" s="4"/>
      <c r="BM29" s="14">
        <v>18</v>
      </c>
      <c r="BN29" s="14">
        <f t="shared" si="27"/>
        <v>0.3</v>
      </c>
      <c r="BO29" s="16">
        <f t="shared" si="28"/>
        <v>0</v>
      </c>
      <c r="BP29" s="14">
        <v>3.98</v>
      </c>
      <c r="BQ29" s="27">
        <f t="shared" si="29"/>
        <v>7.5722983257229834E-6</v>
      </c>
      <c r="BR29" s="27"/>
      <c r="BS29" s="26">
        <f t="shared" si="30"/>
        <v>0</v>
      </c>
      <c r="BT29" s="26">
        <f t="shared" si="7"/>
        <v>0</v>
      </c>
      <c r="BU29" s="29">
        <f t="shared" si="31"/>
        <v>0</v>
      </c>
      <c r="BV29" s="29">
        <f t="shared" si="32"/>
        <v>0</v>
      </c>
      <c r="BW29" s="29">
        <f t="shared" si="33"/>
        <v>0</v>
      </c>
      <c r="BX29" s="16">
        <f t="shared" si="34"/>
        <v>4975.5174049908437</v>
      </c>
    </row>
    <row r="30" spans="1:76" s="1" customFormat="1" x14ac:dyDescent="0.2">
      <c r="A30" s="4">
        <v>24</v>
      </c>
      <c r="B30" s="10" t="s">
        <v>262</v>
      </c>
      <c r="C30" s="4" t="s">
        <v>263</v>
      </c>
      <c r="D30" s="4" t="s">
        <v>264</v>
      </c>
      <c r="E30" s="11">
        <v>44510</v>
      </c>
      <c r="F30" s="12">
        <v>0.30138888888888887</v>
      </c>
      <c r="G30" s="12">
        <v>0.38611111111111113</v>
      </c>
      <c r="H30" s="30">
        <f t="shared" si="8"/>
        <v>122.00000000000004</v>
      </c>
      <c r="I30" s="13" t="s">
        <v>130</v>
      </c>
      <c r="J30" s="13">
        <v>1000000</v>
      </c>
      <c r="K30" s="13">
        <f t="shared" si="9"/>
        <v>274.72527472527474</v>
      </c>
      <c r="L30" s="13">
        <f t="shared" si="10"/>
        <v>4.5787545787545794</v>
      </c>
      <c r="M30" s="15">
        <f t="shared" si="0"/>
        <v>558.60805860805885</v>
      </c>
      <c r="N30" s="13" t="s">
        <v>138</v>
      </c>
      <c r="O30" s="14">
        <v>79390</v>
      </c>
      <c r="P30" s="14">
        <f t="shared" si="11"/>
        <v>19.084134615384617</v>
      </c>
      <c r="Q30" s="14">
        <f t="shared" si="12"/>
        <v>0.31806891025641026</v>
      </c>
      <c r="R30" s="16">
        <f t="shared" si="1"/>
        <v>38.804407051282062</v>
      </c>
      <c r="S30" s="14" t="s">
        <v>265</v>
      </c>
      <c r="T30" s="14">
        <v>432000</v>
      </c>
      <c r="U30" s="14">
        <f t="shared" si="13"/>
        <v>118.68131868131869</v>
      </c>
      <c r="V30" s="14">
        <f t="shared" si="14"/>
        <v>1.9780219780219781</v>
      </c>
      <c r="W30" s="16">
        <f t="shared" si="2"/>
        <v>241.3186813186814</v>
      </c>
      <c r="X30" s="14" t="s">
        <v>266</v>
      </c>
      <c r="Y30" s="14">
        <v>45</v>
      </c>
      <c r="Z30" s="14">
        <f t="shared" si="15"/>
        <v>0.75</v>
      </c>
      <c r="AA30" s="16">
        <f t="shared" si="3"/>
        <v>91.500000000000028</v>
      </c>
      <c r="AB30" s="14" t="s">
        <v>267</v>
      </c>
      <c r="AC30" s="14">
        <v>25</v>
      </c>
      <c r="AD30" s="14">
        <f t="shared" si="16"/>
        <v>0.41666666666666669</v>
      </c>
      <c r="AE30" s="16">
        <f t="shared" si="4"/>
        <v>50.83333333333335</v>
      </c>
      <c r="AF30" s="14"/>
      <c r="AG30" s="14"/>
      <c r="AH30" s="14">
        <f t="shared" si="17"/>
        <v>0</v>
      </c>
      <c r="AI30" s="16">
        <f t="shared" si="5"/>
        <v>0</v>
      </c>
      <c r="AJ30" s="16">
        <v>384</v>
      </c>
      <c r="AK30" s="16" t="s">
        <v>135</v>
      </c>
      <c r="AL30" s="16">
        <f t="shared" si="6"/>
        <v>1365.0644803113555</v>
      </c>
      <c r="AM30" s="14">
        <v>700</v>
      </c>
      <c r="AN30" s="4">
        <v>1</v>
      </c>
      <c r="AO30" s="16">
        <f t="shared" si="18"/>
        <v>700</v>
      </c>
      <c r="AP30" s="14"/>
      <c r="AQ30" s="4">
        <v>0</v>
      </c>
      <c r="AR30" s="16">
        <f t="shared" si="19"/>
        <v>0</v>
      </c>
      <c r="AS30" s="14"/>
      <c r="AT30" s="4">
        <v>0</v>
      </c>
      <c r="AU30" s="16">
        <f t="shared" si="20"/>
        <v>0</v>
      </c>
      <c r="AV30" s="14">
        <v>100</v>
      </c>
      <c r="AW30" s="4">
        <v>4</v>
      </c>
      <c r="AX30" s="16">
        <f t="shared" si="21"/>
        <v>400</v>
      </c>
      <c r="AY30" s="14"/>
      <c r="AZ30" s="4">
        <v>0</v>
      </c>
      <c r="BA30" s="16">
        <f t="shared" si="22"/>
        <v>0</v>
      </c>
      <c r="BB30" s="14">
        <v>600</v>
      </c>
      <c r="BC30" s="4">
        <v>1</v>
      </c>
      <c r="BD30" s="16">
        <f t="shared" si="23"/>
        <v>600</v>
      </c>
      <c r="BE30" s="16">
        <f t="shared" si="24"/>
        <v>1700</v>
      </c>
      <c r="BF30" s="14"/>
      <c r="BG30" s="14"/>
      <c r="BH30" s="4"/>
      <c r="BI30" s="16">
        <f t="shared" si="25"/>
        <v>1700</v>
      </c>
      <c r="BJ30" s="4"/>
      <c r="BK30" s="17">
        <v>0.26111111111111113</v>
      </c>
      <c r="BL30" s="4"/>
      <c r="BM30" s="14">
        <v>18</v>
      </c>
      <c r="BN30" s="14">
        <f t="shared" si="27"/>
        <v>0.3</v>
      </c>
      <c r="BO30" s="16">
        <f t="shared" si="28"/>
        <v>0</v>
      </c>
      <c r="BP30" s="14">
        <v>3.98</v>
      </c>
      <c r="BQ30" s="27">
        <f t="shared" si="29"/>
        <v>7.5722983257229834E-6</v>
      </c>
      <c r="BR30" s="27"/>
      <c r="BS30" s="26">
        <f t="shared" si="30"/>
        <v>0</v>
      </c>
      <c r="BT30" s="26">
        <f t="shared" si="7"/>
        <v>0</v>
      </c>
      <c r="BU30" s="29">
        <f t="shared" si="31"/>
        <v>0</v>
      </c>
      <c r="BV30" s="29">
        <f t="shared" si="32"/>
        <v>0</v>
      </c>
      <c r="BW30" s="29">
        <f t="shared" si="33"/>
        <v>0</v>
      </c>
      <c r="BX30" s="16">
        <f t="shared" si="34"/>
        <v>3065.0644803113555</v>
      </c>
    </row>
    <row r="31" spans="1:76" s="101" customFormat="1" x14ac:dyDescent="0.2">
      <c r="A31" s="60">
        <v>25</v>
      </c>
      <c r="B31" s="96" t="s">
        <v>268</v>
      </c>
      <c r="C31" s="60" t="s">
        <v>269</v>
      </c>
      <c r="D31" s="60" t="s">
        <v>144</v>
      </c>
      <c r="E31" s="97">
        <v>44510</v>
      </c>
      <c r="F31" s="98">
        <v>0.3125</v>
      </c>
      <c r="G31" s="98">
        <v>0.53541666666666665</v>
      </c>
      <c r="H31" s="86">
        <f t="shared" si="8"/>
        <v>321</v>
      </c>
      <c r="I31" s="88" t="s">
        <v>178</v>
      </c>
      <c r="J31" s="88">
        <v>1000000</v>
      </c>
      <c r="K31" s="88">
        <f t="shared" si="9"/>
        <v>274.72527472527474</v>
      </c>
      <c r="L31" s="88">
        <f t="shared" si="10"/>
        <v>4.5787545787545794</v>
      </c>
      <c r="M31" s="89">
        <f t="shared" si="0"/>
        <v>1469.78021978022</v>
      </c>
      <c r="N31" s="88" t="s">
        <v>270</v>
      </c>
      <c r="O31" s="79">
        <v>79390</v>
      </c>
      <c r="P31" s="79">
        <f t="shared" si="11"/>
        <v>19.084134615384617</v>
      </c>
      <c r="Q31" s="79">
        <f t="shared" si="12"/>
        <v>0.31806891025641026</v>
      </c>
      <c r="R31" s="78">
        <f t="shared" si="1"/>
        <v>102.1001201923077</v>
      </c>
      <c r="S31" s="79" t="s">
        <v>271</v>
      </c>
      <c r="T31" s="79">
        <v>432000</v>
      </c>
      <c r="U31" s="79">
        <f t="shared" si="13"/>
        <v>118.68131868131869</v>
      </c>
      <c r="V31" s="79">
        <f t="shared" si="14"/>
        <v>1.9780219780219781</v>
      </c>
      <c r="W31" s="78">
        <f t="shared" si="2"/>
        <v>634.94505494505495</v>
      </c>
      <c r="X31" s="79" t="s">
        <v>272</v>
      </c>
      <c r="Y31" s="79">
        <v>45</v>
      </c>
      <c r="Z31" s="79">
        <f t="shared" si="15"/>
        <v>0.75</v>
      </c>
      <c r="AA31" s="78">
        <f t="shared" si="3"/>
        <v>240.75</v>
      </c>
      <c r="AB31" s="79" t="s">
        <v>273</v>
      </c>
      <c r="AC31" s="79">
        <v>25</v>
      </c>
      <c r="AD31" s="79">
        <f t="shared" si="16"/>
        <v>0.41666666666666669</v>
      </c>
      <c r="AE31" s="78">
        <f t="shared" si="4"/>
        <v>133.75</v>
      </c>
      <c r="AF31" s="79"/>
      <c r="AG31" s="79"/>
      <c r="AH31" s="79">
        <f t="shared" si="17"/>
        <v>0</v>
      </c>
      <c r="AI31" s="78">
        <f t="shared" si="5"/>
        <v>0</v>
      </c>
      <c r="AJ31" s="78">
        <v>384</v>
      </c>
      <c r="AK31" s="78" t="s">
        <v>135</v>
      </c>
      <c r="AL31" s="78">
        <f t="shared" si="6"/>
        <v>2965.3253949175823</v>
      </c>
      <c r="AM31" s="79">
        <v>775</v>
      </c>
      <c r="AN31" s="60">
        <v>2</v>
      </c>
      <c r="AO31" s="78">
        <f t="shared" si="18"/>
        <v>1550</v>
      </c>
      <c r="AP31" s="79"/>
      <c r="AQ31" s="60">
        <v>0</v>
      </c>
      <c r="AR31" s="78">
        <f t="shared" si="19"/>
        <v>0</v>
      </c>
      <c r="AS31" s="79"/>
      <c r="AT31" s="60">
        <v>0</v>
      </c>
      <c r="AU31" s="78">
        <f t="shared" si="20"/>
        <v>0</v>
      </c>
      <c r="AV31" s="79">
        <v>100</v>
      </c>
      <c r="AW31" s="60">
        <v>6</v>
      </c>
      <c r="AX31" s="78">
        <f t="shared" si="21"/>
        <v>600</v>
      </c>
      <c r="AY31" s="79"/>
      <c r="AZ31" s="60">
        <v>0</v>
      </c>
      <c r="BA31" s="78">
        <f t="shared" si="22"/>
        <v>0</v>
      </c>
      <c r="BB31" s="79">
        <v>650</v>
      </c>
      <c r="BC31" s="60">
        <v>1</v>
      </c>
      <c r="BD31" s="78">
        <f t="shared" si="23"/>
        <v>650</v>
      </c>
      <c r="BE31" s="78">
        <f t="shared" si="24"/>
        <v>2800</v>
      </c>
      <c r="BF31" s="79"/>
      <c r="BG31" s="79"/>
      <c r="BH31" s="60"/>
      <c r="BI31" s="78">
        <f t="shared" si="25"/>
        <v>2800</v>
      </c>
      <c r="BJ31" s="60"/>
      <c r="BK31" s="99">
        <v>0.29930555555555555</v>
      </c>
      <c r="BL31" s="60"/>
      <c r="BM31" s="79">
        <v>18</v>
      </c>
      <c r="BN31" s="79">
        <f t="shared" si="27"/>
        <v>0.3</v>
      </c>
      <c r="BO31" s="78">
        <f t="shared" si="28"/>
        <v>0</v>
      </c>
      <c r="BP31" s="79">
        <v>3.98</v>
      </c>
      <c r="BQ31" s="93">
        <f t="shared" si="29"/>
        <v>7.5722983257229834E-6</v>
      </c>
      <c r="BR31" s="93"/>
      <c r="BS31" s="94">
        <f t="shared" si="30"/>
        <v>0</v>
      </c>
      <c r="BT31" s="94">
        <f t="shared" si="7"/>
        <v>0</v>
      </c>
      <c r="BU31" s="95">
        <f t="shared" si="31"/>
        <v>0</v>
      </c>
      <c r="BV31" s="95">
        <f t="shared" si="32"/>
        <v>0</v>
      </c>
      <c r="BW31" s="95">
        <f t="shared" si="33"/>
        <v>0</v>
      </c>
      <c r="BX31" s="78">
        <f t="shared" si="34"/>
        <v>5765.3253949175823</v>
      </c>
    </row>
    <row r="32" spans="1:76" s="1" customFormat="1" x14ac:dyDescent="0.2">
      <c r="A32" s="4">
        <v>26</v>
      </c>
      <c r="B32" s="10" t="s">
        <v>274</v>
      </c>
      <c r="C32" s="4" t="s">
        <v>275</v>
      </c>
      <c r="D32" s="4" t="s">
        <v>144</v>
      </c>
      <c r="E32" s="11">
        <v>44501</v>
      </c>
      <c r="F32" s="12">
        <v>0.31597222222222221</v>
      </c>
      <c r="G32" s="12">
        <v>0.45416666666666666</v>
      </c>
      <c r="H32" s="30">
        <f t="shared" si="8"/>
        <v>199</v>
      </c>
      <c r="I32" s="13" t="s">
        <v>178</v>
      </c>
      <c r="J32" s="13">
        <v>1000000</v>
      </c>
      <c r="K32" s="13">
        <f t="shared" si="9"/>
        <v>274.72527472527474</v>
      </c>
      <c r="L32" s="13">
        <f t="shared" si="10"/>
        <v>4.5787545787545794</v>
      </c>
      <c r="M32" s="15">
        <f t="shared" si="0"/>
        <v>911.17216117216128</v>
      </c>
      <c r="N32" s="13" t="s">
        <v>138</v>
      </c>
      <c r="O32" s="14">
        <v>79390</v>
      </c>
      <c r="P32" s="14">
        <f t="shared" si="11"/>
        <v>19.084134615384617</v>
      </c>
      <c r="Q32" s="14">
        <f t="shared" si="12"/>
        <v>0.31806891025641026</v>
      </c>
      <c r="R32" s="16">
        <f t="shared" si="1"/>
        <v>63.295713141025644</v>
      </c>
      <c r="S32" s="1" t="s">
        <v>276</v>
      </c>
      <c r="T32" s="14">
        <v>432000</v>
      </c>
      <c r="U32" s="14">
        <f t="shared" si="13"/>
        <v>118.68131868131869</v>
      </c>
      <c r="V32" s="14">
        <f t="shared" si="14"/>
        <v>1.9780219780219781</v>
      </c>
      <c r="W32" s="16">
        <f t="shared" si="2"/>
        <v>393.62637362637366</v>
      </c>
      <c r="X32" s="14" t="s">
        <v>277</v>
      </c>
      <c r="Y32" s="14">
        <v>45</v>
      </c>
      <c r="Z32" s="14">
        <f t="shared" si="15"/>
        <v>0.75</v>
      </c>
      <c r="AA32" s="16">
        <f t="shared" si="3"/>
        <v>149.25</v>
      </c>
      <c r="AB32" s="14" t="s">
        <v>205</v>
      </c>
      <c r="AC32" s="14">
        <v>25</v>
      </c>
      <c r="AD32" s="14">
        <f t="shared" si="16"/>
        <v>0.41666666666666669</v>
      </c>
      <c r="AE32" s="16">
        <f t="shared" si="4"/>
        <v>82.916666666666671</v>
      </c>
      <c r="AF32" s="14"/>
      <c r="AG32" s="14"/>
      <c r="AH32" s="14">
        <f t="shared" si="17"/>
        <v>0</v>
      </c>
      <c r="AI32" s="16">
        <f t="shared" si="5"/>
        <v>0</v>
      </c>
      <c r="AJ32" s="16">
        <v>384</v>
      </c>
      <c r="AK32" s="16" t="s">
        <v>135</v>
      </c>
      <c r="AL32" s="16">
        <f t="shared" si="6"/>
        <v>1984.2609146062273</v>
      </c>
      <c r="AM32" s="14">
        <v>700</v>
      </c>
      <c r="AN32" s="4">
        <v>2</v>
      </c>
      <c r="AO32" s="16">
        <f t="shared" si="18"/>
        <v>1400</v>
      </c>
      <c r="AP32" s="14"/>
      <c r="AQ32" s="4">
        <v>0</v>
      </c>
      <c r="AR32" s="16">
        <f t="shared" si="19"/>
        <v>0</v>
      </c>
      <c r="AS32" s="14"/>
      <c r="AT32" s="4">
        <v>0</v>
      </c>
      <c r="AU32" s="16">
        <f t="shared" si="20"/>
        <v>0</v>
      </c>
      <c r="AV32" s="14">
        <v>100</v>
      </c>
      <c r="AW32" s="4">
        <v>6</v>
      </c>
      <c r="AX32" s="16">
        <f t="shared" si="21"/>
        <v>600</v>
      </c>
      <c r="AY32" s="14"/>
      <c r="AZ32" s="4">
        <v>0</v>
      </c>
      <c r="BA32" s="16">
        <f t="shared" si="22"/>
        <v>0</v>
      </c>
      <c r="BB32" s="14">
        <v>650</v>
      </c>
      <c r="BC32" s="4">
        <v>1</v>
      </c>
      <c r="BD32" s="16">
        <f t="shared" si="23"/>
        <v>650</v>
      </c>
      <c r="BE32" s="16">
        <f t="shared" si="24"/>
        <v>2650</v>
      </c>
      <c r="BF32" s="14"/>
      <c r="BG32" s="14"/>
      <c r="BH32" s="4"/>
      <c r="BI32" s="16">
        <f t="shared" si="25"/>
        <v>2650</v>
      </c>
      <c r="BJ32" s="4"/>
      <c r="BK32" s="17">
        <v>0.30277777777777776</v>
      </c>
      <c r="BL32" s="4"/>
      <c r="BM32" s="14">
        <v>18</v>
      </c>
      <c r="BN32" s="14">
        <f t="shared" si="27"/>
        <v>0.3</v>
      </c>
      <c r="BO32" s="16">
        <f t="shared" si="28"/>
        <v>0</v>
      </c>
      <c r="BP32" s="14">
        <v>3.98</v>
      </c>
      <c r="BQ32" s="27">
        <f t="shared" si="29"/>
        <v>7.5722983257229834E-6</v>
      </c>
      <c r="BR32" s="27"/>
      <c r="BS32" s="26">
        <f t="shared" si="30"/>
        <v>0</v>
      </c>
      <c r="BT32" s="26">
        <f t="shared" si="7"/>
        <v>0</v>
      </c>
      <c r="BU32" s="29">
        <f t="shared" si="31"/>
        <v>0</v>
      </c>
      <c r="BV32" s="29">
        <f t="shared" si="32"/>
        <v>0</v>
      </c>
      <c r="BW32" s="29">
        <f t="shared" si="33"/>
        <v>0</v>
      </c>
      <c r="BX32" s="16">
        <f t="shared" si="34"/>
        <v>4634.2609146062277</v>
      </c>
    </row>
    <row r="33" spans="1:76" s="1" customFormat="1" x14ac:dyDescent="0.2">
      <c r="A33" s="4">
        <v>27</v>
      </c>
      <c r="B33" s="10" t="s">
        <v>278</v>
      </c>
      <c r="C33" s="4" t="s">
        <v>279</v>
      </c>
      <c r="D33" s="4" t="s">
        <v>144</v>
      </c>
      <c r="E33" s="11">
        <v>44501</v>
      </c>
      <c r="F33" s="12">
        <v>0.4548611111111111</v>
      </c>
      <c r="G33" s="12">
        <v>0.5756944444444444</v>
      </c>
      <c r="H33" s="30">
        <f t="shared" si="8"/>
        <v>173.99999999999994</v>
      </c>
      <c r="I33" s="13" t="s">
        <v>178</v>
      </c>
      <c r="J33" s="13">
        <v>1000000</v>
      </c>
      <c r="K33" s="13">
        <f t="shared" si="9"/>
        <v>274.72527472527474</v>
      </c>
      <c r="L33" s="13">
        <f t="shared" si="10"/>
        <v>4.5787545787545794</v>
      </c>
      <c r="M33" s="15">
        <f t="shared" si="0"/>
        <v>796.70329670329659</v>
      </c>
      <c r="N33" s="13" t="s">
        <v>138</v>
      </c>
      <c r="O33" s="14">
        <v>79390</v>
      </c>
      <c r="P33" s="14">
        <f t="shared" si="11"/>
        <v>19.084134615384617</v>
      </c>
      <c r="Q33" s="14">
        <f t="shared" si="12"/>
        <v>0.31806891025641026</v>
      </c>
      <c r="R33" s="16">
        <f t="shared" si="1"/>
        <v>55.343990384615367</v>
      </c>
      <c r="S33" s="14" t="s">
        <v>280</v>
      </c>
      <c r="T33" s="14">
        <v>432000</v>
      </c>
      <c r="U33" s="14">
        <f t="shared" si="13"/>
        <v>118.68131868131869</v>
      </c>
      <c r="V33" s="14">
        <f t="shared" si="14"/>
        <v>1.9780219780219781</v>
      </c>
      <c r="W33" s="16">
        <f t="shared" si="2"/>
        <v>344.17582417582406</v>
      </c>
      <c r="X33" s="14" t="s">
        <v>206</v>
      </c>
      <c r="Y33" s="14">
        <v>45</v>
      </c>
      <c r="Z33" s="14">
        <f t="shared" si="15"/>
        <v>0.75</v>
      </c>
      <c r="AA33" s="16">
        <f t="shared" si="3"/>
        <v>130.49999999999994</v>
      </c>
      <c r="AB33" s="14" t="s">
        <v>281</v>
      </c>
      <c r="AC33" s="14">
        <v>25</v>
      </c>
      <c r="AD33" s="14">
        <f t="shared" si="16"/>
        <v>0.41666666666666669</v>
      </c>
      <c r="AE33" s="16">
        <f t="shared" si="4"/>
        <v>72.499999999999986</v>
      </c>
      <c r="AF33" s="14"/>
      <c r="AG33" s="14"/>
      <c r="AH33" s="14">
        <f t="shared" si="17"/>
        <v>0</v>
      </c>
      <c r="AI33" s="16">
        <f t="shared" si="5"/>
        <v>0</v>
      </c>
      <c r="AJ33" s="16">
        <v>384</v>
      </c>
      <c r="AK33" s="16" t="s">
        <v>135</v>
      </c>
      <c r="AL33" s="16">
        <f t="shared" si="6"/>
        <v>1783.223111263736</v>
      </c>
      <c r="AM33" s="14">
        <v>700</v>
      </c>
      <c r="AN33" s="4">
        <v>2</v>
      </c>
      <c r="AO33" s="16">
        <f t="shared" si="18"/>
        <v>1400</v>
      </c>
      <c r="AP33" s="14"/>
      <c r="AQ33" s="4">
        <v>0</v>
      </c>
      <c r="AR33" s="16">
        <f t="shared" si="19"/>
        <v>0</v>
      </c>
      <c r="AS33" s="14"/>
      <c r="AT33" s="4">
        <v>0</v>
      </c>
      <c r="AU33" s="16">
        <f t="shared" si="20"/>
        <v>0</v>
      </c>
      <c r="AV33" s="14">
        <v>100</v>
      </c>
      <c r="AW33" s="4">
        <v>6</v>
      </c>
      <c r="AX33" s="16">
        <f t="shared" si="21"/>
        <v>600</v>
      </c>
      <c r="AY33" s="14"/>
      <c r="AZ33" s="4">
        <v>0</v>
      </c>
      <c r="BA33" s="16">
        <f t="shared" si="22"/>
        <v>0</v>
      </c>
      <c r="BB33" s="14">
        <v>650</v>
      </c>
      <c r="BC33" s="4">
        <v>1</v>
      </c>
      <c r="BD33" s="16">
        <f t="shared" si="23"/>
        <v>650</v>
      </c>
      <c r="BE33" s="16">
        <f t="shared" si="24"/>
        <v>2650</v>
      </c>
      <c r="BF33" s="14"/>
      <c r="BG33" s="14"/>
      <c r="BH33" s="4"/>
      <c r="BI33" s="16">
        <f t="shared" si="25"/>
        <v>2650</v>
      </c>
      <c r="BJ33" s="4"/>
      <c r="BK33" s="17">
        <v>0.41180555555555554</v>
      </c>
      <c r="BL33" s="4"/>
      <c r="BM33" s="14">
        <v>18</v>
      </c>
      <c r="BN33" s="14">
        <f t="shared" si="27"/>
        <v>0.3</v>
      </c>
      <c r="BO33" s="16">
        <f t="shared" si="28"/>
        <v>0</v>
      </c>
      <c r="BP33" s="14">
        <v>3.98</v>
      </c>
      <c r="BQ33" s="27">
        <f t="shared" si="29"/>
        <v>7.5722983257229834E-6</v>
      </c>
      <c r="BR33" s="27"/>
      <c r="BS33" s="26">
        <f t="shared" si="30"/>
        <v>0</v>
      </c>
      <c r="BT33" s="26">
        <f t="shared" si="7"/>
        <v>0</v>
      </c>
      <c r="BU33" s="29">
        <f t="shared" si="31"/>
        <v>0</v>
      </c>
      <c r="BV33" s="29">
        <f t="shared" si="32"/>
        <v>0</v>
      </c>
      <c r="BW33" s="29">
        <f t="shared" si="33"/>
        <v>0</v>
      </c>
      <c r="BX33" s="16">
        <f t="shared" si="34"/>
        <v>4433.2231112637364</v>
      </c>
    </row>
    <row r="34" spans="1:76" s="75" customFormat="1" x14ac:dyDescent="0.2">
      <c r="A34" s="62">
        <v>28</v>
      </c>
      <c r="B34" s="63" t="s">
        <v>282</v>
      </c>
      <c r="C34" s="62" t="s">
        <v>283</v>
      </c>
      <c r="D34" s="62" t="s">
        <v>170</v>
      </c>
      <c r="E34" s="64">
        <v>44489</v>
      </c>
      <c r="F34" s="65">
        <v>0.48194444444444445</v>
      </c>
      <c r="G34" s="65">
        <v>0.54722222222222217</v>
      </c>
      <c r="H34" s="66">
        <f t="shared" si="8"/>
        <v>93.999999999999901</v>
      </c>
      <c r="I34" s="67" t="s">
        <v>130</v>
      </c>
      <c r="J34" s="67">
        <v>1000000</v>
      </c>
      <c r="K34" s="67">
        <f t="shared" si="9"/>
        <v>274.72527472527474</v>
      </c>
      <c r="L34" s="67">
        <f t="shared" si="10"/>
        <v>4.5787545787545794</v>
      </c>
      <c r="M34" s="68">
        <f t="shared" si="0"/>
        <v>430.40293040293</v>
      </c>
      <c r="N34" s="67" t="s">
        <v>203</v>
      </c>
      <c r="O34" s="69">
        <v>79390</v>
      </c>
      <c r="P34" s="69">
        <f t="shared" si="11"/>
        <v>19.084134615384617</v>
      </c>
      <c r="Q34" s="69">
        <f t="shared" si="12"/>
        <v>0.31806891025641026</v>
      </c>
      <c r="R34" s="70">
        <f t="shared" si="1"/>
        <v>29.898477564102532</v>
      </c>
      <c r="S34" s="69" t="s">
        <v>284</v>
      </c>
      <c r="T34" s="69">
        <v>432000</v>
      </c>
      <c r="U34" s="69">
        <f t="shared" si="13"/>
        <v>118.68131868131869</v>
      </c>
      <c r="V34" s="69">
        <f t="shared" si="14"/>
        <v>1.9780219780219781</v>
      </c>
      <c r="W34" s="70">
        <f t="shared" si="2"/>
        <v>185.93406593406576</v>
      </c>
      <c r="X34" s="69" t="s">
        <v>285</v>
      </c>
      <c r="Y34" s="69">
        <v>45</v>
      </c>
      <c r="Z34" s="69">
        <f t="shared" si="15"/>
        <v>0.75</v>
      </c>
      <c r="AA34" s="70">
        <f t="shared" si="3"/>
        <v>70.499999999999929</v>
      </c>
      <c r="AB34" s="69" t="s">
        <v>148</v>
      </c>
      <c r="AC34" s="69">
        <v>25</v>
      </c>
      <c r="AD34" s="69">
        <f t="shared" si="16"/>
        <v>0.41666666666666669</v>
      </c>
      <c r="AE34" s="70">
        <f t="shared" si="4"/>
        <v>39.166666666666629</v>
      </c>
      <c r="AF34" s="69"/>
      <c r="AG34" s="69"/>
      <c r="AH34" s="69">
        <f t="shared" si="17"/>
        <v>0</v>
      </c>
      <c r="AI34" s="70">
        <f t="shared" si="5"/>
        <v>0</v>
      </c>
      <c r="AJ34" s="70">
        <v>384</v>
      </c>
      <c r="AK34" s="70" t="s">
        <v>135</v>
      </c>
      <c r="AL34" s="70">
        <f t="shared" si="6"/>
        <v>1139.9021405677649</v>
      </c>
      <c r="AM34" s="69">
        <v>700</v>
      </c>
      <c r="AN34" s="62">
        <v>1</v>
      </c>
      <c r="AO34" s="70">
        <f t="shared" si="18"/>
        <v>700</v>
      </c>
      <c r="AP34" s="69"/>
      <c r="AQ34" s="62">
        <v>0</v>
      </c>
      <c r="AR34" s="70">
        <f t="shared" si="19"/>
        <v>0</v>
      </c>
      <c r="AS34" s="69"/>
      <c r="AT34" s="62">
        <v>0</v>
      </c>
      <c r="AU34" s="70">
        <f t="shared" si="20"/>
        <v>0</v>
      </c>
      <c r="AV34" s="69">
        <v>150</v>
      </c>
      <c r="AW34" s="62">
        <v>4</v>
      </c>
      <c r="AX34" s="70">
        <f t="shared" si="21"/>
        <v>600</v>
      </c>
      <c r="AY34" s="69"/>
      <c r="AZ34" s="62">
        <v>0</v>
      </c>
      <c r="BA34" s="70">
        <f t="shared" si="22"/>
        <v>0</v>
      </c>
      <c r="BB34" s="69">
        <v>600</v>
      </c>
      <c r="BC34" s="62">
        <v>1</v>
      </c>
      <c r="BD34" s="70">
        <f t="shared" si="23"/>
        <v>600</v>
      </c>
      <c r="BE34" s="70">
        <f t="shared" si="24"/>
        <v>1900</v>
      </c>
      <c r="BF34" s="69"/>
      <c r="BG34" s="69"/>
      <c r="BH34" s="62"/>
      <c r="BI34" s="70">
        <f t="shared" si="25"/>
        <v>1900</v>
      </c>
      <c r="BJ34" s="62"/>
      <c r="BK34" s="71">
        <v>0.39583333333333331</v>
      </c>
      <c r="BL34" s="62"/>
      <c r="BM34" s="69">
        <v>18</v>
      </c>
      <c r="BN34" s="69">
        <f t="shared" si="27"/>
        <v>0.3</v>
      </c>
      <c r="BO34" s="70">
        <f t="shared" si="28"/>
        <v>0</v>
      </c>
      <c r="BP34" s="69">
        <v>3.98</v>
      </c>
      <c r="BQ34" s="72">
        <f t="shared" si="29"/>
        <v>7.5722983257229834E-6</v>
      </c>
      <c r="BR34" s="72"/>
      <c r="BS34" s="73">
        <f t="shared" si="30"/>
        <v>0</v>
      </c>
      <c r="BT34" s="73">
        <f t="shared" si="7"/>
        <v>0</v>
      </c>
      <c r="BU34" s="74">
        <f t="shared" si="31"/>
        <v>0</v>
      </c>
      <c r="BV34" s="74">
        <f t="shared" si="32"/>
        <v>0</v>
      </c>
      <c r="BW34" s="74">
        <f t="shared" si="33"/>
        <v>0</v>
      </c>
      <c r="BX34" s="70">
        <f t="shared" si="34"/>
        <v>3039.9021405677649</v>
      </c>
    </row>
    <row r="35" spans="1:76" s="1" customFormat="1" x14ac:dyDescent="0.2">
      <c r="A35" s="4">
        <v>29</v>
      </c>
      <c r="B35" s="10" t="s">
        <v>286</v>
      </c>
      <c r="C35" s="4" t="s">
        <v>287</v>
      </c>
      <c r="D35" s="4" t="s">
        <v>170</v>
      </c>
      <c r="E35" s="11">
        <v>44482</v>
      </c>
      <c r="F35" s="12">
        <v>0.57500000000000007</v>
      </c>
      <c r="G35" s="12">
        <v>0.69166666666666676</v>
      </c>
      <c r="H35" s="30">
        <f t="shared" si="8"/>
        <v>168.00000000000006</v>
      </c>
      <c r="I35" s="13" t="s">
        <v>178</v>
      </c>
      <c r="J35" s="13">
        <v>1000000</v>
      </c>
      <c r="K35" s="13">
        <f t="shared" si="9"/>
        <v>274.72527472527474</v>
      </c>
      <c r="L35" s="13">
        <f t="shared" si="10"/>
        <v>4.5787545787545794</v>
      </c>
      <c r="M35" s="15">
        <f t="shared" si="0"/>
        <v>769.23076923076962</v>
      </c>
      <c r="N35" s="13" t="s">
        <v>288</v>
      </c>
      <c r="O35" s="14">
        <v>79390</v>
      </c>
      <c r="P35" s="14">
        <f t="shared" si="11"/>
        <v>19.084134615384617</v>
      </c>
      <c r="Q35" s="14">
        <f t="shared" si="12"/>
        <v>0.31806891025641026</v>
      </c>
      <c r="R35" s="16">
        <f t="shared" si="1"/>
        <v>53.435576923076944</v>
      </c>
      <c r="S35" s="14" t="s">
        <v>289</v>
      </c>
      <c r="T35" s="14">
        <v>432000</v>
      </c>
      <c r="U35" s="14">
        <f t="shared" si="13"/>
        <v>118.68131868131869</v>
      </c>
      <c r="V35" s="14">
        <f t="shared" si="14"/>
        <v>1.9780219780219781</v>
      </c>
      <c r="W35" s="16">
        <f t="shared" si="2"/>
        <v>332.30769230769243</v>
      </c>
      <c r="X35" s="14" t="s">
        <v>290</v>
      </c>
      <c r="Y35" s="14">
        <v>45</v>
      </c>
      <c r="Z35" s="14">
        <f t="shared" si="15"/>
        <v>0.75</v>
      </c>
      <c r="AA35" s="16">
        <f t="shared" si="3"/>
        <v>126.00000000000004</v>
      </c>
      <c r="AB35" s="14" t="s">
        <v>253</v>
      </c>
      <c r="AC35" s="14">
        <v>25</v>
      </c>
      <c r="AD35" s="14">
        <f t="shared" si="16"/>
        <v>0.41666666666666669</v>
      </c>
      <c r="AE35" s="16">
        <f t="shared" si="4"/>
        <v>70.000000000000028</v>
      </c>
      <c r="AF35" s="14"/>
      <c r="AG35" s="14"/>
      <c r="AH35" s="14">
        <f t="shared" si="17"/>
        <v>0</v>
      </c>
      <c r="AI35" s="16">
        <f t="shared" si="5"/>
        <v>0</v>
      </c>
      <c r="AJ35" s="16">
        <v>384</v>
      </c>
      <c r="AK35" s="16" t="s">
        <v>162</v>
      </c>
      <c r="AL35" s="16">
        <f t="shared" si="6"/>
        <v>1734.9740384615388</v>
      </c>
      <c r="AM35" s="14">
        <v>700</v>
      </c>
      <c r="AN35" s="4">
        <v>1</v>
      </c>
      <c r="AO35" s="16">
        <f t="shared" si="18"/>
        <v>700</v>
      </c>
      <c r="AP35" s="14"/>
      <c r="AQ35" s="4">
        <v>0</v>
      </c>
      <c r="AR35" s="16">
        <f t="shared" si="19"/>
        <v>0</v>
      </c>
      <c r="AS35" s="14"/>
      <c r="AT35" s="4">
        <v>0</v>
      </c>
      <c r="AU35" s="16">
        <f t="shared" si="20"/>
        <v>0</v>
      </c>
      <c r="AV35" s="14">
        <v>100</v>
      </c>
      <c r="AW35" s="4">
        <v>4</v>
      </c>
      <c r="AX35" s="16">
        <f>AV35*AW35</f>
        <v>400</v>
      </c>
      <c r="AY35" s="14"/>
      <c r="AZ35" s="4">
        <v>0</v>
      </c>
      <c r="BA35" s="16">
        <f t="shared" si="22"/>
        <v>0</v>
      </c>
      <c r="BB35" s="14">
        <v>600</v>
      </c>
      <c r="BC35" s="4">
        <v>1</v>
      </c>
      <c r="BD35" s="16">
        <f t="shared" si="23"/>
        <v>600</v>
      </c>
      <c r="BE35" s="16">
        <f t="shared" si="24"/>
        <v>1700</v>
      </c>
      <c r="BF35" s="14"/>
      <c r="BG35" s="14"/>
      <c r="BH35" s="4"/>
      <c r="BI35" s="16">
        <f t="shared" si="25"/>
        <v>1700</v>
      </c>
      <c r="BJ35" s="4"/>
      <c r="BK35" s="17">
        <v>0.56805555555555554</v>
      </c>
      <c r="BL35" s="4"/>
      <c r="BM35" s="14">
        <v>18</v>
      </c>
      <c r="BN35" s="14">
        <f t="shared" si="27"/>
        <v>0.3</v>
      </c>
      <c r="BO35" s="16">
        <f t="shared" si="28"/>
        <v>0</v>
      </c>
      <c r="BP35" s="14">
        <v>3.98</v>
      </c>
      <c r="BQ35" s="27">
        <f t="shared" si="29"/>
        <v>7.5722983257229834E-6</v>
      </c>
      <c r="BR35" s="27"/>
      <c r="BS35" s="26">
        <f t="shared" si="30"/>
        <v>0</v>
      </c>
      <c r="BT35" s="26">
        <f t="shared" si="7"/>
        <v>0</v>
      </c>
      <c r="BU35" s="29">
        <f t="shared" si="31"/>
        <v>0</v>
      </c>
      <c r="BV35" s="29">
        <f t="shared" si="32"/>
        <v>0</v>
      </c>
      <c r="BW35" s="29">
        <f t="shared" si="33"/>
        <v>0</v>
      </c>
      <c r="BX35" s="16">
        <f t="shared" si="34"/>
        <v>3434.9740384615388</v>
      </c>
    </row>
    <row r="36" spans="1:76" x14ac:dyDescent="0.2">
      <c r="A36" s="4">
        <v>30</v>
      </c>
      <c r="B36" s="32" t="s">
        <v>291</v>
      </c>
      <c r="C36" s="31" t="s">
        <v>292</v>
      </c>
      <c r="D36" s="39" t="s">
        <v>137</v>
      </c>
      <c r="E36" s="41">
        <v>44482</v>
      </c>
      <c r="F36" s="33">
        <v>0.53749999999999998</v>
      </c>
      <c r="G36" s="33">
        <v>0.59861111111111109</v>
      </c>
      <c r="H36" s="30">
        <f t="shared" si="8"/>
        <v>88</v>
      </c>
      <c r="I36" s="43" t="s">
        <v>130</v>
      </c>
      <c r="J36" s="13">
        <v>1000000</v>
      </c>
      <c r="K36" s="13">
        <f t="shared" si="9"/>
        <v>274.72527472527474</v>
      </c>
      <c r="L36" s="13">
        <f t="shared" si="10"/>
        <v>4.5787545787545794</v>
      </c>
      <c r="M36" s="15">
        <f t="shared" si="0"/>
        <v>402.93040293040298</v>
      </c>
      <c r="N36" s="34" t="s">
        <v>165</v>
      </c>
      <c r="O36" s="14">
        <v>79390</v>
      </c>
      <c r="P36" s="14">
        <f t="shared" si="11"/>
        <v>19.084134615384617</v>
      </c>
      <c r="Q36" s="14">
        <f t="shared" si="12"/>
        <v>0.31806891025641026</v>
      </c>
      <c r="R36" s="16">
        <f t="shared" si="1"/>
        <v>27.990064102564105</v>
      </c>
      <c r="S36" s="35" t="s">
        <v>293</v>
      </c>
      <c r="T36" s="14">
        <v>432000</v>
      </c>
      <c r="U36" s="14">
        <f t="shared" si="13"/>
        <v>118.68131868131869</v>
      </c>
      <c r="V36" s="14">
        <f t="shared" si="14"/>
        <v>1.9780219780219781</v>
      </c>
      <c r="W36" s="16">
        <f t="shared" si="2"/>
        <v>174.06593406593407</v>
      </c>
      <c r="X36" s="35" t="s">
        <v>294</v>
      </c>
      <c r="Y36" s="14">
        <v>45</v>
      </c>
      <c r="Z36" s="14">
        <f t="shared" si="15"/>
        <v>0.75</v>
      </c>
      <c r="AA36" s="16">
        <f t="shared" si="3"/>
        <v>66</v>
      </c>
      <c r="AB36" s="35" t="s">
        <v>295</v>
      </c>
      <c r="AC36" s="14">
        <v>25</v>
      </c>
      <c r="AD36" s="14">
        <f t="shared" si="16"/>
        <v>0.41666666666666669</v>
      </c>
      <c r="AE36" s="16">
        <f t="shared" si="4"/>
        <v>36.666666666666671</v>
      </c>
      <c r="AF36" s="35"/>
      <c r="AG36" s="35"/>
      <c r="AH36" s="14">
        <f t="shared" si="17"/>
        <v>0</v>
      </c>
      <c r="AI36" s="16">
        <f t="shared" si="5"/>
        <v>0</v>
      </c>
      <c r="AJ36" s="16">
        <v>384</v>
      </c>
      <c r="AK36" s="16" t="s">
        <v>135</v>
      </c>
      <c r="AL36" s="16">
        <f t="shared" si="6"/>
        <v>1091.6530677655678</v>
      </c>
      <c r="AM36" s="35">
        <v>700</v>
      </c>
      <c r="AN36" s="31">
        <v>1</v>
      </c>
      <c r="AO36" s="16">
        <f t="shared" si="18"/>
        <v>700</v>
      </c>
      <c r="AP36" s="35"/>
      <c r="AQ36" s="31">
        <v>0</v>
      </c>
      <c r="AR36" s="16">
        <f t="shared" si="19"/>
        <v>0</v>
      </c>
      <c r="AS36" s="35"/>
      <c r="AT36" s="31">
        <v>0</v>
      </c>
      <c r="AU36" s="16">
        <f t="shared" si="20"/>
        <v>0</v>
      </c>
      <c r="AV36" s="35">
        <v>150</v>
      </c>
      <c r="AW36" s="31">
        <v>4</v>
      </c>
      <c r="AX36" s="16">
        <f>AV36*AW36</f>
        <v>600</v>
      </c>
      <c r="AY36" s="35"/>
      <c r="AZ36" s="31">
        <v>0</v>
      </c>
      <c r="BA36" s="16">
        <f t="shared" si="22"/>
        <v>0</v>
      </c>
      <c r="BB36" s="35">
        <v>600</v>
      </c>
      <c r="BC36" s="31">
        <v>1</v>
      </c>
      <c r="BD36" s="16">
        <f t="shared" si="23"/>
        <v>600</v>
      </c>
      <c r="BE36" s="16">
        <f t="shared" si="24"/>
        <v>1900</v>
      </c>
      <c r="BF36" s="35"/>
      <c r="BG36" s="35"/>
      <c r="BH36" s="31"/>
      <c r="BI36" s="16">
        <f t="shared" si="25"/>
        <v>1900</v>
      </c>
      <c r="BJ36" s="31"/>
      <c r="BK36" s="45">
        <v>0.44375000000000003</v>
      </c>
      <c r="BL36" s="31"/>
      <c r="BM36" s="14">
        <v>18</v>
      </c>
      <c r="BN36" s="14">
        <f t="shared" si="27"/>
        <v>0.3</v>
      </c>
      <c r="BO36" s="16">
        <f t="shared" si="28"/>
        <v>0</v>
      </c>
      <c r="BP36" s="14">
        <v>3.98</v>
      </c>
      <c r="BQ36" s="27">
        <f t="shared" si="29"/>
        <v>7.5722983257229834E-6</v>
      </c>
      <c r="BR36" s="31"/>
      <c r="BS36" s="26">
        <f t="shared" si="30"/>
        <v>0</v>
      </c>
      <c r="BT36" s="26">
        <f t="shared" si="7"/>
        <v>0</v>
      </c>
      <c r="BU36" s="29">
        <f t="shared" si="31"/>
        <v>0</v>
      </c>
      <c r="BV36" s="29">
        <f t="shared" si="32"/>
        <v>0</v>
      </c>
      <c r="BW36" s="29">
        <f t="shared" si="33"/>
        <v>0</v>
      </c>
      <c r="BX36" s="16">
        <f t="shared" si="34"/>
        <v>2991.6530677655678</v>
      </c>
    </row>
    <row r="37" spans="1:76" s="61" customFormat="1" x14ac:dyDescent="0.2">
      <c r="A37" s="60">
        <v>31</v>
      </c>
      <c r="B37" s="82" t="s">
        <v>296</v>
      </c>
      <c r="C37" s="81" t="s">
        <v>297</v>
      </c>
      <c r="D37" s="83" t="s">
        <v>144</v>
      </c>
      <c r="E37" s="84">
        <v>44475</v>
      </c>
      <c r="F37" s="85">
        <v>0.30833333333333335</v>
      </c>
      <c r="G37" s="85">
        <v>0.44791666666666669</v>
      </c>
      <c r="H37" s="86">
        <f t="shared" si="8"/>
        <v>201</v>
      </c>
      <c r="I37" s="87" t="s">
        <v>178</v>
      </c>
      <c r="J37" s="88">
        <v>1000000</v>
      </c>
      <c r="K37" s="88">
        <f t="shared" si="9"/>
        <v>274.72527472527474</v>
      </c>
      <c r="L37" s="88">
        <f t="shared" si="10"/>
        <v>4.5787545787545794</v>
      </c>
      <c r="M37" s="89">
        <f t="shared" si="0"/>
        <v>920.32967032967042</v>
      </c>
      <c r="N37" s="90" t="s">
        <v>288</v>
      </c>
      <c r="O37" s="79">
        <v>79390</v>
      </c>
      <c r="P37" s="79">
        <f t="shared" si="11"/>
        <v>19.084134615384617</v>
      </c>
      <c r="Q37" s="79">
        <f t="shared" si="12"/>
        <v>0.31806891025641026</v>
      </c>
      <c r="R37" s="78">
        <f t="shared" si="1"/>
        <v>63.931850961538466</v>
      </c>
      <c r="S37" s="91" t="s">
        <v>298</v>
      </c>
      <c r="T37" s="79">
        <v>432000</v>
      </c>
      <c r="U37" s="79">
        <f t="shared" si="13"/>
        <v>118.68131868131869</v>
      </c>
      <c r="V37" s="79">
        <f t="shared" si="14"/>
        <v>1.9780219780219781</v>
      </c>
      <c r="W37" s="78">
        <f t="shared" si="2"/>
        <v>397.58241758241758</v>
      </c>
      <c r="X37" s="91" t="s">
        <v>299</v>
      </c>
      <c r="Y37" s="79">
        <v>45</v>
      </c>
      <c r="Z37" s="79">
        <f t="shared" si="15"/>
        <v>0.75</v>
      </c>
      <c r="AA37" s="78">
        <f t="shared" si="3"/>
        <v>150.75</v>
      </c>
      <c r="AB37" s="91" t="s">
        <v>300</v>
      </c>
      <c r="AC37" s="79">
        <v>25</v>
      </c>
      <c r="AD37" s="79">
        <f t="shared" si="16"/>
        <v>0.41666666666666669</v>
      </c>
      <c r="AE37" s="78">
        <f t="shared" si="4"/>
        <v>83.75</v>
      </c>
      <c r="AF37" s="91"/>
      <c r="AG37" s="91"/>
      <c r="AH37" s="79">
        <f t="shared" si="17"/>
        <v>0</v>
      </c>
      <c r="AI37" s="78">
        <f t="shared" si="5"/>
        <v>0</v>
      </c>
      <c r="AJ37" s="78">
        <v>384</v>
      </c>
      <c r="AK37" s="78" t="s">
        <v>135</v>
      </c>
      <c r="AL37" s="78">
        <f t="shared" si="6"/>
        <v>2000.3439388736265</v>
      </c>
      <c r="AM37" s="91">
        <v>700</v>
      </c>
      <c r="AN37" s="81">
        <v>2</v>
      </c>
      <c r="AO37" s="78">
        <f t="shared" si="18"/>
        <v>1400</v>
      </c>
      <c r="AP37" s="91"/>
      <c r="AQ37" s="81">
        <v>0</v>
      </c>
      <c r="AR37" s="78">
        <f t="shared" si="19"/>
        <v>0</v>
      </c>
      <c r="AS37" s="91"/>
      <c r="AT37" s="81">
        <v>0</v>
      </c>
      <c r="AU37" s="78">
        <f t="shared" si="20"/>
        <v>0</v>
      </c>
      <c r="AV37" s="91">
        <v>100</v>
      </c>
      <c r="AW37" s="81">
        <v>6</v>
      </c>
      <c r="AX37" s="78">
        <f t="shared" si="21"/>
        <v>600</v>
      </c>
      <c r="AY37" s="91"/>
      <c r="AZ37" s="81">
        <v>0</v>
      </c>
      <c r="BA37" s="78">
        <f t="shared" si="22"/>
        <v>0</v>
      </c>
      <c r="BB37" s="91">
        <v>650</v>
      </c>
      <c r="BC37" s="81">
        <v>1</v>
      </c>
      <c r="BD37" s="78">
        <f t="shared" si="23"/>
        <v>650</v>
      </c>
      <c r="BE37" s="78">
        <f t="shared" si="24"/>
        <v>2650</v>
      </c>
      <c r="BF37" s="91"/>
      <c r="BG37" s="91"/>
      <c r="BH37" s="81"/>
      <c r="BI37" s="78">
        <f t="shared" si="25"/>
        <v>2650</v>
      </c>
      <c r="BJ37" s="81"/>
      <c r="BK37" s="92">
        <v>0.30069444444444443</v>
      </c>
      <c r="BL37" s="81"/>
      <c r="BM37" s="79">
        <v>18</v>
      </c>
      <c r="BN37" s="79">
        <f t="shared" si="27"/>
        <v>0.3</v>
      </c>
      <c r="BO37" s="78">
        <f t="shared" si="28"/>
        <v>0</v>
      </c>
      <c r="BP37" s="79">
        <v>3.98</v>
      </c>
      <c r="BQ37" s="93">
        <f t="shared" si="29"/>
        <v>7.5722983257229834E-6</v>
      </c>
      <c r="BR37" s="81"/>
      <c r="BS37" s="94">
        <f t="shared" si="30"/>
        <v>0</v>
      </c>
      <c r="BT37" s="94">
        <f t="shared" si="7"/>
        <v>0</v>
      </c>
      <c r="BU37" s="95">
        <f t="shared" si="31"/>
        <v>0</v>
      </c>
      <c r="BV37" s="95">
        <f t="shared" si="32"/>
        <v>0</v>
      </c>
      <c r="BW37" s="95">
        <f t="shared" si="33"/>
        <v>0</v>
      </c>
      <c r="BX37" s="78">
        <f t="shared" si="34"/>
        <v>4650.343938873626</v>
      </c>
    </row>
    <row r="38" spans="1:76" s="111" customFormat="1" x14ac:dyDescent="0.2">
      <c r="A38" s="62">
        <v>32</v>
      </c>
      <c r="B38" s="102" t="s">
        <v>301</v>
      </c>
      <c r="C38" s="103" t="s">
        <v>302</v>
      </c>
      <c r="D38" s="104" t="s">
        <v>144</v>
      </c>
      <c r="E38" s="105">
        <v>44467</v>
      </c>
      <c r="F38" s="106">
        <v>0.54097222222222219</v>
      </c>
      <c r="G38" s="106">
        <v>0.69791666666666663</v>
      </c>
      <c r="H38" s="66">
        <f t="shared" si="8"/>
        <v>226</v>
      </c>
      <c r="I38" s="107" t="s">
        <v>171</v>
      </c>
      <c r="J38" s="67">
        <v>1000000</v>
      </c>
      <c r="K38" s="67">
        <f t="shared" si="9"/>
        <v>274.72527472527474</v>
      </c>
      <c r="L38" s="67">
        <f t="shared" si="10"/>
        <v>4.5787545787545794</v>
      </c>
      <c r="M38" s="68">
        <f t="shared" si="0"/>
        <v>1034.798534798535</v>
      </c>
      <c r="N38" s="108" t="s">
        <v>165</v>
      </c>
      <c r="O38" s="69">
        <v>79390</v>
      </c>
      <c r="P38" s="69">
        <f t="shared" si="11"/>
        <v>19.084134615384617</v>
      </c>
      <c r="Q38" s="69">
        <f t="shared" si="12"/>
        <v>0.31806891025641026</v>
      </c>
      <c r="R38" s="70">
        <f t="shared" si="1"/>
        <v>71.883573717948721</v>
      </c>
      <c r="S38" s="109" t="s">
        <v>303</v>
      </c>
      <c r="T38" s="69">
        <v>432000</v>
      </c>
      <c r="U38" s="69">
        <f t="shared" si="13"/>
        <v>118.68131868131869</v>
      </c>
      <c r="V38" s="69">
        <f t="shared" si="14"/>
        <v>1.9780219780219781</v>
      </c>
      <c r="W38" s="70">
        <f t="shared" si="2"/>
        <v>447.03296703296706</v>
      </c>
      <c r="X38" s="109" t="s">
        <v>304</v>
      </c>
      <c r="Y38" s="69">
        <v>45</v>
      </c>
      <c r="Z38" s="69">
        <f t="shared" si="15"/>
        <v>0.75</v>
      </c>
      <c r="AA38" s="70">
        <f t="shared" si="3"/>
        <v>169.5</v>
      </c>
      <c r="AB38" s="109" t="s">
        <v>305</v>
      </c>
      <c r="AC38" s="69">
        <v>25</v>
      </c>
      <c r="AD38" s="69">
        <f t="shared" si="16"/>
        <v>0.41666666666666669</v>
      </c>
      <c r="AE38" s="70">
        <f t="shared" si="4"/>
        <v>94.166666666666671</v>
      </c>
      <c r="AF38" s="109"/>
      <c r="AG38" s="109"/>
      <c r="AH38" s="69">
        <f t="shared" si="17"/>
        <v>0</v>
      </c>
      <c r="AI38" s="70">
        <f t="shared" si="5"/>
        <v>0</v>
      </c>
      <c r="AJ38" s="70">
        <v>384</v>
      </c>
      <c r="AK38" s="70" t="s">
        <v>135</v>
      </c>
      <c r="AL38" s="70">
        <f t="shared" si="6"/>
        <v>2201.3817422161173</v>
      </c>
      <c r="AM38" s="109"/>
      <c r="AN38" s="103">
        <v>0</v>
      </c>
      <c r="AO38" s="70">
        <f t="shared" si="18"/>
        <v>0</v>
      </c>
      <c r="AP38" s="109">
        <v>2000</v>
      </c>
      <c r="AQ38" s="103">
        <v>2</v>
      </c>
      <c r="AR38" s="70">
        <f t="shared" si="19"/>
        <v>4000</v>
      </c>
      <c r="AS38" s="109">
        <v>129</v>
      </c>
      <c r="AT38" s="103">
        <v>1</v>
      </c>
      <c r="AU38" s="70">
        <f t="shared" si="20"/>
        <v>129</v>
      </c>
      <c r="AV38" s="109">
        <v>150</v>
      </c>
      <c r="AW38" s="103">
        <v>6</v>
      </c>
      <c r="AX38" s="70">
        <f t="shared" si="21"/>
        <v>900</v>
      </c>
      <c r="AY38" s="109"/>
      <c r="AZ38" s="103">
        <v>0</v>
      </c>
      <c r="BA38" s="70">
        <f t="shared" si="22"/>
        <v>0</v>
      </c>
      <c r="BB38" s="109">
        <v>700</v>
      </c>
      <c r="BC38" s="103">
        <v>1</v>
      </c>
      <c r="BD38" s="70">
        <f t="shared" si="23"/>
        <v>700</v>
      </c>
      <c r="BE38" s="70">
        <f t="shared" si="24"/>
        <v>5729</v>
      </c>
      <c r="BF38" s="109"/>
      <c r="BG38" s="109"/>
      <c r="BH38" s="103"/>
      <c r="BI38" s="70">
        <f t="shared" si="25"/>
        <v>5729</v>
      </c>
      <c r="BJ38" s="103"/>
      <c r="BK38" s="110">
        <v>0.48333333333333334</v>
      </c>
      <c r="BL38" s="103"/>
      <c r="BM38" s="69">
        <v>18</v>
      </c>
      <c r="BN38" s="69">
        <f t="shared" si="27"/>
        <v>0.3</v>
      </c>
      <c r="BO38" s="70">
        <f t="shared" si="28"/>
        <v>0</v>
      </c>
      <c r="BP38" s="69">
        <v>3.98</v>
      </c>
      <c r="BQ38" s="72">
        <f t="shared" si="29"/>
        <v>7.5722983257229834E-6</v>
      </c>
      <c r="BR38" s="103"/>
      <c r="BS38" s="73">
        <f t="shared" si="30"/>
        <v>0</v>
      </c>
      <c r="BT38" s="73">
        <f t="shared" si="7"/>
        <v>0</v>
      </c>
      <c r="BU38" s="74">
        <f t="shared" si="31"/>
        <v>0</v>
      </c>
      <c r="BV38" s="74">
        <f t="shared" si="32"/>
        <v>0</v>
      </c>
      <c r="BW38" s="74">
        <f t="shared" si="33"/>
        <v>0</v>
      </c>
      <c r="BX38" s="70">
        <f t="shared" si="34"/>
        <v>7930.3817422161173</v>
      </c>
    </row>
    <row r="39" spans="1:76" s="61" customFormat="1" x14ac:dyDescent="0.2">
      <c r="A39" s="60">
        <v>33</v>
      </c>
      <c r="B39" s="82" t="s">
        <v>306</v>
      </c>
      <c r="C39" s="81" t="s">
        <v>307</v>
      </c>
      <c r="D39" s="83" t="s">
        <v>264</v>
      </c>
      <c r="E39" s="84">
        <v>44459</v>
      </c>
      <c r="F39" s="85">
        <v>0.30208333333333331</v>
      </c>
      <c r="G39" s="85">
        <v>0.38958333333333334</v>
      </c>
      <c r="H39" s="86">
        <f t="shared" si="8"/>
        <v>126.00000000000003</v>
      </c>
      <c r="I39" s="87" t="s">
        <v>130</v>
      </c>
      <c r="J39" s="88">
        <v>1000000</v>
      </c>
      <c r="K39" s="88">
        <f t="shared" si="9"/>
        <v>274.72527472527474</v>
      </c>
      <c r="L39" s="88">
        <f t="shared" si="10"/>
        <v>4.5787545787545794</v>
      </c>
      <c r="M39" s="89">
        <f t="shared" ref="M39:M56" si="35">L39*H39</f>
        <v>576.92307692307713</v>
      </c>
      <c r="N39" s="90" t="s">
        <v>138</v>
      </c>
      <c r="O39" s="79">
        <v>79390</v>
      </c>
      <c r="P39" s="79">
        <f t="shared" si="11"/>
        <v>19.084134615384617</v>
      </c>
      <c r="Q39" s="79">
        <f t="shared" si="12"/>
        <v>0.31806891025641026</v>
      </c>
      <c r="R39" s="78">
        <f t="shared" ref="R39:R56" si="36">Q39*H39</f>
        <v>40.076682692307699</v>
      </c>
      <c r="S39" s="91" t="s">
        <v>308</v>
      </c>
      <c r="T39" s="79">
        <v>432000</v>
      </c>
      <c r="U39" s="79">
        <f t="shared" si="13"/>
        <v>118.68131868131869</v>
      </c>
      <c r="V39" s="79">
        <f t="shared" si="14"/>
        <v>1.9780219780219781</v>
      </c>
      <c r="W39" s="78">
        <f t="shared" ref="W39:W56" si="37">V39*H39</f>
        <v>249.23076923076928</v>
      </c>
      <c r="X39" s="91" t="s">
        <v>309</v>
      </c>
      <c r="Y39" s="79">
        <v>45</v>
      </c>
      <c r="Z39" s="79">
        <f t="shared" si="15"/>
        <v>0.75</v>
      </c>
      <c r="AA39" s="78">
        <f t="shared" ref="AA39:AA56" si="38">Z39*H39</f>
        <v>94.500000000000028</v>
      </c>
      <c r="AB39" s="91" t="s">
        <v>310</v>
      </c>
      <c r="AC39" s="79">
        <v>25</v>
      </c>
      <c r="AD39" s="79">
        <f t="shared" si="16"/>
        <v>0.41666666666666669</v>
      </c>
      <c r="AE39" s="78">
        <f t="shared" ref="AE39:AE56" si="39">AD39*H39</f>
        <v>52.500000000000014</v>
      </c>
      <c r="AF39" s="91"/>
      <c r="AG39" s="91"/>
      <c r="AH39" s="79">
        <f t="shared" si="17"/>
        <v>0</v>
      </c>
      <c r="AI39" s="78">
        <f t="shared" ref="AI39:AI56" si="40">AH39*H39</f>
        <v>0</v>
      </c>
      <c r="AJ39" s="78">
        <v>384</v>
      </c>
      <c r="AK39" s="78" t="s">
        <v>135</v>
      </c>
      <c r="AL39" s="78">
        <f t="shared" ref="AL39:AL56" si="41">AJ39+AI39+AE39+AA39+W39+R39+M39</f>
        <v>1397.2305288461541</v>
      </c>
      <c r="AM39" s="91">
        <v>700</v>
      </c>
      <c r="AN39" s="81">
        <v>1</v>
      </c>
      <c r="AO39" s="78">
        <f t="shared" si="18"/>
        <v>700</v>
      </c>
      <c r="AP39" s="91"/>
      <c r="AQ39" s="81">
        <v>0</v>
      </c>
      <c r="AR39" s="78">
        <f t="shared" si="19"/>
        <v>0</v>
      </c>
      <c r="AS39" s="91"/>
      <c r="AT39" s="81">
        <v>0</v>
      </c>
      <c r="AU39" s="78">
        <f t="shared" si="20"/>
        <v>0</v>
      </c>
      <c r="AV39" s="91">
        <v>150</v>
      </c>
      <c r="AW39" s="81">
        <v>4</v>
      </c>
      <c r="AX39" s="78">
        <f t="shared" si="21"/>
        <v>600</v>
      </c>
      <c r="AY39" s="91"/>
      <c r="AZ39" s="81">
        <v>0</v>
      </c>
      <c r="BA39" s="78">
        <f t="shared" si="22"/>
        <v>0</v>
      </c>
      <c r="BB39" s="91">
        <v>600</v>
      </c>
      <c r="BC39" s="81">
        <v>1</v>
      </c>
      <c r="BD39" s="78">
        <f t="shared" si="23"/>
        <v>600</v>
      </c>
      <c r="BE39" s="78">
        <f t="shared" si="24"/>
        <v>1900</v>
      </c>
      <c r="BF39" s="91"/>
      <c r="BG39" s="91"/>
      <c r="BH39" s="81"/>
      <c r="BI39" s="78">
        <f t="shared" si="25"/>
        <v>1900</v>
      </c>
      <c r="BJ39" s="81"/>
      <c r="BK39" s="92">
        <v>0.28125</v>
      </c>
      <c r="BL39" s="81"/>
      <c r="BM39" s="79">
        <v>18</v>
      </c>
      <c r="BN39" s="79">
        <f t="shared" si="27"/>
        <v>0.3</v>
      </c>
      <c r="BO39" s="78">
        <f t="shared" si="28"/>
        <v>0</v>
      </c>
      <c r="BP39" s="79">
        <v>3.98</v>
      </c>
      <c r="BQ39" s="93">
        <f t="shared" si="29"/>
        <v>7.5722983257229834E-6</v>
      </c>
      <c r="BR39" s="81"/>
      <c r="BS39" s="94">
        <f t="shared" si="30"/>
        <v>0</v>
      </c>
      <c r="BT39" s="94">
        <f t="shared" ref="BT39:BT56" si="42">BS39*H39</f>
        <v>0</v>
      </c>
      <c r="BU39" s="95">
        <f t="shared" si="31"/>
        <v>0</v>
      </c>
      <c r="BV39" s="95">
        <f t="shared" si="32"/>
        <v>0</v>
      </c>
      <c r="BW39" s="95">
        <f t="shared" si="33"/>
        <v>0</v>
      </c>
      <c r="BX39" s="78">
        <f t="shared" si="34"/>
        <v>3297.2305288461539</v>
      </c>
    </row>
    <row r="40" spans="1:76" x14ac:dyDescent="0.2">
      <c r="A40" s="4">
        <v>34</v>
      </c>
      <c r="B40" s="32" t="s">
        <v>311</v>
      </c>
      <c r="C40" s="31" t="s">
        <v>312</v>
      </c>
      <c r="D40" s="39" t="s">
        <v>144</v>
      </c>
      <c r="E40" s="41">
        <v>44454</v>
      </c>
      <c r="F40" s="33">
        <v>0.53194444444444444</v>
      </c>
      <c r="G40" s="33">
        <v>0.65902777777777777</v>
      </c>
      <c r="H40" s="30">
        <f t="shared" si="8"/>
        <v>183</v>
      </c>
      <c r="I40" s="43" t="s">
        <v>178</v>
      </c>
      <c r="J40" s="13">
        <v>1000000</v>
      </c>
      <c r="K40" s="13">
        <f t="shared" si="9"/>
        <v>274.72527472527474</v>
      </c>
      <c r="L40" s="13">
        <f t="shared" si="10"/>
        <v>4.5787545787545794</v>
      </c>
      <c r="M40" s="15">
        <f t="shared" si="35"/>
        <v>837.91208791208805</v>
      </c>
      <c r="N40" s="34" t="s">
        <v>288</v>
      </c>
      <c r="O40" s="14">
        <v>79390</v>
      </c>
      <c r="P40" s="14">
        <f t="shared" si="11"/>
        <v>19.084134615384617</v>
      </c>
      <c r="Q40" s="14">
        <f t="shared" si="12"/>
        <v>0.31806891025641026</v>
      </c>
      <c r="R40" s="16">
        <f t="shared" si="36"/>
        <v>58.206610576923076</v>
      </c>
      <c r="S40" s="35" t="s">
        <v>313</v>
      </c>
      <c r="T40" s="14">
        <v>432000</v>
      </c>
      <c r="U40" s="14">
        <f t="shared" si="13"/>
        <v>118.68131868131869</v>
      </c>
      <c r="V40" s="14">
        <f t="shared" si="14"/>
        <v>1.9780219780219781</v>
      </c>
      <c r="W40" s="16">
        <f t="shared" si="37"/>
        <v>361.97802197802201</v>
      </c>
      <c r="X40" s="35" t="s">
        <v>314</v>
      </c>
      <c r="Y40" s="14">
        <v>45</v>
      </c>
      <c r="Z40" s="14">
        <f t="shared" si="15"/>
        <v>0.75</v>
      </c>
      <c r="AA40" s="16">
        <f t="shared" si="38"/>
        <v>137.25</v>
      </c>
      <c r="AB40" s="35" t="s">
        <v>253</v>
      </c>
      <c r="AC40" s="14">
        <v>25</v>
      </c>
      <c r="AD40" s="14">
        <f t="shared" si="16"/>
        <v>0.41666666666666669</v>
      </c>
      <c r="AE40" s="16">
        <f t="shared" si="39"/>
        <v>76.25</v>
      </c>
      <c r="AF40" s="35"/>
      <c r="AG40" s="35"/>
      <c r="AH40" s="14">
        <f t="shared" si="17"/>
        <v>0</v>
      </c>
      <c r="AI40" s="16">
        <f t="shared" si="40"/>
        <v>0</v>
      </c>
      <c r="AJ40" s="16">
        <v>384</v>
      </c>
      <c r="AK40" s="16" t="s">
        <v>162</v>
      </c>
      <c r="AL40" s="16">
        <f t="shared" si="41"/>
        <v>1855.5967204670333</v>
      </c>
      <c r="AM40" s="35">
        <v>700</v>
      </c>
      <c r="AN40" s="31">
        <v>2</v>
      </c>
      <c r="AO40" s="16">
        <f t="shared" si="18"/>
        <v>1400</v>
      </c>
      <c r="AP40" s="35"/>
      <c r="AQ40" s="31">
        <v>0</v>
      </c>
      <c r="AR40" s="16">
        <f t="shared" si="19"/>
        <v>0</v>
      </c>
      <c r="AS40" s="35">
        <v>192.82</v>
      </c>
      <c r="AT40" s="31">
        <v>1</v>
      </c>
      <c r="AU40" s="16">
        <f t="shared" si="20"/>
        <v>192.82</v>
      </c>
      <c r="AV40" s="35">
        <v>100</v>
      </c>
      <c r="AW40" s="31">
        <v>6</v>
      </c>
      <c r="AX40" s="16">
        <f t="shared" si="21"/>
        <v>600</v>
      </c>
      <c r="AY40" s="35"/>
      <c r="AZ40" s="31">
        <v>0</v>
      </c>
      <c r="BA40" s="16">
        <f t="shared" si="22"/>
        <v>0</v>
      </c>
      <c r="BB40" s="35">
        <v>650</v>
      </c>
      <c r="BC40" s="31">
        <v>1</v>
      </c>
      <c r="BD40" s="16">
        <f t="shared" si="23"/>
        <v>650</v>
      </c>
      <c r="BE40" s="16">
        <f t="shared" si="24"/>
        <v>2842.8199999999997</v>
      </c>
      <c r="BF40" s="35"/>
      <c r="BG40" s="35"/>
      <c r="BH40" s="31"/>
      <c r="BI40" s="16">
        <f t="shared" si="25"/>
        <v>2842.8199999999997</v>
      </c>
      <c r="BJ40" s="31"/>
      <c r="BK40" s="45">
        <v>0.42152777777777778</v>
      </c>
      <c r="BL40" s="31"/>
      <c r="BM40" s="14">
        <v>18</v>
      </c>
      <c r="BN40" s="14">
        <f t="shared" si="27"/>
        <v>0.3</v>
      </c>
      <c r="BO40" s="16">
        <f t="shared" si="28"/>
        <v>0</v>
      </c>
      <c r="BP40" s="14">
        <v>3.98</v>
      </c>
      <c r="BQ40" s="27">
        <f t="shared" si="29"/>
        <v>7.5722983257229834E-6</v>
      </c>
      <c r="BR40" s="31"/>
      <c r="BS40" s="26">
        <f t="shared" si="30"/>
        <v>0</v>
      </c>
      <c r="BT40" s="26">
        <f t="shared" si="42"/>
        <v>0</v>
      </c>
      <c r="BU40" s="29">
        <f t="shared" si="31"/>
        <v>0</v>
      </c>
      <c r="BV40" s="29">
        <f t="shared" si="32"/>
        <v>0</v>
      </c>
      <c r="BW40" s="29">
        <f t="shared" si="33"/>
        <v>0</v>
      </c>
      <c r="BX40" s="16">
        <f t="shared" si="34"/>
        <v>4698.416720467033</v>
      </c>
    </row>
    <row r="41" spans="1:76" x14ac:dyDescent="0.2">
      <c r="A41" s="4">
        <v>35</v>
      </c>
      <c r="B41" s="32" t="s">
        <v>315</v>
      </c>
      <c r="C41" s="31" t="s">
        <v>316</v>
      </c>
      <c r="D41" s="39" t="s">
        <v>264</v>
      </c>
      <c r="E41" s="41">
        <v>44452</v>
      </c>
      <c r="F41" s="33">
        <v>0.30208333333333331</v>
      </c>
      <c r="G41" s="33">
        <v>0.38750000000000001</v>
      </c>
      <c r="H41" s="30">
        <f t="shared" si="8"/>
        <v>123.00000000000004</v>
      </c>
      <c r="I41" s="43" t="s">
        <v>130</v>
      </c>
      <c r="J41" s="13">
        <v>1000000</v>
      </c>
      <c r="K41" s="13">
        <f t="shared" si="9"/>
        <v>274.72527472527474</v>
      </c>
      <c r="L41" s="13">
        <f t="shared" si="10"/>
        <v>4.5787545787545794</v>
      </c>
      <c r="M41" s="15">
        <f t="shared" si="35"/>
        <v>563.18681318681342</v>
      </c>
      <c r="N41" s="34" t="s">
        <v>138</v>
      </c>
      <c r="O41" s="14">
        <v>79390</v>
      </c>
      <c r="P41" s="14">
        <f t="shared" si="11"/>
        <v>19.084134615384617</v>
      </c>
      <c r="Q41" s="14">
        <f t="shared" si="12"/>
        <v>0.31806891025641026</v>
      </c>
      <c r="R41" s="16">
        <f t="shared" si="36"/>
        <v>39.122475961538477</v>
      </c>
      <c r="S41" s="35" t="s">
        <v>317</v>
      </c>
      <c r="T41" s="14">
        <v>432000</v>
      </c>
      <c r="U41" s="14">
        <f t="shared" si="13"/>
        <v>118.68131868131869</v>
      </c>
      <c r="V41" s="14">
        <f t="shared" si="14"/>
        <v>1.9780219780219781</v>
      </c>
      <c r="W41" s="16">
        <f t="shared" si="37"/>
        <v>243.29670329670338</v>
      </c>
      <c r="X41" s="35" t="s">
        <v>318</v>
      </c>
      <c r="Y41" s="14">
        <v>45</v>
      </c>
      <c r="Z41" s="14">
        <f t="shared" si="15"/>
        <v>0.75</v>
      </c>
      <c r="AA41" s="16">
        <f t="shared" si="38"/>
        <v>92.250000000000028</v>
      </c>
      <c r="AB41" s="35" t="s">
        <v>295</v>
      </c>
      <c r="AC41" s="14">
        <v>25</v>
      </c>
      <c r="AD41" s="14">
        <f t="shared" si="16"/>
        <v>0.41666666666666669</v>
      </c>
      <c r="AE41" s="16">
        <f t="shared" si="39"/>
        <v>51.250000000000021</v>
      </c>
      <c r="AF41" s="35"/>
      <c r="AG41" s="35"/>
      <c r="AH41" s="14">
        <f t="shared" si="17"/>
        <v>0</v>
      </c>
      <c r="AI41" s="16">
        <f t="shared" si="40"/>
        <v>0</v>
      </c>
      <c r="AJ41" s="16">
        <v>384</v>
      </c>
      <c r="AK41" s="16" t="s">
        <v>135</v>
      </c>
      <c r="AL41" s="16">
        <f t="shared" si="41"/>
        <v>1373.1059924450553</v>
      </c>
      <c r="AM41" s="35">
        <v>700</v>
      </c>
      <c r="AN41" s="31">
        <v>1</v>
      </c>
      <c r="AO41" s="16">
        <f t="shared" si="18"/>
        <v>700</v>
      </c>
      <c r="AP41" s="35"/>
      <c r="AQ41" s="31">
        <v>0</v>
      </c>
      <c r="AR41" s="16">
        <f t="shared" si="19"/>
        <v>0</v>
      </c>
      <c r="AS41" s="35"/>
      <c r="AT41" s="31">
        <v>0</v>
      </c>
      <c r="AU41" s="16">
        <f t="shared" si="20"/>
        <v>0</v>
      </c>
      <c r="AV41" s="35">
        <v>150</v>
      </c>
      <c r="AW41" s="31">
        <v>4</v>
      </c>
      <c r="AX41" s="16">
        <f t="shared" si="21"/>
        <v>600</v>
      </c>
      <c r="AY41" s="35"/>
      <c r="AZ41" s="31">
        <v>0</v>
      </c>
      <c r="BA41" s="16">
        <f t="shared" si="22"/>
        <v>0</v>
      </c>
      <c r="BB41" s="35">
        <v>600</v>
      </c>
      <c r="BC41" s="31">
        <v>1</v>
      </c>
      <c r="BD41" s="16">
        <f t="shared" si="23"/>
        <v>600</v>
      </c>
      <c r="BE41" s="16">
        <f t="shared" si="24"/>
        <v>1900</v>
      </c>
      <c r="BF41" s="35"/>
      <c r="BG41" s="35"/>
      <c r="BH41" s="31"/>
      <c r="BI41" s="16">
        <f t="shared" si="25"/>
        <v>1900</v>
      </c>
      <c r="BJ41" s="31"/>
      <c r="BK41" s="45">
        <v>0.26458333333333334</v>
      </c>
      <c r="BL41" s="31"/>
      <c r="BM41" s="14">
        <v>18</v>
      </c>
      <c r="BN41" s="14">
        <f t="shared" si="27"/>
        <v>0.3</v>
      </c>
      <c r="BO41" s="16">
        <f t="shared" si="28"/>
        <v>0</v>
      </c>
      <c r="BP41" s="14">
        <v>3.98</v>
      </c>
      <c r="BQ41" s="27">
        <f t="shared" si="29"/>
        <v>7.5722983257229834E-6</v>
      </c>
      <c r="BR41" s="31"/>
      <c r="BS41" s="26">
        <f t="shared" si="30"/>
        <v>0</v>
      </c>
      <c r="BT41" s="26">
        <f t="shared" si="42"/>
        <v>0</v>
      </c>
      <c r="BU41" s="29">
        <f t="shared" si="31"/>
        <v>0</v>
      </c>
      <c r="BV41" s="29">
        <f t="shared" si="32"/>
        <v>0</v>
      </c>
      <c r="BW41" s="29">
        <f t="shared" si="33"/>
        <v>0</v>
      </c>
      <c r="BX41" s="16">
        <f t="shared" si="34"/>
        <v>3273.1059924450556</v>
      </c>
    </row>
    <row r="42" spans="1:76" s="61" customFormat="1" x14ac:dyDescent="0.2">
      <c r="A42" s="60">
        <v>36</v>
      </c>
      <c r="B42" s="82" t="s">
        <v>319</v>
      </c>
      <c r="C42" s="81" t="s">
        <v>320</v>
      </c>
      <c r="D42" s="83" t="s">
        <v>144</v>
      </c>
      <c r="E42" s="84">
        <v>44448</v>
      </c>
      <c r="F42" s="85">
        <v>0.3527777777777778</v>
      </c>
      <c r="G42" s="112">
        <v>0.58888888888888891</v>
      </c>
      <c r="H42" s="86">
        <f>(G42-F42)*1440</f>
        <v>340</v>
      </c>
      <c r="I42" s="87" t="s">
        <v>171</v>
      </c>
      <c r="J42" s="88">
        <v>1000000</v>
      </c>
      <c r="K42" s="88">
        <f t="shared" si="9"/>
        <v>274.72527472527474</v>
      </c>
      <c r="L42" s="88">
        <f t="shared" si="10"/>
        <v>4.5787545787545794</v>
      </c>
      <c r="M42" s="89">
        <f t="shared" si="35"/>
        <v>1556.7765567765571</v>
      </c>
      <c r="N42" s="90" t="s">
        <v>321</v>
      </c>
      <c r="O42" s="79">
        <v>79390</v>
      </c>
      <c r="P42" s="79">
        <f t="shared" si="11"/>
        <v>19.084134615384617</v>
      </c>
      <c r="Q42" s="79">
        <f t="shared" si="12"/>
        <v>0.31806891025641026</v>
      </c>
      <c r="R42" s="78">
        <f t="shared" si="36"/>
        <v>108.14342948717949</v>
      </c>
      <c r="S42" s="91" t="s">
        <v>322</v>
      </c>
      <c r="T42" s="79">
        <v>432000</v>
      </c>
      <c r="U42" s="79">
        <f t="shared" si="13"/>
        <v>118.68131868131869</v>
      </c>
      <c r="V42" s="79">
        <f t="shared" si="14"/>
        <v>1.9780219780219781</v>
      </c>
      <c r="W42" s="78">
        <f t="shared" si="37"/>
        <v>672.52747252747258</v>
      </c>
      <c r="X42" s="91" t="s">
        <v>323</v>
      </c>
      <c r="Y42" s="79">
        <v>45</v>
      </c>
      <c r="Z42" s="79">
        <f t="shared" si="15"/>
        <v>0.75</v>
      </c>
      <c r="AA42" s="78">
        <f t="shared" si="38"/>
        <v>255</v>
      </c>
      <c r="AB42" s="91" t="s">
        <v>324</v>
      </c>
      <c r="AC42" s="79">
        <v>25</v>
      </c>
      <c r="AD42" s="79">
        <f t="shared" si="16"/>
        <v>0.41666666666666669</v>
      </c>
      <c r="AE42" s="78">
        <f t="shared" si="39"/>
        <v>141.66666666666669</v>
      </c>
      <c r="AF42" s="91"/>
      <c r="AG42" s="91"/>
      <c r="AH42" s="79">
        <f t="shared" si="17"/>
        <v>0</v>
      </c>
      <c r="AI42" s="78">
        <f t="shared" si="40"/>
        <v>0</v>
      </c>
      <c r="AJ42" s="78">
        <v>384</v>
      </c>
      <c r="AK42" s="78" t="s">
        <v>135</v>
      </c>
      <c r="AL42" s="78">
        <f t="shared" si="41"/>
        <v>3118.1141254578761</v>
      </c>
      <c r="AM42" s="91"/>
      <c r="AN42" s="81">
        <v>0</v>
      </c>
      <c r="AO42" s="78">
        <f t="shared" si="18"/>
        <v>0</v>
      </c>
      <c r="AP42" s="91">
        <v>2000</v>
      </c>
      <c r="AQ42" s="81">
        <v>2</v>
      </c>
      <c r="AR42" s="78">
        <f t="shared" si="19"/>
        <v>4000</v>
      </c>
      <c r="AS42" s="91">
        <v>129</v>
      </c>
      <c r="AT42" s="81">
        <v>1</v>
      </c>
      <c r="AU42" s="78">
        <f t="shared" si="20"/>
        <v>129</v>
      </c>
      <c r="AV42" s="91">
        <v>150</v>
      </c>
      <c r="AW42" s="81">
        <v>6</v>
      </c>
      <c r="AX42" s="78">
        <f t="shared" si="21"/>
        <v>900</v>
      </c>
      <c r="AY42" s="91"/>
      <c r="AZ42" s="81">
        <v>0</v>
      </c>
      <c r="BA42" s="78">
        <f t="shared" si="22"/>
        <v>0</v>
      </c>
      <c r="BB42" s="91">
        <v>700</v>
      </c>
      <c r="BC42" s="81">
        <v>1</v>
      </c>
      <c r="BD42" s="78">
        <f t="shared" si="23"/>
        <v>700</v>
      </c>
      <c r="BE42" s="78">
        <f t="shared" si="24"/>
        <v>5729</v>
      </c>
      <c r="BF42" s="91"/>
      <c r="BG42" s="91"/>
      <c r="BH42" s="81"/>
      <c r="BI42" s="78">
        <f t="shared" si="25"/>
        <v>5729</v>
      </c>
      <c r="BJ42" s="81"/>
      <c r="BK42" s="92">
        <v>0.29791666666666666</v>
      </c>
      <c r="BL42" s="81"/>
      <c r="BM42" s="79">
        <v>18</v>
      </c>
      <c r="BN42" s="79">
        <f t="shared" si="27"/>
        <v>0.3</v>
      </c>
      <c r="BO42" s="78">
        <f t="shared" si="28"/>
        <v>0</v>
      </c>
      <c r="BP42" s="79">
        <v>3.98</v>
      </c>
      <c r="BQ42" s="93">
        <f t="shared" si="29"/>
        <v>7.5722983257229834E-6</v>
      </c>
      <c r="BR42" s="81"/>
      <c r="BS42" s="94">
        <f t="shared" si="30"/>
        <v>0</v>
      </c>
      <c r="BT42" s="94">
        <f t="shared" si="42"/>
        <v>0</v>
      </c>
      <c r="BU42" s="95">
        <f t="shared" si="31"/>
        <v>0</v>
      </c>
      <c r="BV42" s="95">
        <f t="shared" si="32"/>
        <v>0</v>
      </c>
      <c r="BW42" s="95">
        <f t="shared" si="33"/>
        <v>0</v>
      </c>
      <c r="BX42" s="78">
        <f t="shared" si="34"/>
        <v>8847.1141254578761</v>
      </c>
    </row>
    <row r="43" spans="1:76" x14ac:dyDescent="0.2">
      <c r="A43" s="4">
        <v>37</v>
      </c>
      <c r="B43" s="32" t="s">
        <v>325</v>
      </c>
      <c r="C43" s="31" t="s">
        <v>326</v>
      </c>
      <c r="D43" s="39" t="s">
        <v>264</v>
      </c>
      <c r="E43" s="41">
        <v>44438</v>
      </c>
      <c r="F43" s="33">
        <v>0.3</v>
      </c>
      <c r="G43" s="33">
        <v>0.38541666666666669</v>
      </c>
      <c r="H43" s="30">
        <f>(G43-F43)*1440</f>
        <v>123.00000000000004</v>
      </c>
      <c r="I43" s="43" t="s">
        <v>130</v>
      </c>
      <c r="J43" s="13">
        <v>1000000</v>
      </c>
      <c r="K43" s="13">
        <f t="shared" si="9"/>
        <v>274.72527472527474</v>
      </c>
      <c r="L43" s="13">
        <f t="shared" si="10"/>
        <v>4.5787545787545794</v>
      </c>
      <c r="M43" s="15">
        <f t="shared" si="35"/>
        <v>563.18681318681342</v>
      </c>
      <c r="N43" s="34" t="s">
        <v>165</v>
      </c>
      <c r="O43" s="14">
        <v>79390</v>
      </c>
      <c r="P43" s="14">
        <f t="shared" si="11"/>
        <v>19.084134615384617</v>
      </c>
      <c r="Q43" s="14">
        <f t="shared" si="12"/>
        <v>0.31806891025641026</v>
      </c>
      <c r="R43" s="16">
        <f t="shared" si="36"/>
        <v>39.122475961538477</v>
      </c>
      <c r="S43" s="35" t="s">
        <v>327</v>
      </c>
      <c r="T43" s="14">
        <v>432000</v>
      </c>
      <c r="U43" s="14">
        <f t="shared" si="13"/>
        <v>118.68131868131869</v>
      </c>
      <c r="V43" s="14">
        <f t="shared" si="14"/>
        <v>1.9780219780219781</v>
      </c>
      <c r="W43" s="16">
        <f t="shared" si="37"/>
        <v>243.29670329670338</v>
      </c>
      <c r="X43" s="35" t="s">
        <v>328</v>
      </c>
      <c r="Y43" s="14">
        <v>45</v>
      </c>
      <c r="Z43" s="14">
        <f t="shared" si="15"/>
        <v>0.75</v>
      </c>
      <c r="AA43" s="16">
        <f t="shared" si="38"/>
        <v>92.250000000000028</v>
      </c>
      <c r="AB43" s="35" t="s">
        <v>134</v>
      </c>
      <c r="AC43" s="14">
        <v>25</v>
      </c>
      <c r="AD43" s="14">
        <f t="shared" si="16"/>
        <v>0.41666666666666669</v>
      </c>
      <c r="AE43" s="16">
        <f t="shared" si="39"/>
        <v>51.250000000000021</v>
      </c>
      <c r="AF43" s="35"/>
      <c r="AG43" s="35"/>
      <c r="AH43" s="14">
        <f t="shared" si="17"/>
        <v>0</v>
      </c>
      <c r="AI43" s="16">
        <f t="shared" si="40"/>
        <v>0</v>
      </c>
      <c r="AJ43" s="16">
        <v>384</v>
      </c>
      <c r="AK43" s="16" t="s">
        <v>135</v>
      </c>
      <c r="AL43" s="16">
        <f t="shared" si="41"/>
        <v>1373.1059924450553</v>
      </c>
      <c r="AM43" s="35">
        <v>700</v>
      </c>
      <c r="AN43" s="31">
        <v>1</v>
      </c>
      <c r="AO43" s="16">
        <f t="shared" si="18"/>
        <v>700</v>
      </c>
      <c r="AP43" s="35"/>
      <c r="AQ43" s="31">
        <v>0</v>
      </c>
      <c r="AR43" s="16">
        <f t="shared" si="19"/>
        <v>0</v>
      </c>
      <c r="AS43" s="35"/>
      <c r="AT43" s="31">
        <v>0</v>
      </c>
      <c r="AU43" s="16">
        <f t="shared" si="20"/>
        <v>0</v>
      </c>
      <c r="AV43" s="35">
        <v>150</v>
      </c>
      <c r="AW43" s="31">
        <v>4</v>
      </c>
      <c r="AX43" s="16">
        <f t="shared" si="21"/>
        <v>600</v>
      </c>
      <c r="AY43" s="35"/>
      <c r="AZ43" s="31">
        <v>0</v>
      </c>
      <c r="BA43" s="16">
        <f t="shared" si="22"/>
        <v>0</v>
      </c>
      <c r="BB43" s="35">
        <v>600</v>
      </c>
      <c r="BC43" s="31">
        <v>1</v>
      </c>
      <c r="BD43" s="16">
        <f t="shared" si="23"/>
        <v>600</v>
      </c>
      <c r="BE43" s="16">
        <f t="shared" si="24"/>
        <v>1900</v>
      </c>
      <c r="BF43" s="35"/>
      <c r="BG43" s="35"/>
      <c r="BH43" s="31"/>
      <c r="BI43" s="16">
        <f t="shared" si="25"/>
        <v>1900</v>
      </c>
      <c r="BJ43" s="31"/>
      <c r="BK43" s="45">
        <v>0.29791666666666666</v>
      </c>
      <c r="BL43" s="31"/>
      <c r="BM43" s="14">
        <v>18</v>
      </c>
      <c r="BN43" s="14">
        <f t="shared" si="27"/>
        <v>0.3</v>
      </c>
      <c r="BO43" s="16">
        <f t="shared" si="28"/>
        <v>0</v>
      </c>
      <c r="BP43" s="14">
        <v>3.98</v>
      </c>
      <c r="BQ43" s="27">
        <f t="shared" si="29"/>
        <v>7.5722983257229834E-6</v>
      </c>
      <c r="BR43" s="31"/>
      <c r="BS43" s="26">
        <f t="shared" si="30"/>
        <v>0</v>
      </c>
      <c r="BT43" s="26">
        <f t="shared" si="42"/>
        <v>0</v>
      </c>
      <c r="BU43" s="29">
        <f t="shared" si="31"/>
        <v>0</v>
      </c>
      <c r="BV43" s="29">
        <f t="shared" si="32"/>
        <v>0</v>
      </c>
      <c r="BW43" s="29">
        <f t="shared" si="33"/>
        <v>0</v>
      </c>
      <c r="BX43" s="16">
        <f t="shared" si="34"/>
        <v>3273.1059924450556</v>
      </c>
    </row>
    <row r="44" spans="1:76" x14ac:dyDescent="0.2">
      <c r="A44" s="4">
        <v>38</v>
      </c>
      <c r="B44" s="32" t="s">
        <v>329</v>
      </c>
      <c r="C44" s="31" t="s">
        <v>330</v>
      </c>
      <c r="D44" s="39" t="s">
        <v>170</v>
      </c>
      <c r="E44" s="41">
        <v>44438</v>
      </c>
      <c r="F44" s="33">
        <v>0.3125</v>
      </c>
      <c r="G44" s="33">
        <v>0.40277777777777773</v>
      </c>
      <c r="H44" s="30">
        <f t="shared" si="8"/>
        <v>129.99999999999994</v>
      </c>
      <c r="I44" s="43" t="s">
        <v>178</v>
      </c>
      <c r="J44" s="13">
        <v>1000000</v>
      </c>
      <c r="K44" s="13">
        <f t="shared" si="9"/>
        <v>274.72527472527474</v>
      </c>
      <c r="L44" s="13">
        <f t="shared" si="10"/>
        <v>4.5787545787545794</v>
      </c>
      <c r="M44" s="15">
        <f t="shared" si="35"/>
        <v>595.23809523809507</v>
      </c>
      <c r="N44" s="34" t="s">
        <v>288</v>
      </c>
      <c r="O44" s="14">
        <v>79390</v>
      </c>
      <c r="P44" s="14">
        <f t="shared" si="11"/>
        <v>19.084134615384617</v>
      </c>
      <c r="Q44" s="14">
        <f t="shared" si="12"/>
        <v>0.31806891025641026</v>
      </c>
      <c r="R44" s="16">
        <f t="shared" si="36"/>
        <v>41.348958333333314</v>
      </c>
      <c r="S44" s="35" t="s">
        <v>331</v>
      </c>
      <c r="T44" s="14">
        <v>432000</v>
      </c>
      <c r="U44" s="14">
        <f t="shared" si="13"/>
        <v>118.68131868131869</v>
      </c>
      <c r="V44" s="14">
        <f t="shared" si="14"/>
        <v>1.9780219780219781</v>
      </c>
      <c r="W44" s="16">
        <f t="shared" si="37"/>
        <v>257.14285714285705</v>
      </c>
      <c r="X44" s="35" t="s">
        <v>332</v>
      </c>
      <c r="Y44" s="14">
        <v>45</v>
      </c>
      <c r="Z44" s="14">
        <f t="shared" si="15"/>
        <v>0.75</v>
      </c>
      <c r="AA44" s="16">
        <f t="shared" si="38"/>
        <v>97.499999999999957</v>
      </c>
      <c r="AB44" s="35" t="s">
        <v>222</v>
      </c>
      <c r="AC44" s="14">
        <v>25</v>
      </c>
      <c r="AD44" s="14">
        <f t="shared" si="16"/>
        <v>0.41666666666666669</v>
      </c>
      <c r="AE44" s="16">
        <f t="shared" si="39"/>
        <v>54.166666666666643</v>
      </c>
      <c r="AF44" s="35"/>
      <c r="AG44" s="35"/>
      <c r="AH44" s="14">
        <f t="shared" si="17"/>
        <v>0</v>
      </c>
      <c r="AI44" s="16">
        <f t="shared" si="40"/>
        <v>0</v>
      </c>
      <c r="AJ44" s="16">
        <v>384</v>
      </c>
      <c r="AK44" s="16" t="s">
        <v>162</v>
      </c>
      <c r="AL44" s="16">
        <f t="shared" si="41"/>
        <v>1429.3965773809518</v>
      </c>
      <c r="AM44" s="35">
        <v>700</v>
      </c>
      <c r="AN44" s="31">
        <v>1</v>
      </c>
      <c r="AO44" s="16">
        <f t="shared" si="18"/>
        <v>700</v>
      </c>
      <c r="AP44" s="35"/>
      <c r="AQ44" s="31">
        <v>0</v>
      </c>
      <c r="AR44" s="16">
        <f t="shared" si="19"/>
        <v>0</v>
      </c>
      <c r="AS44" s="35"/>
      <c r="AT44" s="31">
        <v>0</v>
      </c>
      <c r="AU44" s="16">
        <f t="shared" si="20"/>
        <v>0</v>
      </c>
      <c r="AV44" s="35">
        <v>100</v>
      </c>
      <c r="AW44" s="31">
        <v>4</v>
      </c>
      <c r="AX44" s="16">
        <f t="shared" si="21"/>
        <v>400</v>
      </c>
      <c r="AY44" s="35"/>
      <c r="AZ44" s="31">
        <v>0</v>
      </c>
      <c r="BA44" s="16">
        <f t="shared" si="22"/>
        <v>0</v>
      </c>
      <c r="BB44" s="35">
        <v>600</v>
      </c>
      <c r="BC44" s="31">
        <v>1</v>
      </c>
      <c r="BD44" s="16">
        <f t="shared" si="23"/>
        <v>600</v>
      </c>
      <c r="BE44" s="16">
        <f t="shared" si="24"/>
        <v>1700</v>
      </c>
      <c r="BF44" s="35"/>
      <c r="BG44" s="35"/>
      <c r="BH44" s="31"/>
      <c r="BI44" s="16">
        <f t="shared" si="25"/>
        <v>1700</v>
      </c>
      <c r="BJ44" s="31"/>
      <c r="BK44" s="45">
        <v>0.30486111111111108</v>
      </c>
      <c r="BL44" s="31"/>
      <c r="BM44" s="14">
        <v>18</v>
      </c>
      <c r="BN44" s="14">
        <f t="shared" si="27"/>
        <v>0.3</v>
      </c>
      <c r="BO44" s="16">
        <f t="shared" si="28"/>
        <v>0</v>
      </c>
      <c r="BP44" s="14">
        <v>3.98</v>
      </c>
      <c r="BQ44" s="27">
        <f t="shared" si="29"/>
        <v>7.5722983257229834E-6</v>
      </c>
      <c r="BR44" s="31"/>
      <c r="BS44" s="26">
        <f t="shared" si="30"/>
        <v>0</v>
      </c>
      <c r="BT44" s="26">
        <f t="shared" si="42"/>
        <v>0</v>
      </c>
      <c r="BU44" s="29">
        <f t="shared" si="31"/>
        <v>0</v>
      </c>
      <c r="BV44" s="29">
        <f t="shared" si="32"/>
        <v>0</v>
      </c>
      <c r="BW44" s="29">
        <f t="shared" si="33"/>
        <v>0</v>
      </c>
      <c r="BX44" s="16">
        <f t="shared" si="34"/>
        <v>3129.3965773809518</v>
      </c>
    </row>
    <row r="45" spans="1:76" x14ac:dyDescent="0.2">
      <c r="A45" s="4">
        <v>39</v>
      </c>
      <c r="B45" s="32" t="s">
        <v>333</v>
      </c>
      <c r="C45" s="31" t="s">
        <v>334</v>
      </c>
      <c r="D45" s="39" t="s">
        <v>144</v>
      </c>
      <c r="E45" s="41">
        <v>44438</v>
      </c>
      <c r="F45" s="33">
        <v>0.31458333333333333</v>
      </c>
      <c r="G45" s="33">
        <v>0.44027777777777777</v>
      </c>
      <c r="H45" s="30">
        <f t="shared" si="8"/>
        <v>181</v>
      </c>
      <c r="I45" s="43" t="s">
        <v>178</v>
      </c>
      <c r="J45" s="13">
        <v>1000000</v>
      </c>
      <c r="K45" s="13">
        <f t="shared" si="9"/>
        <v>274.72527472527474</v>
      </c>
      <c r="L45" s="13">
        <f t="shared" si="10"/>
        <v>4.5787545787545794</v>
      </c>
      <c r="M45" s="15">
        <f t="shared" si="35"/>
        <v>828.75457875457892</v>
      </c>
      <c r="N45" s="34" t="s">
        <v>335</v>
      </c>
      <c r="O45" s="14">
        <v>79390</v>
      </c>
      <c r="P45" s="14">
        <f t="shared" si="11"/>
        <v>19.084134615384617</v>
      </c>
      <c r="Q45" s="14">
        <f t="shared" si="12"/>
        <v>0.31806891025641026</v>
      </c>
      <c r="R45" s="16">
        <f t="shared" si="36"/>
        <v>57.570472756410261</v>
      </c>
      <c r="S45" s="35" t="s">
        <v>336</v>
      </c>
      <c r="T45" s="14">
        <v>432000</v>
      </c>
      <c r="U45" s="14">
        <f t="shared" si="13"/>
        <v>118.68131868131869</v>
      </c>
      <c r="V45" s="14">
        <f t="shared" si="14"/>
        <v>1.9780219780219781</v>
      </c>
      <c r="W45" s="16">
        <f t="shared" si="37"/>
        <v>358.02197802197804</v>
      </c>
      <c r="X45" s="35" t="s">
        <v>337</v>
      </c>
      <c r="Y45" s="14">
        <v>45</v>
      </c>
      <c r="Z45" s="14">
        <f t="shared" si="15"/>
        <v>0.75</v>
      </c>
      <c r="AA45" s="16">
        <f t="shared" si="38"/>
        <v>135.75</v>
      </c>
      <c r="AB45" s="35" t="s">
        <v>194</v>
      </c>
      <c r="AC45" s="14">
        <v>25</v>
      </c>
      <c r="AD45" s="14">
        <f t="shared" si="16"/>
        <v>0.41666666666666669</v>
      </c>
      <c r="AE45" s="16">
        <f t="shared" si="39"/>
        <v>75.416666666666671</v>
      </c>
      <c r="AF45" s="35"/>
      <c r="AG45" s="35"/>
      <c r="AH45" s="14">
        <f t="shared" si="17"/>
        <v>0</v>
      </c>
      <c r="AI45" s="16">
        <f t="shared" si="40"/>
        <v>0</v>
      </c>
      <c r="AJ45" s="16">
        <v>384</v>
      </c>
      <c r="AK45" s="16" t="s">
        <v>162</v>
      </c>
      <c r="AL45" s="16">
        <f t="shared" si="41"/>
        <v>1839.5136961996341</v>
      </c>
      <c r="AM45" s="35">
        <v>700</v>
      </c>
      <c r="AN45" s="31">
        <v>2</v>
      </c>
      <c r="AO45" s="16">
        <f t="shared" si="18"/>
        <v>1400</v>
      </c>
      <c r="AP45" s="35"/>
      <c r="AQ45" s="31">
        <v>0</v>
      </c>
      <c r="AR45" s="16">
        <f t="shared" si="19"/>
        <v>0</v>
      </c>
      <c r="AS45" s="35"/>
      <c r="AT45" s="31">
        <v>0</v>
      </c>
      <c r="AU45" s="16">
        <f t="shared" si="20"/>
        <v>0</v>
      </c>
      <c r="AV45" s="35">
        <v>100</v>
      </c>
      <c r="AW45" s="31">
        <v>6</v>
      </c>
      <c r="AX45" s="16">
        <f t="shared" si="21"/>
        <v>600</v>
      </c>
      <c r="AY45" s="35"/>
      <c r="AZ45" s="31">
        <v>0</v>
      </c>
      <c r="BA45" s="16">
        <f t="shared" si="22"/>
        <v>0</v>
      </c>
      <c r="BB45" s="35">
        <v>650</v>
      </c>
      <c r="BC45" s="31">
        <v>1</v>
      </c>
      <c r="BD45" s="16">
        <f t="shared" si="23"/>
        <v>650</v>
      </c>
      <c r="BE45" s="16">
        <f t="shared" si="24"/>
        <v>2650</v>
      </c>
      <c r="BF45" s="35"/>
      <c r="BG45" s="35"/>
      <c r="BH45" s="31"/>
      <c r="BI45" s="16">
        <f t="shared" si="25"/>
        <v>2650</v>
      </c>
      <c r="BJ45" s="31"/>
      <c r="BK45" s="45">
        <v>0.30486111111111108</v>
      </c>
      <c r="BL45" s="31"/>
      <c r="BM45" s="14">
        <v>18</v>
      </c>
      <c r="BN45" s="14">
        <f t="shared" si="27"/>
        <v>0.3</v>
      </c>
      <c r="BO45" s="16">
        <f t="shared" si="28"/>
        <v>0</v>
      </c>
      <c r="BP45" s="14">
        <v>3.98</v>
      </c>
      <c r="BQ45" s="27">
        <f t="shared" si="29"/>
        <v>7.5722983257229834E-6</v>
      </c>
      <c r="BR45" s="31"/>
      <c r="BS45" s="26">
        <f t="shared" si="30"/>
        <v>0</v>
      </c>
      <c r="BT45" s="26">
        <f t="shared" si="42"/>
        <v>0</v>
      </c>
      <c r="BU45" s="29">
        <f t="shared" si="31"/>
        <v>0</v>
      </c>
      <c r="BV45" s="29">
        <f t="shared" si="32"/>
        <v>0</v>
      </c>
      <c r="BW45" s="29">
        <f t="shared" si="33"/>
        <v>0</v>
      </c>
      <c r="BX45" s="16">
        <f t="shared" si="34"/>
        <v>4489.5136961996341</v>
      </c>
    </row>
    <row r="46" spans="1:76" x14ac:dyDescent="0.2">
      <c r="A46" s="4">
        <v>40</v>
      </c>
      <c r="B46" s="32" t="s">
        <v>338</v>
      </c>
      <c r="C46" s="31" t="s">
        <v>339</v>
      </c>
      <c r="D46" s="39" t="s">
        <v>170</v>
      </c>
      <c r="E46" s="41">
        <v>44424</v>
      </c>
      <c r="F46" s="33">
        <v>0.30555555555555552</v>
      </c>
      <c r="G46" s="33">
        <v>0.38541666666666669</v>
      </c>
      <c r="H46" s="30">
        <f t="shared" si="8"/>
        <v>115.00000000000007</v>
      </c>
      <c r="I46" s="43" t="s">
        <v>130</v>
      </c>
      <c r="J46" s="13">
        <v>1000000</v>
      </c>
      <c r="K46" s="13">
        <f t="shared" si="9"/>
        <v>274.72527472527474</v>
      </c>
      <c r="L46" s="13">
        <f t="shared" si="10"/>
        <v>4.5787545787545794</v>
      </c>
      <c r="M46" s="15">
        <f t="shared" si="35"/>
        <v>526.55677655677698</v>
      </c>
      <c r="N46" s="34" t="s">
        <v>340</v>
      </c>
      <c r="O46" s="14">
        <v>79390</v>
      </c>
      <c r="P46" s="14">
        <f t="shared" si="11"/>
        <v>19.084134615384617</v>
      </c>
      <c r="Q46" s="14">
        <f t="shared" si="12"/>
        <v>0.31806891025641026</v>
      </c>
      <c r="R46" s="16">
        <f t="shared" si="36"/>
        <v>36.577924679487204</v>
      </c>
      <c r="S46" s="35" t="s">
        <v>341</v>
      </c>
      <c r="T46" s="14">
        <v>432000</v>
      </c>
      <c r="U46" s="14">
        <f t="shared" si="13"/>
        <v>118.68131868131869</v>
      </c>
      <c r="V46" s="14">
        <f t="shared" si="14"/>
        <v>1.9780219780219781</v>
      </c>
      <c r="W46" s="16">
        <f t="shared" si="37"/>
        <v>227.47252747252762</v>
      </c>
      <c r="X46" s="35" t="s">
        <v>342</v>
      </c>
      <c r="Y46" s="14">
        <v>45</v>
      </c>
      <c r="Z46" s="14">
        <f t="shared" si="15"/>
        <v>0.75</v>
      </c>
      <c r="AA46" s="16">
        <f t="shared" si="38"/>
        <v>86.250000000000057</v>
      </c>
      <c r="AB46" s="35" t="s">
        <v>343</v>
      </c>
      <c r="AC46" s="14">
        <v>25</v>
      </c>
      <c r="AD46" s="14">
        <f t="shared" si="16"/>
        <v>0.41666666666666669</v>
      </c>
      <c r="AE46" s="16">
        <f t="shared" si="39"/>
        <v>47.9166666666667</v>
      </c>
      <c r="AF46" s="35"/>
      <c r="AG46" s="35"/>
      <c r="AH46" s="14">
        <f t="shared" si="17"/>
        <v>0</v>
      </c>
      <c r="AI46" s="16">
        <f t="shared" si="40"/>
        <v>0</v>
      </c>
      <c r="AJ46" s="16">
        <v>384</v>
      </c>
      <c r="AK46" s="16" t="s">
        <v>135</v>
      </c>
      <c r="AL46" s="16">
        <f t="shared" si="41"/>
        <v>1308.7738953754586</v>
      </c>
      <c r="AM46" s="35">
        <v>700</v>
      </c>
      <c r="AN46" s="31">
        <v>1</v>
      </c>
      <c r="AO46" s="16">
        <f t="shared" si="18"/>
        <v>700</v>
      </c>
      <c r="AP46" s="35"/>
      <c r="AQ46" s="31">
        <v>0</v>
      </c>
      <c r="AR46" s="16">
        <f t="shared" si="19"/>
        <v>0</v>
      </c>
      <c r="AS46" s="35"/>
      <c r="AT46" s="31">
        <v>0</v>
      </c>
      <c r="AU46" s="16">
        <f t="shared" si="20"/>
        <v>0</v>
      </c>
      <c r="AV46" s="35">
        <v>150</v>
      </c>
      <c r="AW46" s="31">
        <v>4</v>
      </c>
      <c r="AX46" s="16">
        <f t="shared" si="21"/>
        <v>600</v>
      </c>
      <c r="AY46" s="35"/>
      <c r="AZ46" s="31">
        <v>0</v>
      </c>
      <c r="BA46" s="16">
        <f t="shared" si="22"/>
        <v>0</v>
      </c>
      <c r="BB46" s="35">
        <v>600</v>
      </c>
      <c r="BC46" s="31">
        <v>1</v>
      </c>
      <c r="BD46" s="16">
        <f t="shared" si="23"/>
        <v>600</v>
      </c>
      <c r="BE46" s="16">
        <f t="shared" si="24"/>
        <v>1900</v>
      </c>
      <c r="BF46" s="35"/>
      <c r="BG46" s="35"/>
      <c r="BH46" s="31"/>
      <c r="BI46" s="16">
        <f t="shared" si="25"/>
        <v>1900</v>
      </c>
      <c r="BJ46" s="31"/>
      <c r="BK46" s="45">
        <v>0.28194444444444444</v>
      </c>
      <c r="BL46" s="31"/>
      <c r="BM46" s="14">
        <v>18</v>
      </c>
      <c r="BN46" s="14">
        <f t="shared" si="27"/>
        <v>0.3</v>
      </c>
      <c r="BO46" s="16">
        <f t="shared" si="28"/>
        <v>0</v>
      </c>
      <c r="BP46" s="14">
        <v>3.98</v>
      </c>
      <c r="BQ46" s="27">
        <f t="shared" si="29"/>
        <v>7.5722983257229834E-6</v>
      </c>
      <c r="BR46" s="31"/>
      <c r="BS46" s="26">
        <f t="shared" si="30"/>
        <v>0</v>
      </c>
      <c r="BT46" s="26">
        <f t="shared" si="42"/>
        <v>0</v>
      </c>
      <c r="BU46" s="29">
        <f t="shared" si="31"/>
        <v>0</v>
      </c>
      <c r="BV46" s="29">
        <f t="shared" si="32"/>
        <v>0</v>
      </c>
      <c r="BW46" s="29">
        <f t="shared" si="33"/>
        <v>0</v>
      </c>
      <c r="BX46" s="16">
        <f t="shared" si="34"/>
        <v>3208.7738953754588</v>
      </c>
    </row>
    <row r="47" spans="1:76" x14ac:dyDescent="0.2">
      <c r="A47" s="4">
        <v>41</v>
      </c>
      <c r="B47" s="32" t="s">
        <v>344</v>
      </c>
      <c r="C47" s="31" t="s">
        <v>345</v>
      </c>
      <c r="D47" s="39" t="s">
        <v>264</v>
      </c>
      <c r="E47" s="41">
        <v>44424</v>
      </c>
      <c r="F47" s="33">
        <v>0.30833333333333335</v>
      </c>
      <c r="G47" s="33">
        <v>0.4368055555555555</v>
      </c>
      <c r="H47" s="30">
        <f t="shared" si="8"/>
        <v>184.99999999999991</v>
      </c>
      <c r="I47" s="43" t="s">
        <v>178</v>
      </c>
      <c r="J47" s="13">
        <v>1000000</v>
      </c>
      <c r="K47" s="13">
        <f t="shared" si="9"/>
        <v>274.72527472527474</v>
      </c>
      <c r="L47" s="13">
        <f t="shared" si="10"/>
        <v>4.5787545787545794</v>
      </c>
      <c r="M47" s="15">
        <f t="shared" si="35"/>
        <v>847.06959706959674</v>
      </c>
      <c r="N47" s="34" t="s">
        <v>288</v>
      </c>
      <c r="O47" s="14">
        <v>79390</v>
      </c>
      <c r="P47" s="14">
        <f t="shared" si="11"/>
        <v>19.084134615384617</v>
      </c>
      <c r="Q47" s="14">
        <f t="shared" si="12"/>
        <v>0.31806891025641026</v>
      </c>
      <c r="R47" s="16">
        <f t="shared" si="36"/>
        <v>58.842748397435869</v>
      </c>
      <c r="S47" s="35" t="s">
        <v>346</v>
      </c>
      <c r="T47" s="14">
        <v>432000</v>
      </c>
      <c r="U47" s="14">
        <f t="shared" si="13"/>
        <v>118.68131868131869</v>
      </c>
      <c r="V47" s="14">
        <f t="shared" si="14"/>
        <v>1.9780219780219781</v>
      </c>
      <c r="W47" s="16">
        <f t="shared" si="37"/>
        <v>365.93406593406576</v>
      </c>
      <c r="X47" s="35" t="s">
        <v>290</v>
      </c>
      <c r="Y47" s="14">
        <v>45</v>
      </c>
      <c r="Z47" s="14">
        <f t="shared" si="15"/>
        <v>0.75</v>
      </c>
      <c r="AA47" s="16">
        <f t="shared" si="38"/>
        <v>138.74999999999994</v>
      </c>
      <c r="AB47" s="35" t="s">
        <v>347</v>
      </c>
      <c r="AC47" s="14">
        <v>25</v>
      </c>
      <c r="AD47" s="14">
        <f t="shared" si="16"/>
        <v>0.41666666666666669</v>
      </c>
      <c r="AE47" s="16">
        <f t="shared" si="39"/>
        <v>77.0833333333333</v>
      </c>
      <c r="AF47" s="35"/>
      <c r="AG47" s="35"/>
      <c r="AH47" s="14">
        <f t="shared" si="17"/>
        <v>0</v>
      </c>
      <c r="AI47" s="16">
        <f t="shared" si="40"/>
        <v>0</v>
      </c>
      <c r="AJ47" s="16">
        <v>384</v>
      </c>
      <c r="AK47" s="16" t="s">
        <v>162</v>
      </c>
      <c r="AL47" s="16">
        <f t="shared" si="41"/>
        <v>1871.6797447344316</v>
      </c>
      <c r="AM47" s="35">
        <v>700</v>
      </c>
      <c r="AN47" s="31">
        <v>1</v>
      </c>
      <c r="AO47" s="16">
        <f t="shared" si="18"/>
        <v>700</v>
      </c>
      <c r="AP47" s="35"/>
      <c r="AQ47" s="31">
        <v>0</v>
      </c>
      <c r="AR47" s="16">
        <f t="shared" si="19"/>
        <v>0</v>
      </c>
      <c r="AS47" s="35"/>
      <c r="AT47" s="31">
        <v>0</v>
      </c>
      <c r="AU47" s="16">
        <f t="shared" si="20"/>
        <v>0</v>
      </c>
      <c r="AV47" s="35">
        <v>100</v>
      </c>
      <c r="AW47" s="31">
        <v>4</v>
      </c>
      <c r="AX47" s="16">
        <f t="shared" si="21"/>
        <v>400</v>
      </c>
      <c r="AY47" s="35"/>
      <c r="AZ47" s="31">
        <v>0</v>
      </c>
      <c r="BA47" s="16">
        <f t="shared" si="22"/>
        <v>0</v>
      </c>
      <c r="BB47" s="35">
        <v>600</v>
      </c>
      <c r="BC47" s="31">
        <v>1</v>
      </c>
      <c r="BD47" s="16">
        <f t="shared" si="23"/>
        <v>600</v>
      </c>
      <c r="BE47" s="16">
        <f t="shared" si="24"/>
        <v>1700</v>
      </c>
      <c r="BF47" s="35"/>
      <c r="BG47" s="35"/>
      <c r="BH47" s="31"/>
      <c r="BI47" s="16">
        <f t="shared" si="25"/>
        <v>1700</v>
      </c>
      <c r="BJ47" s="31"/>
      <c r="BK47" s="46">
        <v>0.28194444444444444</v>
      </c>
      <c r="BL47" s="31"/>
      <c r="BM47" s="14">
        <v>18</v>
      </c>
      <c r="BN47" s="14">
        <f t="shared" si="27"/>
        <v>0.3</v>
      </c>
      <c r="BO47" s="16">
        <f t="shared" si="28"/>
        <v>0</v>
      </c>
      <c r="BP47" s="14">
        <v>3.98</v>
      </c>
      <c r="BQ47" s="27">
        <f t="shared" si="29"/>
        <v>7.5722983257229834E-6</v>
      </c>
      <c r="BR47" s="31"/>
      <c r="BS47" s="26">
        <f t="shared" si="30"/>
        <v>0</v>
      </c>
      <c r="BT47" s="26">
        <f t="shared" si="42"/>
        <v>0</v>
      </c>
      <c r="BU47" s="29">
        <f t="shared" si="31"/>
        <v>0</v>
      </c>
      <c r="BV47" s="29">
        <f t="shared" si="32"/>
        <v>0</v>
      </c>
      <c r="BW47" s="29">
        <f t="shared" si="33"/>
        <v>0</v>
      </c>
      <c r="BX47" s="16">
        <f t="shared" si="34"/>
        <v>3571.6797447344316</v>
      </c>
    </row>
    <row r="48" spans="1:76" x14ac:dyDescent="0.2">
      <c r="A48" s="4">
        <v>42</v>
      </c>
      <c r="B48" s="32" t="s">
        <v>348</v>
      </c>
      <c r="C48" s="31" t="s">
        <v>349</v>
      </c>
      <c r="D48" s="39" t="s">
        <v>191</v>
      </c>
      <c r="E48" s="41">
        <v>44412</v>
      </c>
      <c r="F48" s="33">
        <v>0.31180555555555556</v>
      </c>
      <c r="G48" s="33">
        <v>0.42638888888888887</v>
      </c>
      <c r="H48" s="30">
        <f t="shared" si="8"/>
        <v>164.99999999999997</v>
      </c>
      <c r="I48" s="43" t="s">
        <v>178</v>
      </c>
      <c r="J48" s="13">
        <v>1000000</v>
      </c>
      <c r="K48" s="13">
        <f t="shared" si="9"/>
        <v>274.72527472527474</v>
      </c>
      <c r="L48" s="13">
        <f t="shared" si="10"/>
        <v>4.5787545787545794</v>
      </c>
      <c r="M48" s="15">
        <f t="shared" si="35"/>
        <v>755.49450549450546</v>
      </c>
      <c r="N48" s="34" t="s">
        <v>185</v>
      </c>
      <c r="O48" s="14">
        <v>79390</v>
      </c>
      <c r="P48" s="14">
        <f t="shared" si="11"/>
        <v>19.084134615384617</v>
      </c>
      <c r="Q48" s="14">
        <f t="shared" si="12"/>
        <v>0.31806891025641026</v>
      </c>
      <c r="R48" s="16">
        <f t="shared" si="36"/>
        <v>52.481370192307686</v>
      </c>
      <c r="S48" s="35" t="s">
        <v>350</v>
      </c>
      <c r="T48" s="14">
        <v>432000</v>
      </c>
      <c r="U48" s="14">
        <f t="shared" si="13"/>
        <v>118.68131868131869</v>
      </c>
      <c r="V48" s="14">
        <f t="shared" si="14"/>
        <v>1.9780219780219781</v>
      </c>
      <c r="W48" s="16">
        <f t="shared" si="37"/>
        <v>326.37362637362634</v>
      </c>
      <c r="X48" s="35" t="s">
        <v>351</v>
      </c>
      <c r="Y48" s="14">
        <v>45</v>
      </c>
      <c r="Z48" s="14">
        <f t="shared" si="15"/>
        <v>0.75</v>
      </c>
      <c r="AA48" s="16">
        <f t="shared" si="38"/>
        <v>123.74999999999997</v>
      </c>
      <c r="AB48" s="35" t="s">
        <v>206</v>
      </c>
      <c r="AC48" s="14">
        <v>25</v>
      </c>
      <c r="AD48" s="14">
        <f t="shared" si="16"/>
        <v>0.41666666666666669</v>
      </c>
      <c r="AE48" s="16">
        <f t="shared" si="39"/>
        <v>68.749999999999986</v>
      </c>
      <c r="AF48" s="35"/>
      <c r="AG48" s="35"/>
      <c r="AH48" s="14">
        <f t="shared" si="17"/>
        <v>0</v>
      </c>
      <c r="AI48" s="16">
        <f t="shared" si="40"/>
        <v>0</v>
      </c>
      <c r="AJ48" s="16">
        <v>384</v>
      </c>
      <c r="AK48" s="16" t="s">
        <v>162</v>
      </c>
      <c r="AL48" s="16">
        <f t="shared" si="41"/>
        <v>1710.8495020604396</v>
      </c>
      <c r="AM48" s="35">
        <v>700</v>
      </c>
      <c r="AN48" s="31">
        <v>1</v>
      </c>
      <c r="AO48" s="16">
        <f t="shared" si="18"/>
        <v>700</v>
      </c>
      <c r="AP48" s="35"/>
      <c r="AQ48" s="31">
        <v>0</v>
      </c>
      <c r="AR48" s="16">
        <f t="shared" si="19"/>
        <v>0</v>
      </c>
      <c r="AS48" s="35"/>
      <c r="AT48" s="31">
        <v>0</v>
      </c>
      <c r="AU48" s="16">
        <f t="shared" si="20"/>
        <v>0</v>
      </c>
      <c r="AV48" s="35">
        <v>100</v>
      </c>
      <c r="AW48" s="31">
        <v>4</v>
      </c>
      <c r="AX48" s="16">
        <f t="shared" si="21"/>
        <v>400</v>
      </c>
      <c r="AY48" s="35"/>
      <c r="AZ48" s="31">
        <v>0</v>
      </c>
      <c r="BA48" s="16">
        <f t="shared" si="22"/>
        <v>0</v>
      </c>
      <c r="BB48" s="35">
        <v>600</v>
      </c>
      <c r="BC48" s="31">
        <v>1</v>
      </c>
      <c r="BD48" s="16">
        <f t="shared" si="23"/>
        <v>600</v>
      </c>
      <c r="BE48" s="16">
        <f t="shared" si="24"/>
        <v>1700</v>
      </c>
      <c r="BF48" s="35"/>
      <c r="BG48" s="35"/>
      <c r="BH48" s="31"/>
      <c r="BI48" s="16">
        <f t="shared" si="25"/>
        <v>1700</v>
      </c>
      <c r="BJ48" s="31"/>
      <c r="BK48" s="45">
        <v>0.29722222222222222</v>
      </c>
      <c r="BL48" s="31"/>
      <c r="BM48" s="14">
        <v>18</v>
      </c>
      <c r="BN48" s="14">
        <f t="shared" si="27"/>
        <v>0.3</v>
      </c>
      <c r="BO48" s="16">
        <f t="shared" si="28"/>
        <v>0</v>
      </c>
      <c r="BP48" s="14">
        <v>3.98</v>
      </c>
      <c r="BQ48" s="27">
        <f t="shared" si="29"/>
        <v>7.5722983257229834E-6</v>
      </c>
      <c r="BR48" s="31"/>
      <c r="BS48" s="26">
        <f t="shared" si="30"/>
        <v>0</v>
      </c>
      <c r="BT48" s="26">
        <f t="shared" si="42"/>
        <v>0</v>
      </c>
      <c r="BU48" s="29">
        <f t="shared" si="31"/>
        <v>0</v>
      </c>
      <c r="BV48" s="29">
        <f t="shared" si="32"/>
        <v>0</v>
      </c>
      <c r="BW48" s="29">
        <f t="shared" si="33"/>
        <v>0</v>
      </c>
      <c r="BX48" s="16">
        <f t="shared" si="34"/>
        <v>3410.8495020604396</v>
      </c>
    </row>
    <row r="49" spans="1:76" x14ac:dyDescent="0.2">
      <c r="A49" s="4">
        <v>43</v>
      </c>
      <c r="B49" s="32" t="s">
        <v>352</v>
      </c>
      <c r="C49" s="31" t="s">
        <v>353</v>
      </c>
      <c r="D49" s="39" t="s">
        <v>144</v>
      </c>
      <c r="E49" s="41">
        <v>44410</v>
      </c>
      <c r="F49" s="33">
        <v>0.30208333333333331</v>
      </c>
      <c r="G49" s="33">
        <v>0.38958333333333334</v>
      </c>
      <c r="H49" s="30">
        <f t="shared" si="8"/>
        <v>126.00000000000003</v>
      </c>
      <c r="I49" s="43" t="s">
        <v>130</v>
      </c>
      <c r="J49" s="13">
        <v>1000000</v>
      </c>
      <c r="K49" s="13">
        <f t="shared" si="9"/>
        <v>274.72527472527474</v>
      </c>
      <c r="L49" s="13">
        <f t="shared" si="10"/>
        <v>4.5787545787545794</v>
      </c>
      <c r="M49" s="15">
        <f t="shared" si="35"/>
        <v>576.92307692307713</v>
      </c>
      <c r="N49" s="34" t="s">
        <v>165</v>
      </c>
      <c r="O49" s="14">
        <v>79390</v>
      </c>
      <c r="P49" s="14">
        <f t="shared" si="11"/>
        <v>19.084134615384617</v>
      </c>
      <c r="Q49" s="14">
        <f t="shared" si="12"/>
        <v>0.31806891025641026</v>
      </c>
      <c r="R49" s="16">
        <f t="shared" si="36"/>
        <v>40.076682692307699</v>
      </c>
      <c r="S49" s="35" t="s">
        <v>354</v>
      </c>
      <c r="T49" s="14">
        <v>432000</v>
      </c>
      <c r="U49" s="14">
        <f t="shared" si="13"/>
        <v>118.68131868131869</v>
      </c>
      <c r="V49" s="14">
        <f t="shared" si="14"/>
        <v>1.9780219780219781</v>
      </c>
      <c r="W49" s="16">
        <f t="shared" si="37"/>
        <v>249.23076923076928</v>
      </c>
      <c r="X49" s="35" t="s">
        <v>167</v>
      </c>
      <c r="Y49" s="14">
        <v>45</v>
      </c>
      <c r="Z49" s="14">
        <f t="shared" si="15"/>
        <v>0.75</v>
      </c>
      <c r="AA49" s="16">
        <f t="shared" si="38"/>
        <v>94.500000000000028</v>
      </c>
      <c r="AB49" s="35" t="s">
        <v>266</v>
      </c>
      <c r="AC49" s="14">
        <v>25</v>
      </c>
      <c r="AD49" s="14">
        <f t="shared" si="16"/>
        <v>0.41666666666666669</v>
      </c>
      <c r="AE49" s="16">
        <f t="shared" si="39"/>
        <v>52.500000000000014</v>
      </c>
      <c r="AF49" s="35"/>
      <c r="AG49" s="35"/>
      <c r="AH49" s="14">
        <f t="shared" si="17"/>
        <v>0</v>
      </c>
      <c r="AI49" s="16">
        <f t="shared" si="40"/>
        <v>0</v>
      </c>
      <c r="AJ49" s="16">
        <v>384</v>
      </c>
      <c r="AK49" s="16" t="s">
        <v>135</v>
      </c>
      <c r="AL49" s="16">
        <f t="shared" si="41"/>
        <v>1397.2305288461541</v>
      </c>
      <c r="AM49" s="35">
        <v>700</v>
      </c>
      <c r="AN49" s="31">
        <v>2</v>
      </c>
      <c r="AO49" s="16">
        <f t="shared" si="18"/>
        <v>1400</v>
      </c>
      <c r="AP49" s="35"/>
      <c r="AQ49" s="31">
        <v>0</v>
      </c>
      <c r="AR49" s="16">
        <f t="shared" si="19"/>
        <v>0</v>
      </c>
      <c r="AS49" s="35"/>
      <c r="AT49" s="31">
        <v>0</v>
      </c>
      <c r="AU49" s="16">
        <f t="shared" si="20"/>
        <v>0</v>
      </c>
      <c r="AV49" s="35">
        <v>150</v>
      </c>
      <c r="AW49" s="31">
        <v>6</v>
      </c>
      <c r="AX49" s="16">
        <f t="shared" si="21"/>
        <v>900</v>
      </c>
      <c r="AY49" s="35"/>
      <c r="AZ49" s="31">
        <v>0</v>
      </c>
      <c r="BA49" s="16">
        <f t="shared" si="22"/>
        <v>0</v>
      </c>
      <c r="BB49" s="35">
        <v>700</v>
      </c>
      <c r="BC49" s="31">
        <v>1</v>
      </c>
      <c r="BD49" s="16">
        <f t="shared" si="23"/>
        <v>700</v>
      </c>
      <c r="BE49" s="16">
        <f t="shared" si="24"/>
        <v>3000</v>
      </c>
      <c r="BF49" s="35"/>
      <c r="BG49" s="35"/>
      <c r="BH49" s="31"/>
      <c r="BI49" s="16">
        <f t="shared" si="25"/>
        <v>3000</v>
      </c>
      <c r="BJ49" s="31"/>
      <c r="BK49" s="45">
        <v>0.28958333333333336</v>
      </c>
      <c r="BL49" s="31"/>
      <c r="BM49" s="14">
        <v>18</v>
      </c>
      <c r="BN49" s="14">
        <f t="shared" si="27"/>
        <v>0.3</v>
      </c>
      <c r="BO49" s="16">
        <f t="shared" si="28"/>
        <v>0</v>
      </c>
      <c r="BP49" s="14">
        <v>3.98</v>
      </c>
      <c r="BQ49" s="27">
        <f t="shared" si="29"/>
        <v>7.5722983257229834E-6</v>
      </c>
      <c r="BR49" s="31"/>
      <c r="BS49" s="26">
        <f t="shared" si="30"/>
        <v>0</v>
      </c>
      <c r="BT49" s="26">
        <f t="shared" si="42"/>
        <v>0</v>
      </c>
      <c r="BU49" s="29">
        <f t="shared" si="31"/>
        <v>0</v>
      </c>
      <c r="BV49" s="29">
        <f t="shared" si="32"/>
        <v>0</v>
      </c>
      <c r="BW49" s="29">
        <f t="shared" si="33"/>
        <v>0</v>
      </c>
      <c r="BX49" s="16">
        <f t="shared" si="34"/>
        <v>4397.2305288461539</v>
      </c>
    </row>
    <row r="50" spans="1:76" x14ac:dyDescent="0.2">
      <c r="A50" s="4">
        <v>44</v>
      </c>
      <c r="B50" s="32" t="s">
        <v>355</v>
      </c>
      <c r="C50" s="31" t="s">
        <v>356</v>
      </c>
      <c r="D50" s="39" t="s">
        <v>129</v>
      </c>
      <c r="E50" s="41">
        <v>44410</v>
      </c>
      <c r="F50" s="33">
        <v>0.3125</v>
      </c>
      <c r="G50" s="33">
        <v>0.44861111111111113</v>
      </c>
      <c r="H50" s="30">
        <f t="shared" si="8"/>
        <v>196.00000000000003</v>
      </c>
      <c r="I50" s="43" t="s">
        <v>178</v>
      </c>
      <c r="J50" s="13">
        <v>1000000</v>
      </c>
      <c r="K50" s="13">
        <f t="shared" si="9"/>
        <v>274.72527472527474</v>
      </c>
      <c r="L50" s="13">
        <f t="shared" si="10"/>
        <v>4.5787545787545794</v>
      </c>
      <c r="M50" s="15">
        <f t="shared" si="35"/>
        <v>897.43589743589769</v>
      </c>
      <c r="N50" s="34" t="s">
        <v>185</v>
      </c>
      <c r="O50" s="14">
        <v>79390</v>
      </c>
      <c r="P50" s="14">
        <f t="shared" si="11"/>
        <v>19.084134615384617</v>
      </c>
      <c r="Q50" s="14">
        <f t="shared" si="12"/>
        <v>0.31806891025641026</v>
      </c>
      <c r="R50" s="16">
        <f t="shared" si="36"/>
        <v>62.341506410256422</v>
      </c>
      <c r="S50" s="35" t="s">
        <v>357</v>
      </c>
      <c r="T50" s="14">
        <v>432000</v>
      </c>
      <c r="U50" s="14">
        <f t="shared" si="13"/>
        <v>118.68131868131869</v>
      </c>
      <c r="V50" s="14">
        <f t="shared" si="14"/>
        <v>1.9780219780219781</v>
      </c>
      <c r="W50" s="16">
        <f t="shared" si="37"/>
        <v>387.69230769230774</v>
      </c>
      <c r="X50" s="35" t="s">
        <v>358</v>
      </c>
      <c r="Y50" s="14">
        <v>45</v>
      </c>
      <c r="Z50" s="14">
        <f t="shared" si="15"/>
        <v>0.75</v>
      </c>
      <c r="AA50" s="16">
        <f t="shared" si="38"/>
        <v>147.00000000000003</v>
      </c>
      <c r="AB50" s="35" t="s">
        <v>359</v>
      </c>
      <c r="AC50" s="14">
        <v>25</v>
      </c>
      <c r="AD50" s="14">
        <f t="shared" si="16"/>
        <v>0.41666666666666669</v>
      </c>
      <c r="AE50" s="16">
        <f t="shared" si="39"/>
        <v>81.666666666666686</v>
      </c>
      <c r="AF50" s="35"/>
      <c r="AG50" s="35"/>
      <c r="AH50" s="14">
        <f t="shared" si="17"/>
        <v>0</v>
      </c>
      <c r="AI50" s="16">
        <f t="shared" si="40"/>
        <v>0</v>
      </c>
      <c r="AJ50" s="16">
        <v>384</v>
      </c>
      <c r="AK50" s="16" t="s">
        <v>162</v>
      </c>
      <c r="AL50" s="16">
        <f t="shared" si="41"/>
        <v>1960.1363782051285</v>
      </c>
      <c r="AM50" s="35">
        <v>700</v>
      </c>
      <c r="AN50" s="31">
        <v>2</v>
      </c>
      <c r="AO50" s="16">
        <f t="shared" si="18"/>
        <v>1400</v>
      </c>
      <c r="AP50" s="35"/>
      <c r="AQ50" s="31">
        <v>0</v>
      </c>
      <c r="AR50" s="16">
        <f t="shared" si="19"/>
        <v>0</v>
      </c>
      <c r="AS50" s="35"/>
      <c r="AT50" s="31">
        <v>0</v>
      </c>
      <c r="AU50" s="16">
        <f t="shared" si="20"/>
        <v>0</v>
      </c>
      <c r="AV50" s="35">
        <v>100</v>
      </c>
      <c r="AW50" s="31">
        <v>6</v>
      </c>
      <c r="AX50" s="16">
        <f t="shared" si="21"/>
        <v>600</v>
      </c>
      <c r="AY50" s="35"/>
      <c r="AZ50" s="31">
        <v>0</v>
      </c>
      <c r="BA50" s="16">
        <f t="shared" si="22"/>
        <v>0</v>
      </c>
      <c r="BB50" s="35">
        <v>650</v>
      </c>
      <c r="BC50" s="31">
        <v>1</v>
      </c>
      <c r="BD50" s="16">
        <f t="shared" si="23"/>
        <v>650</v>
      </c>
      <c r="BE50" s="16">
        <f t="shared" si="24"/>
        <v>2650</v>
      </c>
      <c r="BF50" s="35"/>
      <c r="BG50" s="35"/>
      <c r="BH50" s="31"/>
      <c r="BI50" s="16">
        <f t="shared" si="25"/>
        <v>2650</v>
      </c>
      <c r="BJ50" s="31"/>
      <c r="BK50" s="45">
        <v>0.28333333333333333</v>
      </c>
      <c r="BL50" s="31"/>
      <c r="BM50" s="14">
        <v>18</v>
      </c>
      <c r="BN50" s="14">
        <f t="shared" si="27"/>
        <v>0.3</v>
      </c>
      <c r="BO50" s="16">
        <f t="shared" si="28"/>
        <v>0</v>
      </c>
      <c r="BP50" s="14">
        <v>3.98</v>
      </c>
      <c r="BQ50" s="27">
        <f t="shared" si="29"/>
        <v>7.5722983257229834E-6</v>
      </c>
      <c r="BR50" s="31"/>
      <c r="BS50" s="26">
        <f t="shared" si="30"/>
        <v>0</v>
      </c>
      <c r="BT50" s="26">
        <f t="shared" si="42"/>
        <v>0</v>
      </c>
      <c r="BU50" s="29">
        <f t="shared" si="31"/>
        <v>0</v>
      </c>
      <c r="BV50" s="29">
        <f t="shared" si="32"/>
        <v>0</v>
      </c>
      <c r="BW50" s="29">
        <f t="shared" si="33"/>
        <v>0</v>
      </c>
      <c r="BX50" s="16">
        <f t="shared" si="34"/>
        <v>4610.1363782051285</v>
      </c>
    </row>
    <row r="51" spans="1:76" s="61" customFormat="1" x14ac:dyDescent="0.2">
      <c r="A51" s="60">
        <v>45</v>
      </c>
      <c r="B51" s="82" t="s">
        <v>360</v>
      </c>
      <c r="C51" s="81" t="s">
        <v>361</v>
      </c>
      <c r="D51" s="83" t="s">
        <v>170</v>
      </c>
      <c r="E51" s="84">
        <v>44406</v>
      </c>
      <c r="F51" s="85">
        <v>0.35347222222222219</v>
      </c>
      <c r="G51" s="85">
        <v>0.5</v>
      </c>
      <c r="H51" s="86">
        <f t="shared" si="8"/>
        <v>211.00000000000006</v>
      </c>
      <c r="I51" s="87" t="s">
        <v>171</v>
      </c>
      <c r="J51" s="88">
        <v>1000000</v>
      </c>
      <c r="K51" s="88">
        <f t="shared" si="9"/>
        <v>274.72527472527474</v>
      </c>
      <c r="L51" s="88">
        <f t="shared" si="10"/>
        <v>4.5787545787545794</v>
      </c>
      <c r="M51" s="89">
        <f t="shared" si="35"/>
        <v>966.11721611721646</v>
      </c>
      <c r="N51" s="90" t="s">
        <v>362</v>
      </c>
      <c r="O51" s="79">
        <v>79390</v>
      </c>
      <c r="P51" s="79">
        <f t="shared" si="11"/>
        <v>19.084134615384617</v>
      </c>
      <c r="Q51" s="79">
        <f t="shared" si="12"/>
        <v>0.31806891025641026</v>
      </c>
      <c r="R51" s="78">
        <f t="shared" si="36"/>
        <v>67.112540064102589</v>
      </c>
      <c r="S51" s="91" t="s">
        <v>363</v>
      </c>
      <c r="T51" s="79">
        <v>432000</v>
      </c>
      <c r="U51" s="79">
        <f t="shared" si="13"/>
        <v>118.68131868131869</v>
      </c>
      <c r="V51" s="79">
        <f t="shared" si="14"/>
        <v>1.9780219780219781</v>
      </c>
      <c r="W51" s="78">
        <f t="shared" si="37"/>
        <v>417.36263736263749</v>
      </c>
      <c r="X51" s="91" t="s">
        <v>364</v>
      </c>
      <c r="Y51" s="79">
        <v>45</v>
      </c>
      <c r="Z51" s="79">
        <f t="shared" si="15"/>
        <v>0.75</v>
      </c>
      <c r="AA51" s="78">
        <f t="shared" si="38"/>
        <v>158.25000000000006</v>
      </c>
      <c r="AB51" s="91" t="s">
        <v>217</v>
      </c>
      <c r="AC51" s="79">
        <v>25</v>
      </c>
      <c r="AD51" s="79">
        <f t="shared" si="16"/>
        <v>0.41666666666666669</v>
      </c>
      <c r="AE51" s="78">
        <f t="shared" si="39"/>
        <v>87.9166666666667</v>
      </c>
      <c r="AF51" s="91"/>
      <c r="AG51" s="91"/>
      <c r="AH51" s="79">
        <f t="shared" si="17"/>
        <v>0</v>
      </c>
      <c r="AI51" s="78">
        <f t="shared" si="40"/>
        <v>0</v>
      </c>
      <c r="AJ51" s="78">
        <v>384</v>
      </c>
      <c r="AK51" s="78" t="s">
        <v>135</v>
      </c>
      <c r="AL51" s="78">
        <f t="shared" si="41"/>
        <v>2080.7590602106234</v>
      </c>
      <c r="AM51" s="91"/>
      <c r="AN51" s="81">
        <v>0</v>
      </c>
      <c r="AO51" s="78">
        <f t="shared" si="18"/>
        <v>0</v>
      </c>
      <c r="AP51" s="91">
        <v>2000</v>
      </c>
      <c r="AQ51" s="81">
        <v>2</v>
      </c>
      <c r="AR51" s="78">
        <f t="shared" si="19"/>
        <v>4000</v>
      </c>
      <c r="AS51" s="91">
        <v>1110.56</v>
      </c>
      <c r="AT51" s="81">
        <v>1</v>
      </c>
      <c r="AU51" s="78">
        <f t="shared" si="20"/>
        <v>1110.56</v>
      </c>
      <c r="AV51" s="91">
        <v>150</v>
      </c>
      <c r="AW51" s="81">
        <v>4</v>
      </c>
      <c r="AX51" s="78">
        <f t="shared" si="21"/>
        <v>600</v>
      </c>
      <c r="AY51" s="91"/>
      <c r="AZ51" s="81">
        <v>0</v>
      </c>
      <c r="BA51" s="78">
        <f t="shared" si="22"/>
        <v>0</v>
      </c>
      <c r="BB51" s="91">
        <v>600</v>
      </c>
      <c r="BC51" s="81">
        <v>1</v>
      </c>
      <c r="BD51" s="78">
        <f t="shared" si="23"/>
        <v>600</v>
      </c>
      <c r="BE51" s="78">
        <f t="shared" si="24"/>
        <v>6310.5599999999995</v>
      </c>
      <c r="BF51" s="91"/>
      <c r="BG51" s="91"/>
      <c r="BH51" s="81"/>
      <c r="BI51" s="78">
        <f t="shared" si="25"/>
        <v>6310.5599999999995</v>
      </c>
      <c r="BJ51" s="81"/>
      <c r="BK51" s="92">
        <v>0.34166666666666662</v>
      </c>
      <c r="BL51" s="81"/>
      <c r="BM51" s="79">
        <v>18</v>
      </c>
      <c r="BN51" s="79">
        <f t="shared" si="27"/>
        <v>0.3</v>
      </c>
      <c r="BO51" s="78">
        <f t="shared" si="28"/>
        <v>0</v>
      </c>
      <c r="BP51" s="79">
        <v>3.98</v>
      </c>
      <c r="BQ51" s="93">
        <f t="shared" si="29"/>
        <v>7.5722983257229834E-6</v>
      </c>
      <c r="BR51" s="81"/>
      <c r="BS51" s="94">
        <f t="shared" si="30"/>
        <v>0</v>
      </c>
      <c r="BT51" s="94">
        <f t="shared" si="42"/>
        <v>0</v>
      </c>
      <c r="BU51" s="95">
        <f t="shared" si="31"/>
        <v>0</v>
      </c>
      <c r="BV51" s="95">
        <f t="shared" si="32"/>
        <v>0</v>
      </c>
      <c r="BW51" s="95">
        <f t="shared" si="33"/>
        <v>0</v>
      </c>
      <c r="BX51" s="78">
        <f t="shared" si="34"/>
        <v>8391.3190602106224</v>
      </c>
    </row>
    <row r="52" spans="1:76" x14ac:dyDescent="0.2">
      <c r="A52" s="4">
        <v>46</v>
      </c>
      <c r="B52" s="32" t="s">
        <v>365</v>
      </c>
      <c r="C52" s="31" t="s">
        <v>366</v>
      </c>
      <c r="D52" s="39" t="s">
        <v>264</v>
      </c>
      <c r="E52" s="41">
        <v>44403</v>
      </c>
      <c r="F52" s="33">
        <v>0.51597222222222217</v>
      </c>
      <c r="G52" s="33">
        <v>0.62708333333333333</v>
      </c>
      <c r="H52" s="30">
        <f t="shared" si="8"/>
        <v>160.00000000000006</v>
      </c>
      <c r="I52" s="43" t="s">
        <v>130</v>
      </c>
      <c r="J52" s="13">
        <v>1000000</v>
      </c>
      <c r="K52" s="13">
        <f t="shared" si="9"/>
        <v>274.72527472527474</v>
      </c>
      <c r="L52" s="13">
        <f t="shared" si="10"/>
        <v>4.5787545787545794</v>
      </c>
      <c r="M52" s="15">
        <f t="shared" si="35"/>
        <v>732.60073260073295</v>
      </c>
      <c r="N52" s="34" t="s">
        <v>340</v>
      </c>
      <c r="O52" s="14">
        <v>79390</v>
      </c>
      <c r="P52" s="14">
        <f t="shared" si="11"/>
        <v>19.084134615384617</v>
      </c>
      <c r="Q52" s="14">
        <f t="shared" si="12"/>
        <v>0.31806891025641026</v>
      </c>
      <c r="R52" s="16">
        <f t="shared" si="36"/>
        <v>50.891025641025664</v>
      </c>
      <c r="S52" s="35" t="s">
        <v>367</v>
      </c>
      <c r="T52" s="14">
        <v>432000</v>
      </c>
      <c r="U52" s="14">
        <f t="shared" si="13"/>
        <v>118.68131868131869</v>
      </c>
      <c r="V52" s="14">
        <f t="shared" si="14"/>
        <v>1.9780219780219781</v>
      </c>
      <c r="W52" s="16">
        <f t="shared" si="37"/>
        <v>316.48351648351661</v>
      </c>
      <c r="X52" s="35" t="s">
        <v>368</v>
      </c>
      <c r="Y52" s="14">
        <v>45</v>
      </c>
      <c r="Z52" s="14">
        <f t="shared" si="15"/>
        <v>0.75</v>
      </c>
      <c r="AA52" s="16">
        <f t="shared" si="38"/>
        <v>120.00000000000004</v>
      </c>
      <c r="AB52" s="35" t="s">
        <v>369</v>
      </c>
      <c r="AC52" s="14">
        <v>25</v>
      </c>
      <c r="AD52" s="14">
        <f t="shared" si="16"/>
        <v>0.41666666666666669</v>
      </c>
      <c r="AE52" s="16">
        <f t="shared" si="39"/>
        <v>66.6666666666667</v>
      </c>
      <c r="AF52" s="35"/>
      <c r="AG52" s="35"/>
      <c r="AH52" s="14">
        <f t="shared" si="17"/>
        <v>0</v>
      </c>
      <c r="AI52" s="16">
        <f t="shared" si="40"/>
        <v>0</v>
      </c>
      <c r="AJ52" s="16">
        <v>384</v>
      </c>
      <c r="AK52" s="16" t="s">
        <v>135</v>
      </c>
      <c r="AL52" s="16">
        <f t="shared" si="41"/>
        <v>1670.6419413919421</v>
      </c>
      <c r="AM52" s="35">
        <v>765</v>
      </c>
      <c r="AN52" s="31">
        <v>1</v>
      </c>
      <c r="AO52" s="16">
        <f t="shared" si="18"/>
        <v>765</v>
      </c>
      <c r="AP52" s="35"/>
      <c r="AQ52" s="31">
        <v>0</v>
      </c>
      <c r="AR52" s="16">
        <f t="shared" si="19"/>
        <v>0</v>
      </c>
      <c r="AS52" s="35"/>
      <c r="AT52" s="31">
        <v>0</v>
      </c>
      <c r="AU52" s="16">
        <f t="shared" si="20"/>
        <v>0</v>
      </c>
      <c r="AV52" s="35">
        <v>150</v>
      </c>
      <c r="AW52" s="31">
        <v>4</v>
      </c>
      <c r="AX52" s="16">
        <f t="shared" si="21"/>
        <v>600</v>
      </c>
      <c r="AY52" s="35"/>
      <c r="AZ52" s="31">
        <v>0</v>
      </c>
      <c r="BA52" s="16">
        <f t="shared" si="22"/>
        <v>0</v>
      </c>
      <c r="BB52" s="35">
        <v>600</v>
      </c>
      <c r="BC52" s="31">
        <v>1</v>
      </c>
      <c r="BD52" s="16">
        <f t="shared" si="23"/>
        <v>600</v>
      </c>
      <c r="BE52" s="16">
        <f t="shared" si="24"/>
        <v>1965</v>
      </c>
      <c r="BF52" s="35"/>
      <c r="BG52" s="35"/>
      <c r="BH52" s="31"/>
      <c r="BI52" s="16">
        <f t="shared" si="25"/>
        <v>1965</v>
      </c>
      <c r="BJ52" s="31"/>
      <c r="BK52" s="45">
        <v>0.50069444444444444</v>
      </c>
      <c r="BL52" s="31"/>
      <c r="BM52" s="14">
        <v>18</v>
      </c>
      <c r="BN52" s="14">
        <f t="shared" si="27"/>
        <v>0.3</v>
      </c>
      <c r="BO52" s="16">
        <f t="shared" si="28"/>
        <v>0</v>
      </c>
      <c r="BP52" s="14">
        <v>3.98</v>
      </c>
      <c r="BQ52" s="27">
        <f t="shared" si="29"/>
        <v>7.5722983257229834E-6</v>
      </c>
      <c r="BR52" s="31"/>
      <c r="BS52" s="26">
        <f t="shared" si="30"/>
        <v>0</v>
      </c>
      <c r="BT52" s="26">
        <f t="shared" si="42"/>
        <v>0</v>
      </c>
      <c r="BU52" s="29">
        <f t="shared" si="31"/>
        <v>0</v>
      </c>
      <c r="BV52" s="29">
        <f t="shared" si="32"/>
        <v>0</v>
      </c>
      <c r="BW52" s="29">
        <f t="shared" si="33"/>
        <v>0</v>
      </c>
      <c r="BX52" s="16">
        <f t="shared" si="34"/>
        <v>3635.6419413919421</v>
      </c>
    </row>
    <row r="53" spans="1:76" x14ac:dyDescent="0.2">
      <c r="A53" s="4">
        <v>47</v>
      </c>
      <c r="B53" s="32" t="s">
        <v>370</v>
      </c>
      <c r="C53" s="31" t="s">
        <v>371</v>
      </c>
      <c r="D53" s="39" t="s">
        <v>170</v>
      </c>
      <c r="E53" s="41">
        <v>44398</v>
      </c>
      <c r="F53" s="33">
        <v>0.3125</v>
      </c>
      <c r="G53" s="33">
        <v>0.4055555555555555</v>
      </c>
      <c r="H53" s="30">
        <f t="shared" si="8"/>
        <v>133.99999999999991</v>
      </c>
      <c r="I53" s="43" t="s">
        <v>178</v>
      </c>
      <c r="J53" s="13">
        <v>1000000</v>
      </c>
      <c r="K53" s="13">
        <f t="shared" si="9"/>
        <v>274.72527472527474</v>
      </c>
      <c r="L53" s="13">
        <f t="shared" si="10"/>
        <v>4.5787545787545794</v>
      </c>
      <c r="M53" s="15">
        <f t="shared" si="35"/>
        <v>613.55311355311323</v>
      </c>
      <c r="N53" s="34" t="s">
        <v>372</v>
      </c>
      <c r="O53" s="14">
        <v>79390</v>
      </c>
      <c r="P53" s="14">
        <f t="shared" si="11"/>
        <v>19.084134615384617</v>
      </c>
      <c r="Q53" s="14">
        <f t="shared" si="12"/>
        <v>0.31806891025641026</v>
      </c>
      <c r="R53" s="16">
        <f t="shared" si="36"/>
        <v>42.621233974358951</v>
      </c>
      <c r="S53" s="35" t="s">
        <v>373</v>
      </c>
      <c r="T53" s="14">
        <v>432000</v>
      </c>
      <c r="U53" s="14">
        <f t="shared" si="13"/>
        <v>118.68131868131869</v>
      </c>
      <c r="V53" s="14">
        <f t="shared" si="14"/>
        <v>1.9780219780219781</v>
      </c>
      <c r="W53" s="16">
        <f t="shared" si="37"/>
        <v>265.05494505494488</v>
      </c>
      <c r="X53" s="35" t="s">
        <v>374</v>
      </c>
      <c r="Y53" s="14">
        <v>45</v>
      </c>
      <c r="Z53" s="14">
        <f t="shared" si="15"/>
        <v>0.75</v>
      </c>
      <c r="AA53" s="16">
        <f t="shared" si="38"/>
        <v>100.49999999999994</v>
      </c>
      <c r="AB53" s="35" t="s">
        <v>300</v>
      </c>
      <c r="AC53" s="14">
        <v>25</v>
      </c>
      <c r="AD53" s="14">
        <f t="shared" si="16"/>
        <v>0.41666666666666669</v>
      </c>
      <c r="AE53" s="16">
        <f t="shared" si="39"/>
        <v>55.8333333333333</v>
      </c>
      <c r="AF53" s="35"/>
      <c r="AG53" s="35"/>
      <c r="AH53" s="14">
        <f t="shared" si="17"/>
        <v>0</v>
      </c>
      <c r="AI53" s="16">
        <f t="shared" si="40"/>
        <v>0</v>
      </c>
      <c r="AJ53" s="16">
        <v>384</v>
      </c>
      <c r="AK53" s="16" t="s">
        <v>188</v>
      </c>
      <c r="AL53" s="16">
        <f t="shared" si="41"/>
        <v>1461.5626259157502</v>
      </c>
      <c r="AM53" s="35">
        <v>700</v>
      </c>
      <c r="AN53" s="31">
        <v>1</v>
      </c>
      <c r="AO53" s="16">
        <f t="shared" si="18"/>
        <v>700</v>
      </c>
      <c r="AP53" s="35"/>
      <c r="AQ53" s="31">
        <v>0</v>
      </c>
      <c r="AR53" s="16">
        <f t="shared" si="19"/>
        <v>0</v>
      </c>
      <c r="AS53" s="35"/>
      <c r="AT53" s="31">
        <v>0</v>
      </c>
      <c r="AU53" s="16">
        <f t="shared" si="20"/>
        <v>0</v>
      </c>
      <c r="AV53" s="35">
        <v>150</v>
      </c>
      <c r="AW53" s="31">
        <v>4</v>
      </c>
      <c r="AX53" s="16">
        <f t="shared" si="21"/>
        <v>600</v>
      </c>
      <c r="AY53" s="35"/>
      <c r="AZ53" s="31">
        <v>0</v>
      </c>
      <c r="BA53" s="16">
        <f t="shared" si="22"/>
        <v>0</v>
      </c>
      <c r="BB53" s="35">
        <v>700</v>
      </c>
      <c r="BC53" s="31">
        <v>1</v>
      </c>
      <c r="BD53" s="16">
        <f t="shared" si="23"/>
        <v>700</v>
      </c>
      <c r="BE53" s="16">
        <f t="shared" si="24"/>
        <v>2000</v>
      </c>
      <c r="BF53" s="35"/>
      <c r="BG53" s="35"/>
      <c r="BH53" s="31"/>
      <c r="BI53" s="16">
        <f t="shared" si="25"/>
        <v>2000</v>
      </c>
      <c r="BJ53" s="31"/>
      <c r="BK53" s="45">
        <v>0.28888888888888892</v>
      </c>
      <c r="BL53" s="31"/>
      <c r="BM53" s="14">
        <v>18</v>
      </c>
      <c r="BN53" s="14">
        <f t="shared" si="27"/>
        <v>0.3</v>
      </c>
      <c r="BO53" s="16">
        <f t="shared" si="28"/>
        <v>0</v>
      </c>
      <c r="BP53" s="14">
        <v>3.98</v>
      </c>
      <c r="BQ53" s="27">
        <f t="shared" si="29"/>
        <v>7.5722983257229834E-6</v>
      </c>
      <c r="BR53" s="31"/>
      <c r="BS53" s="26">
        <f t="shared" si="30"/>
        <v>0</v>
      </c>
      <c r="BT53" s="26">
        <f t="shared" si="42"/>
        <v>0</v>
      </c>
      <c r="BU53" s="29">
        <f t="shared" si="31"/>
        <v>0</v>
      </c>
      <c r="BV53" s="29">
        <f t="shared" si="32"/>
        <v>0</v>
      </c>
      <c r="BW53" s="29">
        <f t="shared" si="33"/>
        <v>0</v>
      </c>
      <c r="BX53" s="16">
        <f t="shared" si="34"/>
        <v>3461.5626259157502</v>
      </c>
    </row>
    <row r="54" spans="1:76" x14ac:dyDescent="0.2">
      <c r="A54" s="4">
        <v>48</v>
      </c>
      <c r="B54" s="32" t="s">
        <v>375</v>
      </c>
      <c r="C54" s="31" t="s">
        <v>376</v>
      </c>
      <c r="D54" s="39" t="s">
        <v>144</v>
      </c>
      <c r="E54" s="41">
        <v>44389</v>
      </c>
      <c r="F54" s="33">
        <v>0.30972222222222223</v>
      </c>
      <c r="G54" s="33">
        <v>0.50555555555555554</v>
      </c>
      <c r="H54" s="30">
        <f t="shared" si="8"/>
        <v>281.99999999999994</v>
      </c>
      <c r="I54" s="43" t="s">
        <v>178</v>
      </c>
      <c r="J54" s="13">
        <v>1000000</v>
      </c>
      <c r="K54" s="13">
        <f t="shared" si="9"/>
        <v>274.72527472527474</v>
      </c>
      <c r="L54" s="13">
        <f t="shared" si="10"/>
        <v>4.5787545787545794</v>
      </c>
      <c r="M54" s="15">
        <f t="shared" si="35"/>
        <v>1291.2087912087911</v>
      </c>
      <c r="N54" s="34" t="s">
        <v>377</v>
      </c>
      <c r="O54" s="14">
        <v>79390</v>
      </c>
      <c r="P54" s="14">
        <f t="shared" si="11"/>
        <v>19.084134615384617</v>
      </c>
      <c r="Q54" s="14">
        <f t="shared" si="12"/>
        <v>0.31806891025641026</v>
      </c>
      <c r="R54" s="16">
        <f t="shared" si="36"/>
        <v>89.695432692307676</v>
      </c>
      <c r="S54" s="35" t="s">
        <v>378</v>
      </c>
      <c r="T54" s="14">
        <v>432000</v>
      </c>
      <c r="U54" s="14">
        <f t="shared" si="13"/>
        <v>118.68131868131869</v>
      </c>
      <c r="V54" s="14">
        <f t="shared" si="14"/>
        <v>1.9780219780219781</v>
      </c>
      <c r="W54" s="16">
        <f t="shared" si="37"/>
        <v>557.80219780219772</v>
      </c>
      <c r="X54" s="35" t="s">
        <v>379</v>
      </c>
      <c r="Y54" s="14">
        <v>45</v>
      </c>
      <c r="Z54" s="14">
        <f t="shared" si="15"/>
        <v>0.75</v>
      </c>
      <c r="AA54" s="16">
        <f t="shared" si="38"/>
        <v>211.49999999999994</v>
      </c>
      <c r="AB54" s="35" t="s">
        <v>380</v>
      </c>
      <c r="AC54" s="14">
        <v>25</v>
      </c>
      <c r="AD54" s="14">
        <f t="shared" si="16"/>
        <v>0.41666666666666669</v>
      </c>
      <c r="AE54" s="16">
        <f t="shared" si="39"/>
        <v>117.49999999999999</v>
      </c>
      <c r="AF54" s="35"/>
      <c r="AG54" s="35"/>
      <c r="AH54" s="14">
        <f t="shared" si="17"/>
        <v>0</v>
      </c>
      <c r="AI54" s="16">
        <f t="shared" si="40"/>
        <v>0</v>
      </c>
      <c r="AJ54" s="16">
        <v>384</v>
      </c>
      <c r="AK54" s="16" t="s">
        <v>162</v>
      </c>
      <c r="AL54" s="16">
        <f t="shared" si="41"/>
        <v>2651.7064217032967</v>
      </c>
      <c r="AM54" s="35">
        <v>732.5</v>
      </c>
      <c r="AN54" s="31">
        <v>2</v>
      </c>
      <c r="AO54" s="16">
        <f t="shared" si="18"/>
        <v>1465</v>
      </c>
      <c r="AP54" s="35"/>
      <c r="AQ54" s="31">
        <v>0</v>
      </c>
      <c r="AR54" s="16">
        <f t="shared" si="19"/>
        <v>0</v>
      </c>
      <c r="AS54" s="35"/>
      <c r="AT54" s="31">
        <v>0</v>
      </c>
      <c r="AU54" s="16">
        <f t="shared" si="20"/>
        <v>0</v>
      </c>
      <c r="AV54" s="7">
        <v>150</v>
      </c>
      <c r="AW54" s="31">
        <v>6</v>
      </c>
      <c r="AX54" s="16">
        <f>AV55*AW54</f>
        <v>900</v>
      </c>
      <c r="AY54" s="35"/>
      <c r="AZ54" s="31">
        <v>0</v>
      </c>
      <c r="BA54" s="16">
        <f t="shared" si="22"/>
        <v>0</v>
      </c>
      <c r="BB54" s="35">
        <v>875</v>
      </c>
      <c r="BC54" s="31">
        <v>1</v>
      </c>
      <c r="BD54" s="16">
        <f t="shared" si="23"/>
        <v>875</v>
      </c>
      <c r="BE54" s="16">
        <f t="shared" si="24"/>
        <v>3240</v>
      </c>
      <c r="BF54" s="35"/>
      <c r="BG54" s="35"/>
      <c r="BH54" s="31"/>
      <c r="BI54" s="16">
        <f t="shared" si="25"/>
        <v>3240</v>
      </c>
      <c r="BJ54" s="31"/>
      <c r="BK54" s="45">
        <v>0.29930555555555555</v>
      </c>
      <c r="BL54" s="31"/>
      <c r="BM54" s="14">
        <v>18</v>
      </c>
      <c r="BN54" s="14">
        <f t="shared" si="27"/>
        <v>0.3</v>
      </c>
      <c r="BO54" s="16">
        <f t="shared" si="28"/>
        <v>0</v>
      </c>
      <c r="BP54" s="14">
        <v>3.98</v>
      </c>
      <c r="BQ54" s="27">
        <f t="shared" si="29"/>
        <v>7.5722983257229834E-6</v>
      </c>
      <c r="BR54" s="31"/>
      <c r="BS54" s="26">
        <f t="shared" si="30"/>
        <v>0</v>
      </c>
      <c r="BT54" s="26">
        <f t="shared" si="42"/>
        <v>0</v>
      </c>
      <c r="BU54" s="29">
        <f t="shared" si="31"/>
        <v>0</v>
      </c>
      <c r="BV54" s="29">
        <f t="shared" si="32"/>
        <v>0</v>
      </c>
      <c r="BW54" s="29">
        <f t="shared" si="33"/>
        <v>0</v>
      </c>
      <c r="BX54" s="16">
        <f t="shared" si="34"/>
        <v>5891.7064217032967</v>
      </c>
    </row>
    <row r="55" spans="1:76" x14ac:dyDescent="0.2">
      <c r="A55" s="4">
        <v>49</v>
      </c>
      <c r="B55" s="32" t="s">
        <v>381</v>
      </c>
      <c r="C55" s="31" t="s">
        <v>382</v>
      </c>
      <c r="D55" s="39" t="s">
        <v>170</v>
      </c>
      <c r="E55" s="41">
        <v>44389</v>
      </c>
      <c r="F55" s="33">
        <v>0.57847222222222217</v>
      </c>
      <c r="G55" s="33">
        <v>0.68819444444444444</v>
      </c>
      <c r="H55" s="30">
        <f t="shared" si="8"/>
        <v>158.00000000000009</v>
      </c>
      <c r="I55" s="43" t="s">
        <v>178</v>
      </c>
      <c r="J55" s="13">
        <v>1000000</v>
      </c>
      <c r="K55" s="13">
        <f t="shared" si="9"/>
        <v>274.72527472527474</v>
      </c>
      <c r="L55" s="13">
        <f t="shared" si="10"/>
        <v>4.5787545787545794</v>
      </c>
      <c r="M55" s="15">
        <f t="shared" si="35"/>
        <v>723.44322344322393</v>
      </c>
      <c r="N55" s="34" t="s">
        <v>185</v>
      </c>
      <c r="O55" s="14">
        <v>79390</v>
      </c>
      <c r="P55" s="14">
        <f t="shared" si="11"/>
        <v>19.084134615384617</v>
      </c>
      <c r="Q55" s="14">
        <f t="shared" si="12"/>
        <v>0.31806891025641026</v>
      </c>
      <c r="R55" s="16">
        <f t="shared" si="36"/>
        <v>50.254887820512849</v>
      </c>
      <c r="S55" s="35" t="s">
        <v>383</v>
      </c>
      <c r="T55" s="14">
        <v>432000</v>
      </c>
      <c r="U55" s="14">
        <f t="shared" si="13"/>
        <v>118.68131868131869</v>
      </c>
      <c r="V55" s="14">
        <f t="shared" si="14"/>
        <v>1.9780219780219781</v>
      </c>
      <c r="W55" s="16">
        <f t="shared" si="37"/>
        <v>312.5274725274727</v>
      </c>
      <c r="X55" s="35" t="s">
        <v>384</v>
      </c>
      <c r="Y55" s="14">
        <v>45</v>
      </c>
      <c r="Z55" s="14">
        <f t="shared" si="15"/>
        <v>0.75</v>
      </c>
      <c r="AA55" s="16">
        <f t="shared" si="38"/>
        <v>118.50000000000006</v>
      </c>
      <c r="AB55" s="35" t="s">
        <v>194</v>
      </c>
      <c r="AC55" s="14">
        <v>25</v>
      </c>
      <c r="AD55" s="14">
        <f t="shared" si="16"/>
        <v>0.41666666666666669</v>
      </c>
      <c r="AE55" s="16">
        <f t="shared" si="39"/>
        <v>65.833333333333371</v>
      </c>
      <c r="AF55" s="35"/>
      <c r="AG55" s="35"/>
      <c r="AH55" s="14">
        <f t="shared" si="17"/>
        <v>0</v>
      </c>
      <c r="AI55" s="16">
        <f t="shared" si="40"/>
        <v>0</v>
      </c>
      <c r="AJ55" s="16">
        <v>384</v>
      </c>
      <c r="AK55" s="16" t="s">
        <v>162</v>
      </c>
      <c r="AL55" s="16">
        <f t="shared" si="41"/>
        <v>1654.5589171245429</v>
      </c>
      <c r="AM55" s="35">
        <v>700</v>
      </c>
      <c r="AN55" s="31">
        <v>1</v>
      </c>
      <c r="AO55" s="16">
        <f t="shared" si="18"/>
        <v>700</v>
      </c>
      <c r="AP55" s="35"/>
      <c r="AQ55" s="31">
        <v>0</v>
      </c>
      <c r="AR55" s="16">
        <f t="shared" si="19"/>
        <v>0</v>
      </c>
      <c r="AS55" s="35"/>
      <c r="AT55" s="31">
        <v>0</v>
      </c>
      <c r="AU55" s="16">
        <f t="shared" si="20"/>
        <v>0</v>
      </c>
      <c r="AV55" s="35">
        <v>150</v>
      </c>
      <c r="AW55" s="31">
        <v>4</v>
      </c>
      <c r="AX55" s="53" t="e">
        <f>#REF!*AW55</f>
        <v>#REF!</v>
      </c>
      <c r="AY55" s="35"/>
      <c r="AZ55" s="31">
        <v>0</v>
      </c>
      <c r="BA55" s="16">
        <f t="shared" si="22"/>
        <v>0</v>
      </c>
      <c r="BB55" s="35">
        <v>700</v>
      </c>
      <c r="BC55" s="31">
        <v>1</v>
      </c>
      <c r="BD55" s="16">
        <f t="shared" si="23"/>
        <v>700</v>
      </c>
      <c r="BE55" s="16" t="e">
        <f t="shared" si="24"/>
        <v>#REF!</v>
      </c>
      <c r="BF55" s="35"/>
      <c r="BG55" s="35"/>
      <c r="BH55" s="31"/>
      <c r="BI55" s="16" t="e">
        <f t="shared" si="25"/>
        <v>#REF!</v>
      </c>
      <c r="BJ55" s="31"/>
      <c r="BK55" s="45">
        <v>0.44722222222222219</v>
      </c>
      <c r="BL55" s="31"/>
      <c r="BM55" s="14">
        <v>18</v>
      </c>
      <c r="BN55" s="14">
        <f t="shared" si="27"/>
        <v>0.3</v>
      </c>
      <c r="BO55" s="16">
        <f t="shared" si="28"/>
        <v>0</v>
      </c>
      <c r="BP55" s="14">
        <v>3.98</v>
      </c>
      <c r="BQ55" s="27">
        <f t="shared" si="29"/>
        <v>7.5722983257229834E-6</v>
      </c>
      <c r="BR55" s="31"/>
      <c r="BS55" s="26">
        <f t="shared" si="30"/>
        <v>0</v>
      </c>
      <c r="BT55" s="26">
        <f t="shared" si="42"/>
        <v>0</v>
      </c>
      <c r="BU55" s="29">
        <f t="shared" si="31"/>
        <v>0</v>
      </c>
      <c r="BV55" s="29">
        <f t="shared" si="32"/>
        <v>0</v>
      </c>
      <c r="BW55" s="29">
        <f t="shared" si="33"/>
        <v>0</v>
      </c>
      <c r="BX55" s="16" t="e">
        <f t="shared" si="34"/>
        <v>#REF!</v>
      </c>
    </row>
    <row r="56" spans="1:76" x14ac:dyDescent="0.2">
      <c r="A56" s="4">
        <v>50</v>
      </c>
      <c r="B56" s="32" t="s">
        <v>385</v>
      </c>
      <c r="C56" s="31" t="s">
        <v>386</v>
      </c>
      <c r="D56" s="39" t="s">
        <v>264</v>
      </c>
      <c r="E56" s="41">
        <v>44376</v>
      </c>
      <c r="F56" s="33">
        <v>0.31111111111111112</v>
      </c>
      <c r="G56" s="33">
        <v>0.43611111111111112</v>
      </c>
      <c r="H56" s="30">
        <f t="shared" si="8"/>
        <v>180</v>
      </c>
      <c r="I56" s="43" t="s">
        <v>178</v>
      </c>
      <c r="J56" s="13">
        <v>1000000</v>
      </c>
      <c r="K56" s="13">
        <f t="shared" si="9"/>
        <v>274.72527472527474</v>
      </c>
      <c r="L56" s="13">
        <f t="shared" si="10"/>
        <v>4.5787545787545794</v>
      </c>
      <c r="M56" s="15">
        <f t="shared" si="35"/>
        <v>824.17582417582423</v>
      </c>
      <c r="N56" s="34" t="s">
        <v>387</v>
      </c>
      <c r="O56" s="14">
        <v>79390</v>
      </c>
      <c r="P56" s="14">
        <f t="shared" si="11"/>
        <v>19.084134615384617</v>
      </c>
      <c r="Q56" s="14">
        <f t="shared" si="12"/>
        <v>0.31806891025641026</v>
      </c>
      <c r="R56" s="16">
        <f t="shared" si="36"/>
        <v>57.252403846153847</v>
      </c>
      <c r="S56" s="35" t="s">
        <v>388</v>
      </c>
      <c r="T56" s="14">
        <v>432000</v>
      </c>
      <c r="U56" s="14">
        <f t="shared" si="13"/>
        <v>118.68131868131869</v>
      </c>
      <c r="V56" s="14">
        <f t="shared" si="14"/>
        <v>1.9780219780219781</v>
      </c>
      <c r="W56" s="16">
        <f t="shared" si="37"/>
        <v>356.04395604395609</v>
      </c>
      <c r="X56" s="35" t="s">
        <v>389</v>
      </c>
      <c r="Y56" s="14">
        <v>45</v>
      </c>
      <c r="Z56" s="14">
        <f t="shared" si="15"/>
        <v>0.75</v>
      </c>
      <c r="AA56" s="16">
        <f t="shared" si="38"/>
        <v>135</v>
      </c>
      <c r="AB56" s="35" t="s">
        <v>300</v>
      </c>
      <c r="AC56" s="14">
        <v>25</v>
      </c>
      <c r="AD56" s="14">
        <f t="shared" si="16"/>
        <v>0.41666666666666669</v>
      </c>
      <c r="AE56" s="16">
        <f t="shared" si="39"/>
        <v>75</v>
      </c>
      <c r="AF56" s="35"/>
      <c r="AG56" s="35"/>
      <c r="AH56" s="14">
        <f t="shared" si="17"/>
        <v>0</v>
      </c>
      <c r="AI56" s="16">
        <f t="shared" si="40"/>
        <v>0</v>
      </c>
      <c r="AJ56" s="16">
        <v>384</v>
      </c>
      <c r="AK56" s="16" t="s">
        <v>162</v>
      </c>
      <c r="AL56" s="16">
        <f t="shared" si="41"/>
        <v>1831.472184065934</v>
      </c>
      <c r="AM56" s="35">
        <v>700</v>
      </c>
      <c r="AN56" s="31">
        <v>1</v>
      </c>
      <c r="AO56" s="16">
        <f t="shared" si="18"/>
        <v>700</v>
      </c>
      <c r="AP56" s="35"/>
      <c r="AQ56" s="31">
        <v>0</v>
      </c>
      <c r="AR56" s="16">
        <f t="shared" si="19"/>
        <v>0</v>
      </c>
      <c r="AS56" s="35"/>
      <c r="AT56" s="31">
        <v>0</v>
      </c>
      <c r="AU56" s="16">
        <f t="shared" si="20"/>
        <v>0</v>
      </c>
      <c r="AV56" s="35">
        <v>150</v>
      </c>
      <c r="AW56" s="31">
        <v>4</v>
      </c>
      <c r="AX56" s="16">
        <f t="shared" si="21"/>
        <v>600</v>
      </c>
      <c r="AY56" s="35"/>
      <c r="AZ56" s="31">
        <v>0</v>
      </c>
      <c r="BA56" s="16">
        <f t="shared" si="22"/>
        <v>0</v>
      </c>
      <c r="BB56" s="35">
        <v>700</v>
      </c>
      <c r="BC56" s="31">
        <v>1</v>
      </c>
      <c r="BD56" s="16">
        <f t="shared" si="23"/>
        <v>700</v>
      </c>
      <c r="BE56" s="16">
        <f t="shared" si="24"/>
        <v>2000</v>
      </c>
      <c r="BF56" s="35"/>
      <c r="BG56" s="35"/>
      <c r="BH56" s="31"/>
      <c r="BI56" s="16">
        <f t="shared" si="25"/>
        <v>2000</v>
      </c>
      <c r="BJ56" s="31"/>
      <c r="BK56" s="45">
        <v>0.29305555555555557</v>
      </c>
      <c r="BL56" s="31"/>
      <c r="BM56" s="14">
        <v>18</v>
      </c>
      <c r="BN56" s="14">
        <f t="shared" si="27"/>
        <v>0.3</v>
      </c>
      <c r="BO56" s="16">
        <f t="shared" si="28"/>
        <v>0</v>
      </c>
      <c r="BP56" s="14">
        <v>3.98</v>
      </c>
      <c r="BQ56" s="27">
        <f t="shared" si="29"/>
        <v>7.5722983257229834E-6</v>
      </c>
      <c r="BR56" s="31"/>
      <c r="BS56" s="26">
        <f t="shared" si="30"/>
        <v>0</v>
      </c>
      <c r="BT56" s="26">
        <f t="shared" si="42"/>
        <v>0</v>
      </c>
      <c r="BU56" s="29">
        <f t="shared" si="31"/>
        <v>0</v>
      </c>
      <c r="BV56" s="29">
        <f t="shared" si="32"/>
        <v>0</v>
      </c>
      <c r="BW56" s="29">
        <f t="shared" si="33"/>
        <v>0</v>
      </c>
      <c r="BX56" s="16">
        <f t="shared" si="34"/>
        <v>3831.472184065934</v>
      </c>
    </row>
  </sheetData>
  <mergeCells count="75">
    <mergeCell ref="BX1:BX6"/>
    <mergeCell ref="AH5:AH6"/>
    <mergeCell ref="AI5:AI6"/>
    <mergeCell ref="AJ5:AJ6"/>
    <mergeCell ref="BJ5:BJ6"/>
    <mergeCell ref="BK5:BK6"/>
    <mergeCell ref="BB5:BD5"/>
    <mergeCell ref="AV4:BD4"/>
    <mergeCell ref="BU3:BU6"/>
    <mergeCell ref="BL5:BL6"/>
    <mergeCell ref="BM5:BM6"/>
    <mergeCell ref="BN5:BN6"/>
    <mergeCell ref="BO5:BO6"/>
    <mergeCell ref="BJ2:BO2"/>
    <mergeCell ref="BJ3:BO3"/>
    <mergeCell ref="AJ3:AJ4"/>
    <mergeCell ref="E1:E6"/>
    <mergeCell ref="I2:AL2"/>
    <mergeCell ref="AL3:AL6"/>
    <mergeCell ref="AA5:AA6"/>
    <mergeCell ref="AC5:AC6"/>
    <mergeCell ref="AD5:AD6"/>
    <mergeCell ref="AE5:AE6"/>
    <mergeCell ref="AG5:AG6"/>
    <mergeCell ref="U5:U6"/>
    <mergeCell ref="V5:V6"/>
    <mergeCell ref="W5:W6"/>
    <mergeCell ref="Y5:Y6"/>
    <mergeCell ref="Z5:Z6"/>
    <mergeCell ref="X5:X6"/>
    <mergeCell ref="AB5:AB6"/>
    <mergeCell ref="G1:G6"/>
    <mergeCell ref="H1:H6"/>
    <mergeCell ref="I5:I6"/>
    <mergeCell ref="K5:K6"/>
    <mergeCell ref="L5:L6"/>
    <mergeCell ref="F1:F6"/>
    <mergeCell ref="A1:A6"/>
    <mergeCell ref="B1:B6"/>
    <mergeCell ref="C1:C6"/>
    <mergeCell ref="D1:D6"/>
    <mergeCell ref="AY5:BA5"/>
    <mergeCell ref="AV5:AX5"/>
    <mergeCell ref="AM3:BE3"/>
    <mergeCell ref="J5:J6"/>
    <mergeCell ref="N5:N6"/>
    <mergeCell ref="S5:S6"/>
    <mergeCell ref="M5:M6"/>
    <mergeCell ref="O5:O6"/>
    <mergeCell ref="P5:P6"/>
    <mergeCell ref="Q5:Q6"/>
    <mergeCell ref="R5:R6"/>
    <mergeCell ref="T5:T6"/>
    <mergeCell ref="BF3:BF6"/>
    <mergeCell ref="AM2:BI2"/>
    <mergeCell ref="I1:BI1"/>
    <mergeCell ref="BI3:BI6"/>
    <mergeCell ref="AS4:AU5"/>
    <mergeCell ref="AP4:AR5"/>
    <mergeCell ref="BE4:BE6"/>
    <mergeCell ref="AM4:AO5"/>
    <mergeCell ref="I3:M4"/>
    <mergeCell ref="N3:R4"/>
    <mergeCell ref="AF5:AF6"/>
    <mergeCell ref="S3:W4"/>
    <mergeCell ref="X3:AA4"/>
    <mergeCell ref="AB3:AE4"/>
    <mergeCell ref="AF3:AI4"/>
    <mergeCell ref="BJ1:BW1"/>
    <mergeCell ref="BP2:BW2"/>
    <mergeCell ref="BW3:BW6"/>
    <mergeCell ref="BH3:BH6"/>
    <mergeCell ref="BG3:BG6"/>
    <mergeCell ref="BP3:BT5"/>
    <mergeCell ref="BV3:BV6"/>
  </mergeCells>
  <pageMargins left="0.7" right="0.7" top="0.75" bottom="0.75" header="0.3" footer="0.3"/>
  <pageSetup orientation="portrait" r:id="rId1"/>
  <ignoredErrors>
    <ignoredError sqref="AX55" evalErro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EB6D-39AB-4961-BD7E-4E2FD4E5F207}">
  <dimension ref="A1:DN5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2" sqref="G12"/>
    </sheetView>
  </sheetViews>
  <sheetFormatPr baseColWidth="10" defaultColWidth="8.83203125" defaultRowHeight="15" x14ac:dyDescent="0.2"/>
  <cols>
    <col min="2" max="2" width="8.83203125" style="50"/>
    <col min="5" max="5" width="8.83203125" style="50"/>
    <col min="8" max="8" width="8.83203125" style="50"/>
    <col min="11" max="11" width="8.83203125" style="50"/>
    <col min="14" max="14" width="8.83203125" style="50"/>
    <col min="17" max="17" width="8.83203125" style="50"/>
    <col min="20" max="20" width="8.83203125" style="50"/>
    <col min="23" max="23" width="8.83203125" style="50"/>
    <col min="26" max="26" width="8.83203125" style="50"/>
    <col min="29" max="29" width="8.83203125" style="50"/>
    <col min="32" max="32" width="8.83203125" style="50"/>
    <col min="35" max="35" width="8.83203125" style="50"/>
    <col min="38" max="38" width="8.83203125" style="50"/>
    <col min="41" max="41" width="8.83203125" style="50"/>
    <col min="44" max="44" width="8.83203125" style="50"/>
    <col min="47" max="47" width="8.83203125" style="50"/>
    <col min="50" max="50" width="8.83203125" style="50"/>
    <col min="53" max="53" width="8.83203125" style="50"/>
    <col min="56" max="56" width="8.83203125" style="50"/>
    <col min="59" max="59" width="8.83203125" style="50"/>
    <col min="62" max="62" width="8.83203125" style="50"/>
    <col min="65" max="65" width="8.83203125" style="50"/>
    <col min="68" max="68" width="8.83203125" style="50"/>
    <col min="71" max="71" width="8.83203125" style="50"/>
    <col min="74" max="74" width="8.83203125" style="50"/>
    <col min="77" max="77" width="8.83203125" style="50"/>
    <col min="80" max="80" width="8.83203125" style="50"/>
    <col min="83" max="83" width="8.83203125" style="50"/>
    <col min="86" max="86" width="8.83203125" style="50"/>
    <col min="89" max="89" width="8.83203125" style="50"/>
    <col min="92" max="92" width="8.83203125" style="50"/>
  </cols>
  <sheetData>
    <row r="1" spans="1:118" x14ac:dyDescent="0.2">
      <c r="A1" s="147" t="s">
        <v>72</v>
      </c>
      <c r="B1" s="148" t="s">
        <v>21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</row>
    <row r="2" spans="1:118" x14ac:dyDescent="0.2">
      <c r="A2" s="147"/>
      <c r="B2" s="121" t="s">
        <v>390</v>
      </c>
      <c r="C2" s="121"/>
      <c r="D2" s="121"/>
      <c r="E2" s="121" t="s">
        <v>391</v>
      </c>
      <c r="F2" s="121"/>
      <c r="G2" s="121"/>
      <c r="H2" s="121" t="s">
        <v>392</v>
      </c>
      <c r="I2" s="121"/>
      <c r="J2" s="121"/>
      <c r="K2" s="121" t="s">
        <v>393</v>
      </c>
      <c r="L2" s="121"/>
      <c r="M2" s="121"/>
      <c r="N2" s="121" t="s">
        <v>394</v>
      </c>
      <c r="O2" s="121"/>
      <c r="P2" s="121"/>
      <c r="Q2" s="121" t="s">
        <v>395</v>
      </c>
      <c r="R2" s="121"/>
      <c r="S2" s="121"/>
      <c r="T2" s="121" t="s">
        <v>396</v>
      </c>
      <c r="U2" s="121"/>
      <c r="V2" s="121"/>
      <c r="W2" s="121" t="s">
        <v>397</v>
      </c>
      <c r="X2" s="121"/>
      <c r="Y2" s="121"/>
      <c r="Z2" s="121" t="s">
        <v>398</v>
      </c>
      <c r="AA2" s="121"/>
      <c r="AB2" s="121"/>
      <c r="AC2" s="121" t="s">
        <v>399</v>
      </c>
      <c r="AD2" s="121"/>
      <c r="AE2" s="121"/>
      <c r="AF2" s="121" t="s">
        <v>400</v>
      </c>
      <c r="AG2" s="121"/>
      <c r="AH2" s="121"/>
      <c r="AI2" s="121" t="s">
        <v>401</v>
      </c>
      <c r="AJ2" s="121"/>
      <c r="AK2" s="121"/>
      <c r="AL2" s="121" t="s">
        <v>402</v>
      </c>
      <c r="AM2" s="121"/>
      <c r="AN2" s="121"/>
      <c r="AO2" s="121" t="s">
        <v>403</v>
      </c>
      <c r="AP2" s="121"/>
      <c r="AQ2" s="121"/>
      <c r="AR2" s="121" t="s">
        <v>404</v>
      </c>
      <c r="AS2" s="121"/>
      <c r="AT2" s="121"/>
      <c r="AU2" s="121" t="s">
        <v>405</v>
      </c>
      <c r="AV2" s="121"/>
      <c r="AW2" s="121"/>
      <c r="AX2" s="121" t="s">
        <v>406</v>
      </c>
      <c r="AY2" s="121"/>
      <c r="AZ2" s="121"/>
      <c r="BA2" s="121" t="s">
        <v>407</v>
      </c>
      <c r="BB2" s="121"/>
      <c r="BC2" s="121"/>
      <c r="BD2" s="121" t="s">
        <v>408</v>
      </c>
      <c r="BE2" s="121"/>
      <c r="BF2" s="121"/>
      <c r="BG2" s="121" t="s">
        <v>409</v>
      </c>
      <c r="BH2" s="121"/>
      <c r="BI2" s="121"/>
      <c r="BJ2" s="121" t="s">
        <v>410</v>
      </c>
      <c r="BK2" s="121"/>
      <c r="BL2" s="121"/>
      <c r="BM2" s="121" t="s">
        <v>411</v>
      </c>
      <c r="BN2" s="121"/>
      <c r="BO2" s="121"/>
      <c r="BP2" s="121" t="s">
        <v>412</v>
      </c>
      <c r="BQ2" s="121"/>
      <c r="BR2" s="121"/>
      <c r="BS2" s="121" t="s">
        <v>413</v>
      </c>
      <c r="BT2" s="121"/>
      <c r="BU2" s="121"/>
      <c r="BV2" s="121" t="s">
        <v>414</v>
      </c>
      <c r="BW2" s="121"/>
      <c r="BX2" s="121"/>
      <c r="BY2" s="121" t="s">
        <v>415</v>
      </c>
      <c r="BZ2" s="121"/>
      <c r="CA2" s="121"/>
      <c r="CB2" s="121" t="s">
        <v>416</v>
      </c>
      <c r="CC2" s="121"/>
      <c r="CD2" s="121"/>
      <c r="CE2" s="121" t="s">
        <v>417</v>
      </c>
      <c r="CF2" s="121"/>
      <c r="CG2" s="121"/>
      <c r="CH2" s="121" t="s">
        <v>418</v>
      </c>
      <c r="CI2" s="121"/>
      <c r="CJ2" s="121"/>
      <c r="CK2" s="121" t="s">
        <v>419</v>
      </c>
      <c r="CL2" s="121"/>
      <c r="CM2" s="121"/>
      <c r="CN2" s="121" t="s">
        <v>420</v>
      </c>
      <c r="CO2" s="121"/>
      <c r="CP2" s="121"/>
      <c r="CQ2" s="121" t="s">
        <v>421</v>
      </c>
      <c r="CR2" s="121"/>
      <c r="CS2" s="121"/>
      <c r="CT2" s="121" t="s">
        <v>422</v>
      </c>
      <c r="CU2" s="121"/>
      <c r="CV2" s="121"/>
      <c r="CW2" s="121" t="s">
        <v>423</v>
      </c>
      <c r="CX2" s="121"/>
      <c r="CY2" s="121"/>
      <c r="CZ2" s="121" t="s">
        <v>424</v>
      </c>
      <c r="DA2" s="121"/>
      <c r="DB2" s="121"/>
      <c r="DC2" s="121" t="s">
        <v>425</v>
      </c>
      <c r="DD2" s="121"/>
      <c r="DE2" s="121"/>
      <c r="DF2" s="121" t="s">
        <v>426</v>
      </c>
      <c r="DG2" s="121"/>
      <c r="DH2" s="121"/>
      <c r="DI2" s="121" t="s">
        <v>427</v>
      </c>
      <c r="DJ2" s="121"/>
      <c r="DK2" s="121"/>
      <c r="DL2" s="121" t="s">
        <v>428</v>
      </c>
      <c r="DM2" s="121"/>
      <c r="DN2" s="121"/>
    </row>
    <row r="3" spans="1:118" ht="32" x14ac:dyDescent="0.2">
      <c r="A3" s="147"/>
      <c r="B3" s="47" t="s">
        <v>429</v>
      </c>
      <c r="C3" s="19" t="s">
        <v>430</v>
      </c>
      <c r="D3" s="51" t="s">
        <v>114</v>
      </c>
      <c r="E3" s="47" t="s">
        <v>429</v>
      </c>
      <c r="F3" s="19" t="s">
        <v>430</v>
      </c>
      <c r="G3" s="51" t="s">
        <v>114</v>
      </c>
      <c r="H3" s="47" t="s">
        <v>429</v>
      </c>
      <c r="I3" s="19" t="s">
        <v>430</v>
      </c>
      <c r="J3" s="51" t="s">
        <v>114</v>
      </c>
      <c r="K3" s="47" t="s">
        <v>429</v>
      </c>
      <c r="L3" s="19" t="s">
        <v>430</v>
      </c>
      <c r="M3" s="51" t="s">
        <v>114</v>
      </c>
      <c r="N3" s="47" t="s">
        <v>429</v>
      </c>
      <c r="O3" s="19" t="s">
        <v>430</v>
      </c>
      <c r="P3" s="51" t="s">
        <v>114</v>
      </c>
      <c r="Q3" s="47" t="s">
        <v>429</v>
      </c>
      <c r="R3" s="19" t="s">
        <v>430</v>
      </c>
      <c r="S3" s="51" t="s">
        <v>114</v>
      </c>
      <c r="T3" s="47" t="s">
        <v>429</v>
      </c>
      <c r="U3" s="19" t="s">
        <v>430</v>
      </c>
      <c r="V3" s="51" t="s">
        <v>114</v>
      </c>
      <c r="W3" s="47" t="s">
        <v>429</v>
      </c>
      <c r="X3" s="19" t="s">
        <v>430</v>
      </c>
      <c r="Y3" s="51" t="s">
        <v>114</v>
      </c>
      <c r="Z3" s="47" t="s">
        <v>429</v>
      </c>
      <c r="AA3" s="19" t="s">
        <v>430</v>
      </c>
      <c r="AB3" s="51" t="s">
        <v>114</v>
      </c>
      <c r="AC3" s="47" t="s">
        <v>429</v>
      </c>
      <c r="AD3" s="19" t="s">
        <v>430</v>
      </c>
      <c r="AE3" s="51" t="s">
        <v>114</v>
      </c>
      <c r="AF3" s="47" t="s">
        <v>429</v>
      </c>
      <c r="AG3" s="19" t="s">
        <v>430</v>
      </c>
      <c r="AH3" s="51" t="s">
        <v>114</v>
      </c>
      <c r="AI3" s="47" t="s">
        <v>429</v>
      </c>
      <c r="AJ3" s="19" t="s">
        <v>430</v>
      </c>
      <c r="AK3" s="51" t="s">
        <v>114</v>
      </c>
      <c r="AL3" s="47" t="s">
        <v>429</v>
      </c>
      <c r="AM3" s="19" t="s">
        <v>430</v>
      </c>
      <c r="AN3" s="51" t="s">
        <v>114</v>
      </c>
      <c r="AO3" s="47" t="s">
        <v>429</v>
      </c>
      <c r="AP3" s="19" t="s">
        <v>430</v>
      </c>
      <c r="AQ3" s="51" t="s">
        <v>114</v>
      </c>
      <c r="AR3" s="47" t="s">
        <v>429</v>
      </c>
      <c r="AS3" s="19" t="s">
        <v>430</v>
      </c>
      <c r="AT3" s="51" t="s">
        <v>114</v>
      </c>
      <c r="AU3" s="47" t="s">
        <v>429</v>
      </c>
      <c r="AV3" s="19" t="s">
        <v>430</v>
      </c>
      <c r="AW3" s="51" t="s">
        <v>114</v>
      </c>
      <c r="AX3" s="47" t="s">
        <v>429</v>
      </c>
      <c r="AY3" s="19" t="s">
        <v>430</v>
      </c>
      <c r="AZ3" s="51" t="s">
        <v>114</v>
      </c>
      <c r="BA3" s="47" t="s">
        <v>429</v>
      </c>
      <c r="BB3" s="19" t="s">
        <v>430</v>
      </c>
      <c r="BC3" s="51" t="s">
        <v>114</v>
      </c>
      <c r="BD3" s="47" t="s">
        <v>429</v>
      </c>
      <c r="BE3" s="19" t="s">
        <v>430</v>
      </c>
      <c r="BF3" s="51" t="s">
        <v>114</v>
      </c>
      <c r="BG3" s="47" t="s">
        <v>429</v>
      </c>
      <c r="BH3" s="19" t="s">
        <v>430</v>
      </c>
      <c r="BI3" s="51" t="s">
        <v>114</v>
      </c>
      <c r="BJ3" s="47" t="s">
        <v>429</v>
      </c>
      <c r="BK3" s="19" t="s">
        <v>430</v>
      </c>
      <c r="BL3" s="51" t="s">
        <v>114</v>
      </c>
      <c r="BM3" s="47" t="s">
        <v>429</v>
      </c>
      <c r="BN3" s="19" t="s">
        <v>430</v>
      </c>
      <c r="BO3" s="51" t="s">
        <v>114</v>
      </c>
      <c r="BP3" s="47" t="s">
        <v>429</v>
      </c>
      <c r="BQ3" s="19" t="s">
        <v>430</v>
      </c>
      <c r="BR3" s="51" t="s">
        <v>114</v>
      </c>
      <c r="BS3" s="47" t="s">
        <v>429</v>
      </c>
      <c r="BT3" s="19" t="s">
        <v>430</v>
      </c>
      <c r="BU3" s="51" t="s">
        <v>114</v>
      </c>
      <c r="BV3" s="47" t="s">
        <v>429</v>
      </c>
      <c r="BW3" s="19" t="s">
        <v>430</v>
      </c>
      <c r="BX3" s="51" t="s">
        <v>114</v>
      </c>
      <c r="BY3" s="47" t="s">
        <v>429</v>
      </c>
      <c r="BZ3" s="19" t="s">
        <v>430</v>
      </c>
      <c r="CA3" s="51" t="s">
        <v>114</v>
      </c>
      <c r="CB3" s="47" t="s">
        <v>429</v>
      </c>
      <c r="CC3" s="19" t="s">
        <v>430</v>
      </c>
      <c r="CD3" s="51" t="s">
        <v>114</v>
      </c>
      <c r="CE3" s="47" t="s">
        <v>429</v>
      </c>
      <c r="CF3" s="19" t="s">
        <v>430</v>
      </c>
      <c r="CG3" s="51" t="s">
        <v>114</v>
      </c>
      <c r="CH3" s="47" t="s">
        <v>429</v>
      </c>
      <c r="CI3" s="19" t="s">
        <v>430</v>
      </c>
      <c r="CJ3" s="51" t="s">
        <v>114</v>
      </c>
      <c r="CK3" s="47" t="s">
        <v>429</v>
      </c>
      <c r="CL3" s="19" t="s">
        <v>430</v>
      </c>
      <c r="CM3" s="51" t="s">
        <v>114</v>
      </c>
      <c r="CN3" s="47" t="s">
        <v>429</v>
      </c>
      <c r="CO3" s="19" t="s">
        <v>430</v>
      </c>
      <c r="CP3" s="18" t="s">
        <v>114</v>
      </c>
      <c r="CQ3" s="18" t="s">
        <v>429</v>
      </c>
      <c r="CR3" s="19" t="s">
        <v>430</v>
      </c>
      <c r="CS3" s="18" t="s">
        <v>114</v>
      </c>
      <c r="CT3" s="18" t="s">
        <v>429</v>
      </c>
      <c r="CU3" s="19" t="s">
        <v>430</v>
      </c>
      <c r="CV3" s="18" t="s">
        <v>114</v>
      </c>
      <c r="CW3" s="18" t="s">
        <v>429</v>
      </c>
      <c r="CX3" s="19" t="s">
        <v>430</v>
      </c>
      <c r="CY3" s="18" t="s">
        <v>114</v>
      </c>
      <c r="CZ3" s="18" t="s">
        <v>429</v>
      </c>
      <c r="DA3" s="19" t="s">
        <v>430</v>
      </c>
      <c r="DB3" s="18" t="s">
        <v>114</v>
      </c>
      <c r="DC3" s="18" t="s">
        <v>429</v>
      </c>
      <c r="DD3" s="19" t="s">
        <v>430</v>
      </c>
      <c r="DE3" s="18" t="s">
        <v>114</v>
      </c>
      <c r="DF3" s="18" t="s">
        <v>429</v>
      </c>
      <c r="DG3" s="19" t="s">
        <v>430</v>
      </c>
      <c r="DH3" s="18" t="s">
        <v>114</v>
      </c>
      <c r="DI3" s="18" t="s">
        <v>429</v>
      </c>
      <c r="DJ3" s="19" t="s">
        <v>430</v>
      </c>
      <c r="DK3" s="18" t="s">
        <v>114</v>
      </c>
      <c r="DL3" s="18" t="s">
        <v>429</v>
      </c>
      <c r="DM3" s="19" t="s">
        <v>430</v>
      </c>
      <c r="DN3" s="18" t="s">
        <v>114</v>
      </c>
    </row>
    <row r="4" spans="1:118" s="61" customFormat="1" x14ac:dyDescent="0.2">
      <c r="A4" s="59">
        <v>1</v>
      </c>
      <c r="B4" s="76"/>
      <c r="C4" s="60" t="s">
        <v>431</v>
      </c>
      <c r="D4" s="77"/>
      <c r="E4" s="76"/>
      <c r="F4" s="60" t="s">
        <v>432</v>
      </c>
      <c r="G4" s="77"/>
      <c r="H4" s="76"/>
      <c r="I4" s="60" t="s">
        <v>433</v>
      </c>
      <c r="J4" s="77"/>
      <c r="K4" s="76"/>
      <c r="L4" s="60" t="s">
        <v>434</v>
      </c>
      <c r="M4" s="77"/>
      <c r="N4" s="76"/>
      <c r="O4" s="60" t="s">
        <v>435</v>
      </c>
      <c r="P4" s="77"/>
      <c r="Q4" s="76"/>
      <c r="R4" s="60" t="s">
        <v>436</v>
      </c>
      <c r="S4" s="77"/>
      <c r="T4" s="76"/>
      <c r="U4" s="60" t="s">
        <v>437</v>
      </c>
      <c r="V4" s="77"/>
      <c r="W4" s="76"/>
      <c r="X4" s="60" t="s">
        <v>438</v>
      </c>
      <c r="Y4" s="77"/>
      <c r="Z4" s="76"/>
      <c r="AA4" s="60"/>
      <c r="AB4" s="77"/>
      <c r="AC4" s="76"/>
      <c r="AD4" s="60" t="s">
        <v>439</v>
      </c>
      <c r="AE4" s="77"/>
      <c r="AF4" s="76"/>
      <c r="AG4" s="60"/>
      <c r="AH4" s="77"/>
      <c r="AI4" s="76"/>
      <c r="AJ4" s="60"/>
      <c r="AK4" s="77"/>
      <c r="AL4" s="76"/>
      <c r="AM4" s="60" t="s">
        <v>440</v>
      </c>
      <c r="AN4" s="77"/>
      <c r="AO4" s="76"/>
      <c r="AP4" s="60"/>
      <c r="AQ4" s="77"/>
      <c r="AR4" s="76"/>
      <c r="AS4" s="60"/>
      <c r="AT4" s="77"/>
      <c r="AU4" s="76"/>
      <c r="AV4" s="60"/>
      <c r="AW4" s="77"/>
      <c r="AX4" s="76"/>
      <c r="AY4" s="60"/>
      <c r="AZ4" s="77"/>
      <c r="BA4" s="76"/>
      <c r="BB4" s="60"/>
      <c r="BC4" s="77"/>
      <c r="BD4" s="76"/>
      <c r="BE4" s="60" t="s">
        <v>441</v>
      </c>
      <c r="BF4" s="77"/>
      <c r="BG4" s="76"/>
      <c r="BH4" s="60" t="s">
        <v>442</v>
      </c>
      <c r="BI4" s="77"/>
      <c r="BJ4" s="76"/>
      <c r="BK4" s="60" t="s">
        <v>443</v>
      </c>
      <c r="BL4" s="77"/>
      <c r="BM4" s="76"/>
      <c r="BN4" s="60" t="s">
        <v>444</v>
      </c>
      <c r="BO4" s="77"/>
      <c r="BP4" s="76"/>
      <c r="BQ4" s="60"/>
      <c r="BR4" s="77"/>
      <c r="BS4" s="76"/>
      <c r="BT4" s="60"/>
      <c r="BU4" s="77"/>
      <c r="BV4" s="76"/>
      <c r="BW4" s="60"/>
      <c r="BX4" s="77"/>
      <c r="BY4" s="76"/>
      <c r="BZ4" s="60"/>
      <c r="CA4" s="77"/>
      <c r="CB4" s="76"/>
      <c r="CC4" s="60"/>
      <c r="CD4" s="77"/>
      <c r="CE4" s="76"/>
      <c r="CF4" s="60"/>
      <c r="CG4" s="77"/>
      <c r="CH4" s="76"/>
      <c r="CI4" s="60"/>
      <c r="CJ4" s="77"/>
      <c r="CK4" s="76"/>
      <c r="CL4" s="60"/>
      <c r="CM4" s="77"/>
      <c r="CN4" s="76"/>
      <c r="CO4" s="60"/>
      <c r="CP4" s="78"/>
      <c r="CQ4" s="79"/>
      <c r="CR4" s="60"/>
      <c r="CS4" s="78"/>
      <c r="CT4" s="79"/>
      <c r="CU4" s="60"/>
      <c r="CV4" s="78"/>
      <c r="CW4" s="79"/>
      <c r="CX4" s="60"/>
      <c r="CY4" s="78"/>
      <c r="CZ4" s="79"/>
      <c r="DA4" s="60"/>
      <c r="DB4" s="78"/>
      <c r="DC4" s="79"/>
      <c r="DD4" s="60" t="s">
        <v>442</v>
      </c>
      <c r="DE4" s="78"/>
      <c r="DF4" s="79"/>
      <c r="DG4" s="60"/>
      <c r="DH4" s="78"/>
      <c r="DI4" s="79"/>
      <c r="DJ4" s="60"/>
      <c r="DK4" s="78"/>
      <c r="DL4" s="79"/>
      <c r="DM4" s="60" t="s">
        <v>445</v>
      </c>
      <c r="DN4" s="78"/>
    </row>
    <row r="5" spans="1:118" x14ac:dyDescent="0.2">
      <c r="A5" s="36">
        <v>2</v>
      </c>
      <c r="B5" s="48"/>
      <c r="C5" s="4" t="s">
        <v>446</v>
      </c>
      <c r="D5" s="52"/>
      <c r="E5" s="48"/>
      <c r="F5" s="4" t="s">
        <v>447</v>
      </c>
      <c r="G5" s="52"/>
      <c r="H5" s="48"/>
      <c r="I5" s="4"/>
      <c r="J5" s="52"/>
      <c r="K5" s="48"/>
      <c r="L5" s="4" t="s">
        <v>434</v>
      </c>
      <c r="M5" s="52"/>
      <c r="N5" s="48"/>
      <c r="O5" s="4" t="s">
        <v>435</v>
      </c>
      <c r="P5" s="52"/>
      <c r="Q5" s="48"/>
      <c r="R5" s="4" t="s">
        <v>448</v>
      </c>
      <c r="S5" s="52"/>
      <c r="T5" s="48"/>
      <c r="U5" s="4" t="s">
        <v>449</v>
      </c>
      <c r="V5" s="52"/>
      <c r="W5" s="48"/>
      <c r="X5" s="4" t="s">
        <v>438</v>
      </c>
      <c r="Y5" s="52"/>
      <c r="Z5" s="48"/>
      <c r="AA5" s="4" t="s">
        <v>450</v>
      </c>
      <c r="AB5" s="52"/>
      <c r="AC5" s="48"/>
      <c r="AD5" s="4"/>
      <c r="AE5" s="52"/>
      <c r="AF5" s="48"/>
      <c r="AG5" s="4"/>
      <c r="AH5" s="52"/>
      <c r="AI5" s="48"/>
      <c r="AJ5" s="4"/>
      <c r="AK5" s="52"/>
      <c r="AL5" s="48"/>
      <c r="AM5" s="4" t="s">
        <v>440</v>
      </c>
      <c r="AN5" s="52"/>
      <c r="AO5" s="48"/>
      <c r="AP5" s="4"/>
      <c r="AQ5" s="52"/>
      <c r="AR5" s="48"/>
      <c r="AS5" s="4" t="s">
        <v>451</v>
      </c>
      <c r="AT5" s="52"/>
      <c r="AU5" s="48"/>
      <c r="AV5" s="4"/>
      <c r="AW5" s="52"/>
      <c r="AX5" s="48"/>
      <c r="AY5" s="4"/>
      <c r="AZ5" s="52"/>
      <c r="BA5" s="48"/>
      <c r="BB5" s="4"/>
      <c r="BC5" s="52"/>
      <c r="BD5" s="48"/>
      <c r="BE5" s="4" t="s">
        <v>434</v>
      </c>
      <c r="BF5" s="52"/>
      <c r="BG5" s="48"/>
      <c r="BH5" s="4" t="s">
        <v>442</v>
      </c>
      <c r="BI5" s="52"/>
      <c r="BJ5" s="48"/>
      <c r="BK5" s="4" t="s">
        <v>443</v>
      </c>
      <c r="BL5" s="52"/>
      <c r="BM5" s="48"/>
      <c r="BN5" s="4"/>
      <c r="BO5" s="52"/>
      <c r="BP5" s="48"/>
      <c r="BQ5" s="4"/>
      <c r="BR5" s="52"/>
      <c r="BS5" s="48"/>
      <c r="BT5" s="4" t="s">
        <v>452</v>
      </c>
      <c r="BU5" s="52"/>
      <c r="BV5" s="48"/>
      <c r="BW5" s="4"/>
      <c r="BX5" s="52"/>
      <c r="BY5" s="48"/>
      <c r="BZ5" s="4"/>
      <c r="CA5" s="52"/>
      <c r="CB5" s="48"/>
      <c r="CC5" s="4"/>
      <c r="CD5" s="52"/>
      <c r="CE5" s="48"/>
      <c r="CF5" s="4"/>
      <c r="CG5" s="52"/>
      <c r="CH5" s="48"/>
      <c r="CI5" s="4"/>
      <c r="CJ5" s="52"/>
      <c r="CK5" s="48"/>
      <c r="CL5" s="4"/>
      <c r="CM5" s="52"/>
      <c r="CN5" s="48"/>
      <c r="CO5" s="4"/>
      <c r="CP5" s="16"/>
      <c r="CQ5" s="14"/>
      <c r="CR5" s="4"/>
      <c r="CS5" s="16"/>
      <c r="CT5" s="14"/>
      <c r="CU5" s="4"/>
      <c r="CV5" s="16"/>
      <c r="CW5" s="14"/>
      <c r="CX5" s="4"/>
      <c r="CY5" s="16"/>
      <c r="CZ5" s="14"/>
      <c r="DA5" s="4"/>
      <c r="DB5" s="16"/>
      <c r="DC5" s="14"/>
      <c r="DD5" s="4" t="s">
        <v>442</v>
      </c>
      <c r="DE5" s="16"/>
      <c r="DF5" s="14"/>
      <c r="DG5" s="4"/>
      <c r="DH5" s="16"/>
      <c r="DI5" s="14"/>
      <c r="DJ5" s="4"/>
      <c r="DK5" s="16"/>
      <c r="DL5" s="14"/>
      <c r="DM5" s="4"/>
      <c r="DN5" s="16"/>
    </row>
    <row r="6" spans="1:118" x14ac:dyDescent="0.2">
      <c r="A6" s="36">
        <v>3</v>
      </c>
      <c r="B6" s="48"/>
      <c r="C6" s="4" t="s">
        <v>446</v>
      </c>
      <c r="D6" s="52"/>
      <c r="E6" s="48"/>
      <c r="F6" s="4" t="s">
        <v>453</v>
      </c>
      <c r="G6" s="52"/>
      <c r="H6" s="48"/>
      <c r="I6" s="4" t="s">
        <v>454</v>
      </c>
      <c r="J6" s="52"/>
      <c r="K6" s="48"/>
      <c r="L6" s="4" t="s">
        <v>445</v>
      </c>
      <c r="M6" s="52"/>
      <c r="N6" s="48"/>
      <c r="O6" s="4" t="s">
        <v>435</v>
      </c>
      <c r="P6" s="52"/>
      <c r="Q6" s="48"/>
      <c r="R6" s="4" t="s">
        <v>455</v>
      </c>
      <c r="S6" s="52"/>
      <c r="T6" s="48"/>
      <c r="U6" s="4"/>
      <c r="V6" s="52"/>
      <c r="W6" s="48"/>
      <c r="X6" s="4" t="s">
        <v>438</v>
      </c>
      <c r="Y6" s="52"/>
      <c r="Z6" s="48"/>
      <c r="AA6" s="4"/>
      <c r="AB6" s="52"/>
      <c r="AC6" s="48"/>
      <c r="AD6" s="4"/>
      <c r="AE6" s="52"/>
      <c r="AF6" s="48"/>
      <c r="AG6" s="4" t="s">
        <v>456</v>
      </c>
      <c r="AH6" s="52"/>
      <c r="AI6" s="48"/>
      <c r="AJ6" s="4"/>
      <c r="AK6" s="52"/>
      <c r="AL6" s="48"/>
      <c r="AM6" s="4" t="s">
        <v>440</v>
      </c>
      <c r="AN6" s="52"/>
      <c r="AO6" s="48"/>
      <c r="AP6" s="4"/>
      <c r="AQ6" s="52"/>
      <c r="AR6" s="48"/>
      <c r="AS6" s="4"/>
      <c r="AT6" s="52"/>
      <c r="AU6" s="48"/>
      <c r="AV6" s="4" t="s">
        <v>457</v>
      </c>
      <c r="AW6" s="52"/>
      <c r="AX6" s="48"/>
      <c r="AY6" s="4"/>
      <c r="AZ6" s="52"/>
      <c r="BA6" s="48"/>
      <c r="BB6" s="4"/>
      <c r="BC6" s="52"/>
      <c r="BD6" s="48"/>
      <c r="BE6" s="4"/>
      <c r="BF6" s="52"/>
      <c r="BG6" s="48"/>
      <c r="BH6" s="4" t="s">
        <v>458</v>
      </c>
      <c r="BI6" s="52"/>
      <c r="BJ6" s="48"/>
      <c r="BK6" s="4"/>
      <c r="BL6" s="52"/>
      <c r="BM6" s="48"/>
      <c r="BN6" s="4"/>
      <c r="BO6" s="52"/>
      <c r="BP6" s="48"/>
      <c r="BQ6" s="4"/>
      <c r="BR6" s="52"/>
      <c r="BS6" s="48"/>
      <c r="BT6" s="4"/>
      <c r="BU6" s="52"/>
      <c r="BV6" s="48"/>
      <c r="BW6" s="4"/>
      <c r="BX6" s="52"/>
      <c r="BY6" s="48"/>
      <c r="BZ6" s="4"/>
      <c r="CA6" s="52"/>
      <c r="CB6" s="48"/>
      <c r="CC6" s="4" t="s">
        <v>450</v>
      </c>
      <c r="CD6" s="52"/>
      <c r="CE6" s="48"/>
      <c r="CF6" s="4"/>
      <c r="CG6" s="52"/>
      <c r="CH6" s="48"/>
      <c r="CI6" s="4"/>
      <c r="CJ6" s="52"/>
      <c r="CK6" s="48"/>
      <c r="CL6" s="4"/>
      <c r="CM6" s="52"/>
      <c r="CN6" s="48"/>
      <c r="CO6" s="4"/>
      <c r="CP6" s="16"/>
      <c r="CQ6" s="14"/>
      <c r="CR6" s="4"/>
      <c r="CS6" s="16"/>
      <c r="CT6" s="14"/>
      <c r="CU6" s="4"/>
      <c r="CV6" s="16"/>
      <c r="CW6" s="14"/>
      <c r="CX6" s="4"/>
      <c r="CY6" s="16"/>
      <c r="CZ6" s="14"/>
      <c r="DA6" s="4"/>
      <c r="DB6" s="16"/>
      <c r="DC6" s="14"/>
      <c r="DD6" s="4" t="s">
        <v>459</v>
      </c>
      <c r="DE6" s="16"/>
      <c r="DF6" s="14"/>
      <c r="DG6" s="4"/>
      <c r="DH6" s="16"/>
      <c r="DI6" s="14"/>
      <c r="DJ6" s="4"/>
      <c r="DK6" s="16"/>
      <c r="DL6" s="14"/>
      <c r="DM6" s="4"/>
      <c r="DN6" s="16"/>
    </row>
    <row r="7" spans="1:118" s="61" customFormat="1" x14ac:dyDescent="0.2">
      <c r="A7" s="59">
        <v>4</v>
      </c>
      <c r="B7" s="76"/>
      <c r="C7" s="60"/>
      <c r="D7" s="77"/>
      <c r="E7" s="76"/>
      <c r="F7" s="60" t="s">
        <v>460</v>
      </c>
      <c r="G7" s="77"/>
      <c r="H7" s="76"/>
      <c r="I7" s="60" t="s">
        <v>454</v>
      </c>
      <c r="J7" s="77"/>
      <c r="K7" s="76"/>
      <c r="L7" s="60" t="s">
        <v>434</v>
      </c>
      <c r="M7" s="77"/>
      <c r="N7" s="76"/>
      <c r="O7" s="60" t="s">
        <v>435</v>
      </c>
      <c r="P7" s="77"/>
      <c r="Q7" s="76"/>
      <c r="R7" s="60" t="s">
        <v>461</v>
      </c>
      <c r="S7" s="77"/>
      <c r="T7" s="76"/>
      <c r="U7" s="60"/>
      <c r="V7" s="77"/>
      <c r="W7" s="76"/>
      <c r="X7" s="60" t="s">
        <v>462</v>
      </c>
      <c r="Y7" s="77"/>
      <c r="Z7" s="76"/>
      <c r="AA7" s="60"/>
      <c r="AB7" s="77"/>
      <c r="AC7" s="76"/>
      <c r="AD7" s="60" t="s">
        <v>463</v>
      </c>
      <c r="AE7" s="77"/>
      <c r="AF7" s="76"/>
      <c r="AG7" s="60"/>
      <c r="AH7" s="77"/>
      <c r="AI7" s="76"/>
      <c r="AJ7" s="60"/>
      <c r="AK7" s="77"/>
      <c r="AL7" s="76"/>
      <c r="AM7" s="60"/>
      <c r="AN7" s="77"/>
      <c r="AO7" s="76"/>
      <c r="AP7" s="60" t="s">
        <v>442</v>
      </c>
      <c r="AQ7" s="77"/>
      <c r="AR7" s="76"/>
      <c r="AS7" s="60" t="s">
        <v>438</v>
      </c>
      <c r="AT7" s="77"/>
      <c r="AU7" s="76"/>
      <c r="AV7" s="60" t="s">
        <v>464</v>
      </c>
      <c r="AW7" s="77"/>
      <c r="AX7" s="76"/>
      <c r="AY7" s="60"/>
      <c r="AZ7" s="77"/>
      <c r="BA7" s="76"/>
      <c r="BB7" s="60"/>
      <c r="BC7" s="77"/>
      <c r="BD7" s="76"/>
      <c r="BE7" s="60"/>
      <c r="BF7" s="77"/>
      <c r="BG7" s="76"/>
      <c r="BH7" s="60"/>
      <c r="BI7" s="77"/>
      <c r="BJ7" s="76"/>
      <c r="BK7" s="60" t="s">
        <v>454</v>
      </c>
      <c r="BL7" s="77"/>
      <c r="BM7" s="76"/>
      <c r="BN7" s="60"/>
      <c r="BO7" s="77"/>
      <c r="BP7" s="76"/>
      <c r="BQ7" s="60"/>
      <c r="BR7" s="77"/>
      <c r="BS7" s="76"/>
      <c r="BT7" s="60"/>
      <c r="BU7" s="77"/>
      <c r="BV7" s="76"/>
      <c r="BW7" s="60"/>
      <c r="BX7" s="77"/>
      <c r="BY7" s="76"/>
      <c r="BZ7" s="60"/>
      <c r="CA7" s="77"/>
      <c r="CB7" s="76"/>
      <c r="CC7" s="60"/>
      <c r="CD7" s="77"/>
      <c r="CE7" s="76"/>
      <c r="CF7" s="60"/>
      <c r="CG7" s="77"/>
      <c r="CH7" s="76"/>
      <c r="CI7" s="60"/>
      <c r="CJ7" s="77"/>
      <c r="CK7" s="76"/>
      <c r="CL7" s="60"/>
      <c r="CM7" s="77"/>
      <c r="CN7" s="76"/>
      <c r="CO7" s="60"/>
      <c r="CP7" s="78"/>
      <c r="CQ7" s="79"/>
      <c r="CR7" s="60"/>
      <c r="CS7" s="78"/>
      <c r="CT7" s="79"/>
      <c r="CU7" s="60"/>
      <c r="CV7" s="78"/>
      <c r="CW7" s="79"/>
      <c r="CX7" s="60"/>
      <c r="CY7" s="78"/>
      <c r="CZ7" s="79"/>
      <c r="DA7" s="60"/>
      <c r="DB7" s="78"/>
      <c r="DC7" s="79"/>
      <c r="DD7" s="60"/>
      <c r="DE7" s="78"/>
      <c r="DF7" s="79"/>
      <c r="DG7" s="60"/>
      <c r="DH7" s="78"/>
      <c r="DI7" s="79"/>
      <c r="DJ7" s="60"/>
      <c r="DK7" s="78"/>
      <c r="DL7" s="79"/>
      <c r="DM7" s="60"/>
      <c r="DN7" s="78"/>
    </row>
    <row r="8" spans="1:118" x14ac:dyDescent="0.2">
      <c r="A8" s="36">
        <v>5</v>
      </c>
      <c r="B8" s="48"/>
      <c r="C8" s="4" t="s">
        <v>446</v>
      </c>
      <c r="D8" s="52"/>
      <c r="E8" s="48"/>
      <c r="F8" s="4" t="s">
        <v>447</v>
      </c>
      <c r="G8" s="52"/>
      <c r="H8" s="48"/>
      <c r="I8" s="4"/>
      <c r="J8" s="52"/>
      <c r="K8" s="48"/>
      <c r="L8" s="4" t="s">
        <v>434</v>
      </c>
      <c r="M8" s="52"/>
      <c r="N8" s="48"/>
      <c r="O8" s="4" t="s">
        <v>435</v>
      </c>
      <c r="P8" s="52"/>
      <c r="Q8" s="48"/>
      <c r="R8" s="4" t="s">
        <v>465</v>
      </c>
      <c r="S8" s="52"/>
      <c r="T8" s="48"/>
      <c r="U8" s="4" t="s">
        <v>466</v>
      </c>
      <c r="V8" s="52"/>
      <c r="W8" s="48"/>
      <c r="X8" s="4" t="s">
        <v>462</v>
      </c>
      <c r="Y8" s="52"/>
      <c r="Z8" s="48"/>
      <c r="AA8" s="4" t="s">
        <v>438</v>
      </c>
      <c r="AB8" s="52"/>
      <c r="AC8" s="48"/>
      <c r="AD8" s="4" t="s">
        <v>443</v>
      </c>
      <c r="AE8" s="52"/>
      <c r="AF8" s="48"/>
      <c r="AG8" s="4" t="s">
        <v>467</v>
      </c>
      <c r="AH8" s="52"/>
      <c r="AI8" s="48"/>
      <c r="AJ8" s="4"/>
      <c r="AK8" s="52"/>
      <c r="AL8" s="48"/>
      <c r="AM8" s="4" t="s">
        <v>440</v>
      </c>
      <c r="AN8" s="52"/>
      <c r="AO8" s="48"/>
      <c r="AP8" s="4"/>
      <c r="AQ8" s="52"/>
      <c r="AR8" s="48"/>
      <c r="AS8" s="4"/>
      <c r="AT8" s="52"/>
      <c r="AU8" s="48"/>
      <c r="AV8" s="4"/>
      <c r="AW8" s="52"/>
      <c r="AX8" s="48"/>
      <c r="AY8" s="4"/>
      <c r="AZ8" s="52"/>
      <c r="BA8" s="48"/>
      <c r="BB8" s="4"/>
      <c r="BC8" s="52"/>
      <c r="BD8" s="48"/>
      <c r="BE8" s="4" t="s">
        <v>434</v>
      </c>
      <c r="BF8" s="52"/>
      <c r="BG8" s="48"/>
      <c r="BH8" s="4" t="s">
        <v>442</v>
      </c>
      <c r="BI8" s="52"/>
      <c r="BJ8" s="48"/>
      <c r="BK8" s="4"/>
      <c r="BL8" s="52"/>
      <c r="BM8" s="48"/>
      <c r="BN8" s="4"/>
      <c r="BO8" s="52"/>
      <c r="BP8" s="48"/>
      <c r="BQ8" s="4"/>
      <c r="BR8" s="52"/>
      <c r="BS8" s="48"/>
      <c r="BT8" s="4"/>
      <c r="BU8" s="52"/>
      <c r="BV8" s="48"/>
      <c r="BW8" s="4"/>
      <c r="BX8" s="52"/>
      <c r="BY8" s="48"/>
      <c r="BZ8" s="4"/>
      <c r="CA8" s="52"/>
      <c r="CB8" s="48"/>
      <c r="CC8" s="4"/>
      <c r="CD8" s="52"/>
      <c r="CE8" s="48"/>
      <c r="CF8" s="4"/>
      <c r="CG8" s="52"/>
      <c r="CH8" s="48"/>
      <c r="CI8" s="4"/>
      <c r="CJ8" s="52"/>
      <c r="CK8" s="48"/>
      <c r="CL8" s="4"/>
      <c r="CM8" s="52"/>
      <c r="CN8" s="48"/>
      <c r="CO8" s="4"/>
      <c r="CP8" s="16"/>
      <c r="CQ8" s="14"/>
      <c r="CR8" s="4"/>
      <c r="CS8" s="16"/>
      <c r="CT8" s="14"/>
      <c r="CU8" s="4"/>
      <c r="CV8" s="16"/>
      <c r="CW8" s="14"/>
      <c r="CX8" s="4"/>
      <c r="CY8" s="16"/>
      <c r="CZ8" s="14"/>
      <c r="DA8" s="4"/>
      <c r="DB8" s="16"/>
      <c r="DC8" s="14"/>
      <c r="DD8" s="4" t="s">
        <v>468</v>
      </c>
      <c r="DE8" s="16"/>
      <c r="DF8" s="14"/>
      <c r="DG8" s="4"/>
      <c r="DH8" s="16"/>
      <c r="DI8" s="14"/>
      <c r="DJ8" s="4"/>
      <c r="DK8" s="16"/>
      <c r="DL8" s="14"/>
      <c r="DM8" s="4"/>
      <c r="DN8" s="16"/>
    </row>
    <row r="9" spans="1:118" x14ac:dyDescent="0.2">
      <c r="A9" s="36">
        <v>6</v>
      </c>
      <c r="B9" s="48"/>
      <c r="C9" s="4" t="s">
        <v>446</v>
      </c>
      <c r="D9" s="52"/>
      <c r="E9" s="48"/>
      <c r="F9" s="4" t="s">
        <v>469</v>
      </c>
      <c r="G9" s="52"/>
      <c r="H9" s="48"/>
      <c r="I9" s="4" t="s">
        <v>433</v>
      </c>
      <c r="J9" s="52"/>
      <c r="K9" s="48"/>
      <c r="L9" s="4" t="s">
        <v>434</v>
      </c>
      <c r="M9" s="52"/>
      <c r="N9" s="48"/>
      <c r="O9" s="4" t="s">
        <v>435</v>
      </c>
      <c r="P9" s="52"/>
      <c r="Q9" s="48"/>
      <c r="R9" s="4" t="s">
        <v>470</v>
      </c>
      <c r="S9" s="52"/>
      <c r="T9" s="48"/>
      <c r="U9" s="4" t="s">
        <v>471</v>
      </c>
      <c r="V9" s="52"/>
      <c r="W9" s="48"/>
      <c r="X9" s="4" t="s">
        <v>438</v>
      </c>
      <c r="Y9" s="52"/>
      <c r="Z9" s="48"/>
      <c r="AA9" s="4"/>
      <c r="AB9" s="52"/>
      <c r="AC9" s="48"/>
      <c r="AD9" s="4"/>
      <c r="AE9" s="52"/>
      <c r="AF9" s="48"/>
      <c r="AG9" s="4"/>
      <c r="AH9" s="52"/>
      <c r="AI9" s="48"/>
      <c r="AJ9" s="4"/>
      <c r="AK9" s="52"/>
      <c r="AL9" s="48"/>
      <c r="AM9" s="4" t="s">
        <v>440</v>
      </c>
      <c r="AN9" s="52"/>
      <c r="AO9" s="48"/>
      <c r="AP9" s="4"/>
      <c r="AQ9" s="52"/>
      <c r="AR9" s="48"/>
      <c r="AS9" s="4"/>
      <c r="AT9" s="52"/>
      <c r="AU9" s="48"/>
      <c r="AV9" s="4"/>
      <c r="AW9" s="52"/>
      <c r="AX9" s="48"/>
      <c r="AY9" s="4"/>
      <c r="AZ9" s="52"/>
      <c r="BA9" s="48"/>
      <c r="BB9" s="4"/>
      <c r="BC9" s="52"/>
      <c r="BD9" s="48"/>
      <c r="BE9" s="4" t="s">
        <v>434</v>
      </c>
      <c r="BF9" s="52"/>
      <c r="BG9" s="48"/>
      <c r="BH9" s="4" t="s">
        <v>472</v>
      </c>
      <c r="BI9" s="52"/>
      <c r="BJ9" s="48"/>
      <c r="BK9" s="4"/>
      <c r="BL9" s="52"/>
      <c r="BM9" s="48"/>
      <c r="BN9" s="4"/>
      <c r="BO9" s="52"/>
      <c r="BP9" s="48"/>
      <c r="BQ9" s="4"/>
      <c r="BR9" s="52"/>
      <c r="BS9" s="48"/>
      <c r="BT9" s="4"/>
      <c r="BU9" s="52"/>
      <c r="BV9" s="48"/>
      <c r="BW9" s="4"/>
      <c r="BX9" s="52"/>
      <c r="BY9" s="48"/>
      <c r="BZ9" s="4"/>
      <c r="CA9" s="52"/>
      <c r="CB9" s="48"/>
      <c r="CC9" s="4"/>
      <c r="CD9" s="52"/>
      <c r="CE9" s="48"/>
      <c r="CF9" s="4"/>
      <c r="CG9" s="52"/>
      <c r="CH9" s="48"/>
      <c r="CI9" s="4"/>
      <c r="CJ9" s="52"/>
      <c r="CK9" s="48"/>
      <c r="CL9" s="4"/>
      <c r="CM9" s="52"/>
      <c r="CN9" s="48"/>
      <c r="CO9" s="4" t="s">
        <v>438</v>
      </c>
      <c r="CP9" s="16"/>
      <c r="CQ9" s="14"/>
      <c r="CR9" s="4"/>
      <c r="CS9" s="16"/>
      <c r="CT9" s="14"/>
      <c r="CU9" s="4"/>
      <c r="CV9" s="16"/>
      <c r="CW9" s="14"/>
      <c r="CX9" s="4"/>
      <c r="CY9" s="16"/>
      <c r="CZ9" s="14"/>
      <c r="DA9" s="4"/>
      <c r="DB9" s="16"/>
      <c r="DC9" s="14"/>
      <c r="DD9" s="4" t="s">
        <v>458</v>
      </c>
      <c r="DE9" s="16"/>
      <c r="DF9" s="14"/>
      <c r="DG9" s="4"/>
      <c r="DH9" s="16"/>
      <c r="DI9" s="14"/>
      <c r="DJ9" s="4"/>
      <c r="DK9" s="16"/>
      <c r="DL9" s="14"/>
      <c r="DM9" s="4"/>
      <c r="DN9" s="16"/>
    </row>
    <row r="10" spans="1:118" s="61" customFormat="1" x14ac:dyDescent="0.2">
      <c r="A10" s="59">
        <v>7</v>
      </c>
      <c r="B10" s="76"/>
      <c r="C10" s="60"/>
      <c r="D10" s="77"/>
      <c r="E10" s="76"/>
      <c r="F10" s="60" t="s">
        <v>473</v>
      </c>
      <c r="G10" s="77"/>
      <c r="H10" s="76"/>
      <c r="I10" s="60" t="s">
        <v>433</v>
      </c>
      <c r="J10" s="77"/>
      <c r="K10" s="76"/>
      <c r="L10" s="60" t="s">
        <v>434</v>
      </c>
      <c r="M10" s="77"/>
      <c r="N10" s="76"/>
      <c r="O10" s="60" t="s">
        <v>435</v>
      </c>
      <c r="P10" s="77"/>
      <c r="Q10" s="76"/>
      <c r="R10" s="60" t="s">
        <v>474</v>
      </c>
      <c r="S10" s="77"/>
      <c r="T10" s="76"/>
      <c r="U10" s="60"/>
      <c r="V10" s="77"/>
      <c r="W10" s="76"/>
      <c r="X10" s="60" t="s">
        <v>462</v>
      </c>
      <c r="Y10" s="77"/>
      <c r="Z10" s="76"/>
      <c r="AA10" s="60"/>
      <c r="AB10" s="77"/>
      <c r="AC10" s="76"/>
      <c r="AD10" s="60" t="s">
        <v>475</v>
      </c>
      <c r="AE10" s="77"/>
      <c r="AF10" s="76"/>
      <c r="AG10" s="60"/>
      <c r="AH10" s="77"/>
      <c r="AI10" s="76"/>
      <c r="AJ10" s="60"/>
      <c r="AK10" s="77"/>
      <c r="AL10" s="76"/>
      <c r="AM10" s="60" t="s">
        <v>440</v>
      </c>
      <c r="AN10" s="77"/>
      <c r="AO10" s="76"/>
      <c r="AP10" s="60"/>
      <c r="AQ10" s="77"/>
      <c r="AR10" s="76"/>
      <c r="AS10" s="60"/>
      <c r="AT10" s="77"/>
      <c r="AU10" s="76"/>
      <c r="AV10" s="60" t="s">
        <v>476</v>
      </c>
      <c r="AW10" s="77"/>
      <c r="AX10" s="76"/>
      <c r="AY10" s="60"/>
      <c r="AZ10" s="77"/>
      <c r="BA10" s="76"/>
      <c r="BB10" s="60"/>
      <c r="BC10" s="77"/>
      <c r="BD10" s="76"/>
      <c r="BE10" s="60" t="s">
        <v>434</v>
      </c>
      <c r="BF10" s="77"/>
      <c r="BG10" s="76"/>
      <c r="BH10" s="60" t="s">
        <v>477</v>
      </c>
      <c r="BI10" s="77"/>
      <c r="BJ10" s="76"/>
      <c r="BK10" s="60"/>
      <c r="BL10" s="77"/>
      <c r="BM10" s="76"/>
      <c r="BN10" s="60"/>
      <c r="BO10" s="77"/>
      <c r="BP10" s="76"/>
      <c r="BQ10" s="60"/>
      <c r="BR10" s="77"/>
      <c r="BS10" s="76"/>
      <c r="BT10" s="60"/>
      <c r="BU10" s="77"/>
      <c r="BV10" s="76"/>
      <c r="BW10" s="60"/>
      <c r="BX10" s="77"/>
      <c r="BY10" s="76"/>
      <c r="BZ10" s="60"/>
      <c r="CA10" s="77"/>
      <c r="CB10" s="76"/>
      <c r="CC10" s="60"/>
      <c r="CD10" s="77"/>
      <c r="CE10" s="76"/>
      <c r="CF10" s="60"/>
      <c r="CG10" s="77"/>
      <c r="CH10" s="76"/>
      <c r="CI10" s="60"/>
      <c r="CJ10" s="77"/>
      <c r="CK10" s="76"/>
      <c r="CL10" s="60"/>
      <c r="CM10" s="77"/>
      <c r="CN10" s="76"/>
      <c r="CO10" s="60"/>
      <c r="CP10" s="78"/>
      <c r="CQ10" s="79"/>
      <c r="CR10" s="60"/>
      <c r="CS10" s="78"/>
      <c r="CT10" s="79"/>
      <c r="CU10" s="60"/>
      <c r="CV10" s="78"/>
      <c r="CW10" s="79"/>
      <c r="CX10" s="60"/>
      <c r="CY10" s="78"/>
      <c r="CZ10" s="79"/>
      <c r="DA10" s="60"/>
      <c r="DB10" s="78"/>
      <c r="DC10" s="79"/>
      <c r="DD10" s="60" t="s">
        <v>478</v>
      </c>
      <c r="DE10" s="78"/>
      <c r="DF10" s="79"/>
      <c r="DG10" s="60"/>
      <c r="DH10" s="78"/>
      <c r="DI10" s="79"/>
      <c r="DJ10" s="60"/>
      <c r="DK10" s="78"/>
      <c r="DL10" s="79"/>
      <c r="DM10" s="60"/>
      <c r="DN10" s="78"/>
    </row>
    <row r="11" spans="1:118" x14ac:dyDescent="0.2">
      <c r="A11" s="36">
        <v>8</v>
      </c>
      <c r="B11" s="48"/>
      <c r="C11" s="4" t="s">
        <v>446</v>
      </c>
      <c r="D11" s="52"/>
      <c r="E11" s="48"/>
      <c r="F11" s="4" t="s">
        <v>479</v>
      </c>
      <c r="G11" s="52"/>
      <c r="H11" s="48"/>
      <c r="I11" s="4" t="s">
        <v>480</v>
      </c>
      <c r="J11" s="52"/>
      <c r="K11" s="48"/>
      <c r="L11" s="4" t="s">
        <v>481</v>
      </c>
      <c r="M11" s="52"/>
      <c r="N11" s="48"/>
      <c r="O11" s="4" t="s">
        <v>435</v>
      </c>
      <c r="P11" s="52"/>
      <c r="Q11" s="48"/>
      <c r="R11" s="4" t="s">
        <v>482</v>
      </c>
      <c r="S11" s="52"/>
      <c r="T11" s="48"/>
      <c r="U11" s="4" t="s">
        <v>483</v>
      </c>
      <c r="V11" s="52"/>
      <c r="W11" s="48"/>
      <c r="X11" s="4" t="s">
        <v>484</v>
      </c>
      <c r="Y11" s="52"/>
      <c r="Z11" s="48"/>
      <c r="AA11" s="4" t="s">
        <v>485</v>
      </c>
      <c r="AB11" s="52"/>
      <c r="AC11" s="48"/>
      <c r="AD11" s="4" t="s">
        <v>486</v>
      </c>
      <c r="AE11" s="52"/>
      <c r="AF11" s="48"/>
      <c r="AG11" s="4" t="s">
        <v>487</v>
      </c>
      <c r="AH11" s="52"/>
      <c r="AI11" s="48"/>
      <c r="AJ11" s="4" t="s">
        <v>488</v>
      </c>
      <c r="AK11" s="52"/>
      <c r="AL11" s="48"/>
      <c r="AM11" s="4" t="s">
        <v>440</v>
      </c>
      <c r="AN11" s="52"/>
      <c r="AO11" s="48"/>
      <c r="AP11" s="4" t="s">
        <v>489</v>
      </c>
      <c r="AQ11" s="52"/>
      <c r="AR11" s="48"/>
      <c r="AT11" s="52"/>
      <c r="AU11" s="48"/>
      <c r="AW11" s="52"/>
      <c r="AX11" s="48"/>
      <c r="AZ11" s="52"/>
      <c r="BA11" s="48"/>
      <c r="BC11" s="52"/>
      <c r="BD11" s="48"/>
      <c r="BE11" s="4"/>
      <c r="BF11" s="52"/>
      <c r="BG11" s="48"/>
      <c r="BH11" s="4"/>
      <c r="BI11" s="52"/>
      <c r="BJ11" s="48"/>
      <c r="BK11" s="4"/>
      <c r="BL11" s="52"/>
      <c r="BM11" s="48"/>
      <c r="BN11" s="4"/>
      <c r="BO11" s="52"/>
      <c r="BP11" s="48"/>
      <c r="BQ11" s="4"/>
      <c r="BR11" s="52"/>
      <c r="BS11" s="48"/>
      <c r="BT11" s="4"/>
      <c r="BU11" s="52"/>
      <c r="BV11" s="48"/>
      <c r="BW11" s="4"/>
      <c r="BX11" s="52"/>
      <c r="BY11" s="48"/>
      <c r="BZ11" s="4"/>
      <c r="CA11" s="52"/>
      <c r="CB11" s="48"/>
      <c r="CC11" s="4"/>
      <c r="CD11" s="52"/>
      <c r="CE11" s="48"/>
      <c r="CF11" s="4"/>
      <c r="CG11" s="52"/>
      <c r="CH11" s="48"/>
      <c r="CI11" s="4"/>
      <c r="CJ11" s="52"/>
      <c r="CK11" s="48"/>
      <c r="CL11" s="4"/>
      <c r="CM11" s="52"/>
      <c r="CN11" s="48"/>
      <c r="CO11" s="4"/>
      <c r="CP11" s="16"/>
      <c r="CQ11" s="14"/>
      <c r="CR11" s="4"/>
      <c r="CS11" s="16"/>
      <c r="CT11" s="14"/>
      <c r="CU11" s="4"/>
      <c r="CV11" s="16"/>
      <c r="CW11" s="14"/>
      <c r="CX11" s="4"/>
      <c r="CY11" s="16"/>
      <c r="CZ11" s="14"/>
      <c r="DA11" s="4"/>
      <c r="DB11" s="16"/>
      <c r="DC11" s="14"/>
      <c r="DD11" s="4"/>
      <c r="DE11" s="16"/>
      <c r="DF11" s="14"/>
      <c r="DG11" s="4"/>
      <c r="DH11" s="16"/>
      <c r="DI11" s="14"/>
      <c r="DJ11" s="4"/>
      <c r="DK11" s="16"/>
      <c r="DL11" s="14"/>
      <c r="DM11" s="4"/>
      <c r="DN11" s="16"/>
    </row>
    <row r="12" spans="1:118" x14ac:dyDescent="0.2">
      <c r="A12" s="36">
        <v>9</v>
      </c>
      <c r="B12" s="48"/>
      <c r="C12" s="4" t="s">
        <v>440</v>
      </c>
      <c r="D12" s="52"/>
      <c r="E12" s="48"/>
      <c r="F12" s="4" t="s">
        <v>490</v>
      </c>
      <c r="G12" s="52"/>
      <c r="H12" s="48"/>
      <c r="I12" s="4" t="s">
        <v>480</v>
      </c>
      <c r="J12" s="52"/>
      <c r="K12" s="48"/>
      <c r="L12" s="4" t="s">
        <v>481</v>
      </c>
      <c r="M12" s="52"/>
      <c r="N12" s="48"/>
      <c r="O12" s="4">
        <v>0</v>
      </c>
      <c r="P12" s="52"/>
      <c r="Q12" s="48"/>
      <c r="R12" s="4" t="s">
        <v>491</v>
      </c>
      <c r="S12" s="52"/>
      <c r="T12" s="48"/>
      <c r="U12" s="4"/>
      <c r="V12" s="52"/>
      <c r="W12" s="48"/>
      <c r="X12" s="4" t="s">
        <v>484</v>
      </c>
      <c r="Y12" s="52"/>
      <c r="Z12" s="48"/>
      <c r="AA12" s="4"/>
      <c r="AB12" s="52"/>
      <c r="AC12" s="48"/>
      <c r="AD12" s="4" t="s">
        <v>454</v>
      </c>
      <c r="AE12" s="52"/>
      <c r="AF12" s="48"/>
      <c r="AG12" s="4" t="s">
        <v>492</v>
      </c>
      <c r="AH12" s="52"/>
      <c r="AI12" s="48"/>
      <c r="AJ12" s="4"/>
      <c r="AK12" s="52"/>
      <c r="AL12" s="48"/>
      <c r="AM12" s="4" t="s">
        <v>440</v>
      </c>
      <c r="AN12" s="52"/>
      <c r="AO12" s="48"/>
      <c r="AP12" s="4" t="s">
        <v>489</v>
      </c>
      <c r="AQ12" s="52"/>
      <c r="AR12" s="48"/>
      <c r="AS12" s="4" t="s">
        <v>462</v>
      </c>
      <c r="AT12" s="52"/>
      <c r="AU12" s="48"/>
      <c r="AV12" s="4" t="s">
        <v>493</v>
      </c>
      <c r="AW12" s="52"/>
      <c r="AX12" s="48"/>
      <c r="AY12" s="4" t="s">
        <v>494</v>
      </c>
      <c r="AZ12" s="52"/>
      <c r="BA12" s="48"/>
      <c r="BB12" s="4" t="s">
        <v>454</v>
      </c>
      <c r="BC12" s="52"/>
      <c r="BD12" s="48"/>
      <c r="BE12" s="4" t="s">
        <v>434</v>
      </c>
      <c r="BF12" s="52"/>
      <c r="BG12" s="48"/>
      <c r="BH12" s="4"/>
      <c r="BI12" s="52"/>
      <c r="BJ12" s="48"/>
      <c r="BK12" s="4"/>
      <c r="BL12" s="52"/>
      <c r="BM12" s="48"/>
      <c r="BN12" s="4"/>
      <c r="BO12" s="52"/>
      <c r="BP12" s="48"/>
      <c r="BQ12" s="4"/>
      <c r="BR12" s="52"/>
      <c r="BS12" s="48"/>
      <c r="BT12" s="4"/>
      <c r="BU12" s="52"/>
      <c r="BV12" s="48"/>
      <c r="BW12" s="4"/>
      <c r="BX12" s="52"/>
      <c r="BY12" s="48"/>
      <c r="BZ12" s="4"/>
      <c r="CA12" s="52"/>
      <c r="CB12" s="48"/>
      <c r="CC12" s="4"/>
      <c r="CD12" s="52"/>
      <c r="CE12" s="48"/>
      <c r="CF12" s="4"/>
      <c r="CG12" s="52"/>
      <c r="CH12" s="48"/>
      <c r="CI12" s="4"/>
      <c r="CJ12" s="52"/>
      <c r="CK12" s="48"/>
      <c r="CL12" s="4"/>
      <c r="CM12" s="52"/>
      <c r="CN12" s="48"/>
      <c r="CO12" s="4"/>
      <c r="CP12" s="16"/>
      <c r="CQ12" s="14"/>
      <c r="CR12" s="4"/>
      <c r="CS12" s="16"/>
      <c r="CT12" s="14"/>
      <c r="CU12" s="4"/>
      <c r="CV12" s="16"/>
      <c r="CW12" s="14"/>
      <c r="CX12" s="4"/>
      <c r="CY12" s="16"/>
      <c r="CZ12" s="14"/>
      <c r="DA12" s="4"/>
      <c r="DB12" s="16"/>
      <c r="DC12" s="14"/>
      <c r="DD12" s="4"/>
      <c r="DE12" s="16"/>
      <c r="DF12" s="14"/>
      <c r="DG12" s="4"/>
      <c r="DH12" s="16"/>
      <c r="DI12" s="14"/>
      <c r="DJ12" s="4"/>
      <c r="DK12" s="16"/>
      <c r="DL12" s="14"/>
      <c r="DM12" s="4"/>
      <c r="DN12" s="16"/>
    </row>
    <row r="13" spans="1:118" s="61" customFormat="1" x14ac:dyDescent="0.2">
      <c r="A13" s="59">
        <v>10</v>
      </c>
      <c r="B13" s="76"/>
      <c r="C13" s="60" t="s">
        <v>440</v>
      </c>
      <c r="D13" s="77"/>
      <c r="E13" s="76"/>
      <c r="F13" s="60" t="s">
        <v>473</v>
      </c>
      <c r="G13" s="77"/>
      <c r="H13" s="76"/>
      <c r="I13" s="60" t="s">
        <v>495</v>
      </c>
      <c r="J13" s="77"/>
      <c r="K13" s="76"/>
      <c r="L13" s="60" t="s">
        <v>434</v>
      </c>
      <c r="M13" s="77"/>
      <c r="N13" s="76"/>
      <c r="O13" s="60" t="s">
        <v>435</v>
      </c>
      <c r="P13" s="77"/>
      <c r="Q13" s="76"/>
      <c r="R13" s="60" t="s">
        <v>496</v>
      </c>
      <c r="S13" s="77"/>
      <c r="T13" s="76"/>
      <c r="U13" s="60" t="s">
        <v>497</v>
      </c>
      <c r="V13" s="77"/>
      <c r="W13" s="76"/>
      <c r="X13" s="60" t="s">
        <v>484</v>
      </c>
      <c r="Y13" s="77"/>
      <c r="Z13" s="76"/>
      <c r="AA13" s="60" t="s">
        <v>438</v>
      </c>
      <c r="AB13" s="77"/>
      <c r="AC13" s="76"/>
      <c r="AD13" s="60"/>
      <c r="AE13" s="77"/>
      <c r="AF13" s="76"/>
      <c r="AG13" s="60" t="s">
        <v>498</v>
      </c>
      <c r="AH13" s="77"/>
      <c r="AI13" s="76"/>
      <c r="AJ13" s="60"/>
      <c r="AK13" s="77"/>
      <c r="AL13" s="76"/>
      <c r="AM13" s="60" t="s">
        <v>440</v>
      </c>
      <c r="AN13" s="77"/>
      <c r="AO13" s="76"/>
      <c r="AP13" s="60" t="s">
        <v>468</v>
      </c>
      <c r="AQ13" s="77"/>
      <c r="AR13" s="76"/>
      <c r="AS13" s="60" t="s">
        <v>499</v>
      </c>
      <c r="AT13" s="77"/>
      <c r="AU13" s="76"/>
      <c r="AV13" s="60"/>
      <c r="AW13" s="77"/>
      <c r="AX13" s="76"/>
      <c r="AY13" s="60"/>
      <c r="AZ13" s="77"/>
      <c r="BA13" s="76"/>
      <c r="BB13" s="60"/>
      <c r="BC13" s="77"/>
      <c r="BD13" s="76"/>
      <c r="BE13" s="60" t="s">
        <v>469</v>
      </c>
      <c r="BF13" s="77"/>
      <c r="BG13" s="76"/>
      <c r="BH13" s="60"/>
      <c r="BI13" s="77"/>
      <c r="BJ13" s="76"/>
      <c r="BK13" s="60"/>
      <c r="BL13" s="77"/>
      <c r="BM13" s="76"/>
      <c r="BN13" s="60"/>
      <c r="BO13" s="77"/>
      <c r="BP13" s="76"/>
      <c r="BQ13" s="60"/>
      <c r="BR13" s="77"/>
      <c r="BS13" s="76"/>
      <c r="BT13" s="60"/>
      <c r="BU13" s="77"/>
      <c r="BV13" s="76"/>
      <c r="BW13" s="60"/>
      <c r="BX13" s="77"/>
      <c r="BY13" s="76"/>
      <c r="BZ13" s="60"/>
      <c r="CA13" s="77"/>
      <c r="CB13" s="76"/>
      <c r="CC13" s="60"/>
      <c r="CD13" s="77"/>
      <c r="CE13" s="76"/>
      <c r="CF13" s="60"/>
      <c r="CG13" s="77"/>
      <c r="CH13" s="76"/>
      <c r="CI13" s="60"/>
      <c r="CJ13" s="77"/>
      <c r="CK13" s="76"/>
      <c r="CL13" s="60"/>
      <c r="CM13" s="77"/>
      <c r="CN13" s="76"/>
      <c r="CO13" s="60"/>
      <c r="CP13" s="78"/>
      <c r="CQ13" s="79"/>
      <c r="CR13" s="60"/>
      <c r="CS13" s="78"/>
      <c r="CT13" s="79"/>
      <c r="CU13" s="60"/>
      <c r="CV13" s="78"/>
      <c r="CW13" s="79"/>
      <c r="CX13" s="60"/>
      <c r="CY13" s="78"/>
      <c r="CZ13" s="79"/>
      <c r="DA13" s="60"/>
      <c r="DB13" s="78"/>
      <c r="DC13" s="79"/>
      <c r="DD13" s="60" t="s">
        <v>500</v>
      </c>
      <c r="DE13" s="78"/>
      <c r="DF13" s="79"/>
      <c r="DG13" s="60"/>
      <c r="DH13" s="78"/>
      <c r="DI13" s="79"/>
      <c r="DJ13" s="60"/>
      <c r="DK13" s="78"/>
      <c r="DL13" s="79"/>
      <c r="DM13" s="60"/>
      <c r="DN13" s="78"/>
    </row>
    <row r="14" spans="1:118" s="61" customFormat="1" x14ac:dyDescent="0.2">
      <c r="A14" s="59">
        <v>11</v>
      </c>
      <c r="B14" s="76"/>
      <c r="C14" s="60" t="s">
        <v>446</v>
      </c>
      <c r="D14" s="77"/>
      <c r="E14" s="76"/>
      <c r="F14" s="60" t="s">
        <v>469</v>
      </c>
      <c r="G14" s="77"/>
      <c r="H14" s="76"/>
      <c r="I14" s="60" t="s">
        <v>454</v>
      </c>
      <c r="J14" s="77"/>
      <c r="K14" s="76"/>
      <c r="L14" s="60" t="s">
        <v>434</v>
      </c>
      <c r="M14" s="77"/>
      <c r="N14" s="76"/>
      <c r="O14" s="60" t="s">
        <v>435</v>
      </c>
      <c r="P14" s="77"/>
      <c r="Q14" s="76"/>
      <c r="R14" s="60" t="s">
        <v>501</v>
      </c>
      <c r="S14" s="77"/>
      <c r="T14" s="76"/>
      <c r="U14" s="60" t="s">
        <v>502</v>
      </c>
      <c r="V14" s="77"/>
      <c r="W14" s="76"/>
      <c r="X14" s="60" t="s">
        <v>484</v>
      </c>
      <c r="Y14" s="77"/>
      <c r="Z14" s="76"/>
      <c r="AA14" s="60" t="s">
        <v>503</v>
      </c>
      <c r="AB14" s="77"/>
      <c r="AC14" s="76"/>
      <c r="AD14" s="60"/>
      <c r="AE14" s="77"/>
      <c r="AF14" s="76"/>
      <c r="AG14" s="60" t="s">
        <v>504</v>
      </c>
      <c r="AH14" s="77"/>
      <c r="AI14" s="76"/>
      <c r="AJ14" s="60"/>
      <c r="AK14" s="77"/>
      <c r="AL14" s="76"/>
      <c r="AM14" s="60" t="s">
        <v>440</v>
      </c>
      <c r="AN14" s="77"/>
      <c r="AO14" s="76"/>
      <c r="AP14" s="60" t="s">
        <v>468</v>
      </c>
      <c r="AQ14" s="77"/>
      <c r="AR14" s="76"/>
      <c r="AS14" s="60" t="s">
        <v>451</v>
      </c>
      <c r="AT14" s="77"/>
      <c r="AU14" s="76"/>
      <c r="AV14" s="60"/>
      <c r="AW14" s="77"/>
      <c r="AX14" s="76"/>
      <c r="AY14" s="60"/>
      <c r="AZ14" s="77"/>
      <c r="BA14" s="76"/>
      <c r="BB14" s="60"/>
      <c r="BC14" s="77"/>
      <c r="BD14" s="76"/>
      <c r="BE14" s="60" t="s">
        <v>469</v>
      </c>
      <c r="BF14" s="77"/>
      <c r="BG14" s="76"/>
      <c r="BH14" s="60"/>
      <c r="BI14" s="77"/>
      <c r="BJ14" s="76"/>
      <c r="BK14" s="60"/>
      <c r="BL14" s="77"/>
      <c r="BM14" s="76"/>
      <c r="BN14" s="60"/>
      <c r="BO14" s="77"/>
      <c r="BP14" s="76"/>
      <c r="BQ14" s="60"/>
      <c r="BR14" s="77"/>
      <c r="BS14" s="76"/>
      <c r="BT14" s="60"/>
      <c r="BU14" s="77"/>
      <c r="BV14" s="76"/>
      <c r="BW14" s="60"/>
      <c r="BX14" s="77"/>
      <c r="BY14" s="76"/>
      <c r="BZ14" s="60"/>
      <c r="CA14" s="77"/>
      <c r="CB14" s="76"/>
      <c r="CC14" s="60"/>
      <c r="CD14" s="77"/>
      <c r="CE14" s="76"/>
      <c r="CF14" s="60"/>
      <c r="CG14" s="77"/>
      <c r="CH14" s="76"/>
      <c r="CI14" s="60" t="s">
        <v>505</v>
      </c>
      <c r="CJ14" s="77"/>
      <c r="CK14" s="76"/>
      <c r="CL14" s="60"/>
      <c r="CM14" s="77"/>
      <c r="CN14" s="76"/>
      <c r="CO14" s="60"/>
      <c r="CP14" s="78"/>
      <c r="CQ14" s="79"/>
      <c r="CR14" s="60"/>
      <c r="CS14" s="78"/>
      <c r="CT14" s="79"/>
      <c r="CU14" s="60"/>
      <c r="CV14" s="78"/>
      <c r="CW14" s="79"/>
      <c r="CX14" s="60"/>
      <c r="CY14" s="78"/>
      <c r="CZ14" s="79"/>
      <c r="DA14" s="60"/>
      <c r="DB14" s="78"/>
      <c r="DC14" s="79"/>
      <c r="DD14" s="60" t="s">
        <v>506</v>
      </c>
      <c r="DE14" s="78"/>
      <c r="DF14" s="79"/>
      <c r="DG14" s="60"/>
      <c r="DH14" s="78"/>
      <c r="DI14" s="79"/>
      <c r="DJ14" s="60"/>
      <c r="DK14" s="78"/>
      <c r="DL14" s="79"/>
      <c r="DM14" s="60"/>
      <c r="DN14" s="78"/>
    </row>
    <row r="15" spans="1:118" x14ac:dyDescent="0.2">
      <c r="A15" s="36">
        <v>12</v>
      </c>
      <c r="B15" s="48"/>
      <c r="C15" s="4" t="s">
        <v>446</v>
      </c>
      <c r="D15" s="52"/>
      <c r="E15" s="48"/>
      <c r="F15" s="4" t="s">
        <v>473</v>
      </c>
      <c r="G15" s="52"/>
      <c r="H15" s="48"/>
      <c r="I15" s="4" t="s">
        <v>507</v>
      </c>
      <c r="J15" s="52"/>
      <c r="K15" s="48"/>
      <c r="L15" s="4" t="s">
        <v>508</v>
      </c>
      <c r="M15" s="52"/>
      <c r="N15" s="48"/>
      <c r="O15" s="4" t="s">
        <v>435</v>
      </c>
      <c r="P15" s="52"/>
      <c r="Q15" s="48"/>
      <c r="R15" s="4" t="s">
        <v>509</v>
      </c>
      <c r="S15" s="52"/>
      <c r="T15" s="48"/>
      <c r="U15" s="4"/>
      <c r="V15" s="52"/>
      <c r="W15" s="48"/>
      <c r="X15" s="4" t="s">
        <v>462</v>
      </c>
      <c r="Y15" s="52"/>
      <c r="Z15" s="48"/>
      <c r="AA15" s="4"/>
      <c r="AB15" s="52"/>
      <c r="AC15" s="48"/>
      <c r="AD15" s="4" t="s">
        <v>510</v>
      </c>
      <c r="AE15" s="52"/>
      <c r="AF15" s="48"/>
      <c r="AG15" s="4"/>
      <c r="AH15" s="52"/>
      <c r="AI15" s="48"/>
      <c r="AJ15" s="4" t="s">
        <v>511</v>
      </c>
      <c r="AK15" s="52"/>
      <c r="AL15" s="48"/>
      <c r="AM15" s="4" t="s">
        <v>440</v>
      </c>
      <c r="AN15" s="52"/>
      <c r="AO15" s="48"/>
      <c r="AP15" s="4" t="s">
        <v>500</v>
      </c>
      <c r="AQ15" s="52"/>
      <c r="AR15" s="48"/>
      <c r="AS15" s="4"/>
      <c r="AT15" s="52"/>
      <c r="AU15" s="48"/>
      <c r="AV15" s="4"/>
      <c r="AW15" s="52"/>
      <c r="AX15" s="48"/>
      <c r="AY15" s="4"/>
      <c r="AZ15" s="52"/>
      <c r="BA15" s="48"/>
      <c r="BB15" s="4"/>
      <c r="BC15" s="52"/>
      <c r="BD15" s="48"/>
      <c r="BE15" s="4" t="s">
        <v>434</v>
      </c>
      <c r="BF15" s="52"/>
      <c r="BG15" s="48"/>
      <c r="BH15" s="4" t="s">
        <v>512</v>
      </c>
      <c r="BI15" s="52"/>
      <c r="BJ15" s="48"/>
      <c r="BK15" s="4"/>
      <c r="BL15" s="52"/>
      <c r="BM15" s="48"/>
      <c r="BN15" s="4"/>
      <c r="BO15" s="52"/>
      <c r="BP15" s="48"/>
      <c r="BQ15" s="4"/>
      <c r="BR15" s="52"/>
      <c r="BS15" s="48"/>
      <c r="BT15" s="4"/>
      <c r="BU15" s="52"/>
      <c r="BV15" s="48"/>
      <c r="BW15" s="4"/>
      <c r="BX15" s="52"/>
      <c r="BY15" s="48"/>
      <c r="BZ15" s="4"/>
      <c r="CA15" s="52"/>
      <c r="CB15" s="48"/>
      <c r="CC15" s="4"/>
      <c r="CD15" s="52"/>
      <c r="CE15" s="48"/>
      <c r="CF15" s="4"/>
      <c r="CG15" s="52"/>
      <c r="CH15" s="48"/>
      <c r="CI15" s="4"/>
      <c r="CJ15" s="52"/>
      <c r="CK15" s="48"/>
      <c r="CL15" s="4"/>
      <c r="CM15" s="52"/>
      <c r="CN15" s="48"/>
      <c r="CO15" s="4"/>
      <c r="CP15" s="16"/>
      <c r="CQ15" s="14"/>
      <c r="CR15" s="4"/>
      <c r="CS15" s="16"/>
      <c r="CT15" s="14"/>
      <c r="CU15" s="4"/>
      <c r="CV15" s="16"/>
      <c r="CW15" s="14"/>
      <c r="CX15" s="4"/>
      <c r="CY15" s="16"/>
      <c r="CZ15" s="14"/>
      <c r="DA15" s="4"/>
      <c r="DB15" s="16"/>
      <c r="DC15" s="14"/>
      <c r="DD15" s="4"/>
      <c r="DE15" s="16"/>
      <c r="DF15" s="14"/>
      <c r="DG15" s="4"/>
      <c r="DH15" s="16"/>
      <c r="DI15" s="14"/>
      <c r="DJ15" s="4"/>
      <c r="DK15" s="16"/>
      <c r="DL15" s="14"/>
      <c r="DM15" s="4"/>
      <c r="DN15" s="16"/>
    </row>
    <row r="16" spans="1:118" x14ac:dyDescent="0.2">
      <c r="A16" s="36">
        <v>13</v>
      </c>
      <c r="B16" s="48"/>
      <c r="C16" s="4"/>
      <c r="D16" s="52"/>
      <c r="E16" s="48"/>
      <c r="F16" s="4" t="s">
        <v>473</v>
      </c>
      <c r="G16" s="52"/>
      <c r="H16" s="48"/>
      <c r="I16" s="4" t="s">
        <v>473</v>
      </c>
      <c r="J16" s="52"/>
      <c r="K16" s="48"/>
      <c r="L16" s="4" t="s">
        <v>434</v>
      </c>
      <c r="M16" s="52"/>
      <c r="N16" s="48"/>
      <c r="O16" s="4" t="s">
        <v>435</v>
      </c>
      <c r="P16" s="52"/>
      <c r="Q16" s="48"/>
      <c r="R16" s="4" t="s">
        <v>513</v>
      </c>
      <c r="S16" s="52"/>
      <c r="T16" s="48"/>
      <c r="U16" s="4" t="s">
        <v>514</v>
      </c>
      <c r="V16" s="52"/>
      <c r="W16" s="48"/>
      <c r="X16" s="4"/>
      <c r="Y16" s="52"/>
      <c r="Z16" s="48"/>
      <c r="AA16" s="4"/>
      <c r="AB16" s="52"/>
      <c r="AC16" s="48"/>
      <c r="AD16" s="4"/>
      <c r="AE16" s="52"/>
      <c r="AF16" s="48"/>
      <c r="AG16" s="4"/>
      <c r="AH16" s="52"/>
      <c r="AI16" s="48"/>
      <c r="AJ16" s="4"/>
      <c r="AK16" s="52"/>
      <c r="AL16" s="48"/>
      <c r="AM16" s="4" t="s">
        <v>440</v>
      </c>
      <c r="AN16" s="52"/>
      <c r="AO16" s="48"/>
      <c r="AP16" s="4" t="s">
        <v>489</v>
      </c>
      <c r="AQ16" s="52"/>
      <c r="AR16" s="48"/>
      <c r="AS16" s="4"/>
      <c r="AT16" s="52"/>
      <c r="AU16" s="48"/>
      <c r="AV16" s="4"/>
      <c r="AW16" s="52"/>
      <c r="AX16" s="48"/>
      <c r="AY16" s="4"/>
      <c r="AZ16" s="52"/>
      <c r="BA16" s="48"/>
      <c r="BB16" s="4"/>
      <c r="BC16" s="52"/>
      <c r="BD16" s="48"/>
      <c r="BE16" s="4" t="s">
        <v>508</v>
      </c>
      <c r="BF16" s="52"/>
      <c r="BG16" s="48"/>
      <c r="BH16" s="4"/>
      <c r="BI16" s="52"/>
      <c r="BJ16" s="48"/>
      <c r="BK16" s="4" t="s">
        <v>486</v>
      </c>
      <c r="BL16" s="52"/>
      <c r="BM16" s="48"/>
      <c r="BN16" s="4"/>
      <c r="BO16" s="52"/>
      <c r="BP16" s="48"/>
      <c r="BQ16" s="4"/>
      <c r="BR16" s="52"/>
      <c r="BS16" s="48"/>
      <c r="BT16" s="4"/>
      <c r="BU16" s="52"/>
      <c r="BV16" s="48"/>
      <c r="BW16" s="4"/>
      <c r="BX16" s="52"/>
      <c r="BY16" s="48"/>
      <c r="BZ16" s="4"/>
      <c r="CA16" s="52"/>
      <c r="CB16" s="48"/>
      <c r="CC16" s="4"/>
      <c r="CD16" s="52"/>
      <c r="CE16" s="48"/>
      <c r="CF16" s="4"/>
      <c r="CG16" s="52"/>
      <c r="CH16" s="48"/>
      <c r="CI16" s="4"/>
      <c r="CJ16" s="52"/>
      <c r="CK16" s="48"/>
      <c r="CL16" s="4"/>
      <c r="CM16" s="52"/>
      <c r="CN16" s="48"/>
      <c r="CO16" s="4"/>
      <c r="CP16" s="16"/>
      <c r="CQ16" s="14"/>
      <c r="CR16" s="4"/>
      <c r="CS16" s="16"/>
      <c r="CT16" s="14"/>
      <c r="CU16" s="4"/>
      <c r="CV16" s="16"/>
      <c r="CW16" s="14"/>
      <c r="CX16" s="4"/>
      <c r="CY16" s="16"/>
      <c r="CZ16" s="14"/>
      <c r="DA16" s="4"/>
      <c r="DB16" s="16"/>
      <c r="DC16" s="14"/>
      <c r="DD16" s="4"/>
      <c r="DE16" s="16"/>
      <c r="DF16" s="14"/>
      <c r="DG16" s="4"/>
      <c r="DH16" s="16"/>
      <c r="DI16" s="14"/>
      <c r="DJ16" s="4"/>
      <c r="DK16" s="16"/>
      <c r="DL16" s="14"/>
      <c r="DM16" s="4"/>
      <c r="DN16" s="16"/>
    </row>
    <row r="17" spans="1:118" x14ac:dyDescent="0.2">
      <c r="A17" s="36">
        <v>14</v>
      </c>
      <c r="B17" s="48"/>
      <c r="C17" s="4" t="s">
        <v>446</v>
      </c>
      <c r="D17" s="52"/>
      <c r="E17" s="48"/>
      <c r="F17" s="4" t="s">
        <v>515</v>
      </c>
      <c r="G17" s="52"/>
      <c r="H17" s="48"/>
      <c r="I17" s="4" t="s">
        <v>454</v>
      </c>
      <c r="J17" s="52"/>
      <c r="K17" s="48"/>
      <c r="L17" s="4" t="s">
        <v>434</v>
      </c>
      <c r="M17" s="52"/>
      <c r="N17" s="48"/>
      <c r="O17" s="4" t="s">
        <v>435</v>
      </c>
      <c r="P17" s="52"/>
      <c r="Q17" s="48"/>
      <c r="R17" s="4" t="s">
        <v>516</v>
      </c>
      <c r="S17" s="52"/>
      <c r="T17" s="48"/>
      <c r="U17" s="4" t="s">
        <v>517</v>
      </c>
      <c r="V17" s="52"/>
      <c r="W17" s="48"/>
      <c r="X17" s="4" t="s">
        <v>462</v>
      </c>
      <c r="Y17" s="52"/>
      <c r="Z17" s="48"/>
      <c r="AA17" s="4" t="s">
        <v>451</v>
      </c>
      <c r="AB17" s="52"/>
      <c r="AC17" s="48"/>
      <c r="AD17" s="4"/>
      <c r="AE17" s="52"/>
      <c r="AF17" s="48"/>
      <c r="AG17" s="4"/>
      <c r="AH17" s="52"/>
      <c r="AI17" s="48"/>
      <c r="AJ17" s="4"/>
      <c r="AK17" s="52"/>
      <c r="AL17" s="48"/>
      <c r="AM17" s="4" t="s">
        <v>440</v>
      </c>
      <c r="AN17" s="52"/>
      <c r="AO17" s="48"/>
      <c r="AP17" s="4"/>
      <c r="AQ17" s="52"/>
      <c r="AR17" s="48"/>
      <c r="AS17" s="4"/>
      <c r="AT17" s="52"/>
      <c r="AU17" s="48"/>
      <c r="AV17" s="4"/>
      <c r="AW17" s="52"/>
      <c r="AX17" s="48"/>
      <c r="AY17" s="4"/>
      <c r="AZ17" s="52"/>
      <c r="BA17" s="48"/>
      <c r="BB17" s="4"/>
      <c r="BC17" s="52"/>
      <c r="BD17" s="48"/>
      <c r="BE17" s="4" t="s">
        <v>434</v>
      </c>
      <c r="BF17" s="52"/>
      <c r="BG17" s="48"/>
      <c r="BH17" s="4" t="s">
        <v>459</v>
      </c>
      <c r="BI17" s="52"/>
      <c r="BJ17" s="48"/>
      <c r="BK17" s="4"/>
      <c r="BL17" s="52"/>
      <c r="BM17" s="48"/>
      <c r="BN17" s="4"/>
      <c r="BO17" s="52"/>
      <c r="BP17" s="48"/>
      <c r="BQ17" s="4"/>
      <c r="BR17" s="52"/>
      <c r="BS17" s="48"/>
      <c r="BT17" s="4"/>
      <c r="BU17" s="52"/>
      <c r="BV17" s="48"/>
      <c r="BW17" s="4"/>
      <c r="BX17" s="52"/>
      <c r="BY17" s="48"/>
      <c r="BZ17" s="4"/>
      <c r="CA17" s="52"/>
      <c r="CB17" s="48"/>
      <c r="CC17" s="4"/>
      <c r="CD17" s="52"/>
      <c r="CE17" s="48"/>
      <c r="CF17" s="4"/>
      <c r="CG17" s="52"/>
      <c r="CH17" s="48"/>
      <c r="CI17" s="4" t="s">
        <v>505</v>
      </c>
      <c r="CJ17" s="52"/>
      <c r="CK17" s="48"/>
      <c r="CL17" s="4"/>
      <c r="CM17" s="52"/>
      <c r="CN17" s="48"/>
      <c r="CO17" s="4"/>
      <c r="CP17" s="16"/>
      <c r="CQ17" s="14"/>
      <c r="CR17" s="4"/>
      <c r="CS17" s="16"/>
      <c r="CT17" s="14"/>
      <c r="CU17" s="4"/>
      <c r="CV17" s="16"/>
      <c r="CW17" s="14"/>
      <c r="CX17" s="4"/>
      <c r="CY17" s="16"/>
      <c r="CZ17" s="14"/>
      <c r="DA17" s="4"/>
      <c r="DB17" s="16"/>
      <c r="DC17" s="14"/>
      <c r="DD17" s="4" t="s">
        <v>442</v>
      </c>
      <c r="DE17" s="16"/>
      <c r="DF17" s="14"/>
      <c r="DG17" s="4"/>
      <c r="DH17" s="16"/>
      <c r="DI17" s="14"/>
      <c r="DJ17" s="4"/>
      <c r="DK17" s="16"/>
      <c r="DL17" s="14"/>
      <c r="DM17" s="4"/>
      <c r="DN17" s="16"/>
    </row>
    <row r="18" spans="1:118" x14ac:dyDescent="0.2">
      <c r="A18" s="36">
        <v>15</v>
      </c>
      <c r="B18" s="48"/>
      <c r="C18" s="4" t="s">
        <v>499</v>
      </c>
      <c r="D18" s="52"/>
      <c r="E18" s="48"/>
      <c r="F18" s="4" t="s">
        <v>473</v>
      </c>
      <c r="G18" s="52"/>
      <c r="H18" s="48"/>
      <c r="I18" s="4" t="s">
        <v>495</v>
      </c>
      <c r="J18" s="52"/>
      <c r="K18" s="48"/>
      <c r="L18" s="4" t="s">
        <v>434</v>
      </c>
      <c r="M18" s="52"/>
      <c r="N18" s="48"/>
      <c r="O18" s="4" t="s">
        <v>435</v>
      </c>
      <c r="P18" s="52"/>
      <c r="Q18" s="48"/>
      <c r="R18" s="4" t="s">
        <v>518</v>
      </c>
      <c r="S18" s="52"/>
      <c r="T18" s="48"/>
      <c r="U18" s="4"/>
      <c r="V18" s="52"/>
      <c r="W18" s="48"/>
      <c r="X18" s="4" t="s">
        <v>462</v>
      </c>
      <c r="Y18" s="52"/>
      <c r="Z18" s="48"/>
      <c r="AA18" s="4" t="s">
        <v>503</v>
      </c>
      <c r="AB18" s="52"/>
      <c r="AC18" s="48"/>
      <c r="AD18" s="4"/>
      <c r="AE18" s="52"/>
      <c r="AF18" s="48"/>
      <c r="AG18" s="4"/>
      <c r="AH18" s="52"/>
      <c r="AI18" s="48"/>
      <c r="AJ18" s="4"/>
      <c r="AK18" s="52"/>
      <c r="AL18" s="48"/>
      <c r="AM18" s="4" t="s">
        <v>440</v>
      </c>
      <c r="AN18" s="52"/>
      <c r="AO18" s="48"/>
      <c r="AP18" s="4" t="s">
        <v>500</v>
      </c>
      <c r="AQ18" s="52"/>
      <c r="AR18" s="48"/>
      <c r="AS18" s="4"/>
      <c r="AT18" s="52"/>
      <c r="AU18" s="48"/>
      <c r="AV18" s="4" t="s">
        <v>519</v>
      </c>
      <c r="AW18" s="52"/>
      <c r="AX18" s="48"/>
      <c r="AY18" s="4"/>
      <c r="AZ18" s="52"/>
      <c r="BA18" s="48"/>
      <c r="BB18" s="4"/>
      <c r="BC18" s="52"/>
      <c r="BD18" s="48"/>
      <c r="BE18" s="4" t="s">
        <v>453</v>
      </c>
      <c r="BF18" s="52"/>
      <c r="BG18" s="48"/>
      <c r="BH18" s="4"/>
      <c r="BI18" s="52"/>
      <c r="BJ18" s="48"/>
      <c r="BK18" s="4"/>
      <c r="BL18" s="52"/>
      <c r="BM18" s="48"/>
      <c r="BN18" s="4" t="s">
        <v>520</v>
      </c>
      <c r="BO18" s="52"/>
      <c r="BP18" s="48"/>
      <c r="BQ18" s="4" t="s">
        <v>440</v>
      </c>
      <c r="BR18" s="52"/>
      <c r="BS18" s="48"/>
      <c r="BT18" s="4" t="s">
        <v>521</v>
      </c>
      <c r="BU18" s="52"/>
      <c r="BV18" s="48"/>
      <c r="BW18" s="4"/>
      <c r="BX18" s="52"/>
      <c r="BY18" s="48"/>
      <c r="BZ18" s="4"/>
      <c r="CA18" s="52"/>
      <c r="CB18" s="48"/>
      <c r="CC18" s="4"/>
      <c r="CD18" s="52"/>
      <c r="CE18" s="48"/>
      <c r="CF18" s="4"/>
      <c r="CG18" s="52"/>
      <c r="CH18" s="48"/>
      <c r="CI18" s="4"/>
      <c r="CJ18" s="52"/>
      <c r="CK18" s="48"/>
      <c r="CL18" s="4"/>
      <c r="CM18" s="52"/>
      <c r="CN18" s="48"/>
      <c r="CO18" s="4"/>
      <c r="CP18" s="16"/>
      <c r="CQ18" s="14"/>
      <c r="CR18" s="4"/>
      <c r="CS18" s="16"/>
      <c r="CT18" s="14"/>
      <c r="CU18" s="4"/>
      <c r="CV18" s="16"/>
      <c r="CW18" s="14"/>
      <c r="CX18" s="4"/>
      <c r="CY18" s="16"/>
      <c r="CZ18" s="14"/>
      <c r="DA18" s="4"/>
      <c r="DB18" s="16"/>
      <c r="DC18" s="14"/>
      <c r="DD18" s="4"/>
      <c r="DE18" s="16"/>
      <c r="DF18" s="14"/>
      <c r="DG18" s="4"/>
      <c r="DH18" s="16"/>
      <c r="DI18" s="14"/>
      <c r="DJ18" s="4"/>
      <c r="DK18" s="16"/>
      <c r="DL18" s="14"/>
      <c r="DM18" s="4"/>
      <c r="DN18" s="16"/>
    </row>
    <row r="19" spans="1:118" s="61" customFormat="1" x14ac:dyDescent="0.2">
      <c r="A19" s="59">
        <v>16</v>
      </c>
      <c r="B19" s="76"/>
      <c r="C19" s="60" t="s">
        <v>446</v>
      </c>
      <c r="D19" s="77"/>
      <c r="E19" s="76"/>
      <c r="F19" s="60" t="s">
        <v>447</v>
      </c>
      <c r="G19" s="77"/>
      <c r="H19" s="76"/>
      <c r="I19" s="60" t="s">
        <v>454</v>
      </c>
      <c r="J19" s="77"/>
      <c r="K19" s="76"/>
      <c r="L19" s="60" t="s">
        <v>434</v>
      </c>
      <c r="M19" s="77"/>
      <c r="N19" s="76"/>
      <c r="O19" s="60" t="s">
        <v>522</v>
      </c>
      <c r="P19" s="77"/>
      <c r="Q19" s="76"/>
      <c r="R19" s="60" t="s">
        <v>523</v>
      </c>
      <c r="S19" s="77"/>
      <c r="T19" s="76"/>
      <c r="U19" s="60" t="s">
        <v>524</v>
      </c>
      <c r="V19" s="77"/>
      <c r="W19" s="76"/>
      <c r="X19" s="60" t="s">
        <v>462</v>
      </c>
      <c r="Y19" s="77"/>
      <c r="Z19" s="76"/>
      <c r="AA19" s="60" t="s">
        <v>445</v>
      </c>
      <c r="AB19" s="77"/>
      <c r="AC19" s="76"/>
      <c r="AD19" s="60" t="s">
        <v>525</v>
      </c>
      <c r="AE19" s="77"/>
      <c r="AF19" s="76"/>
      <c r="AG19" s="60"/>
      <c r="AH19" s="77"/>
      <c r="AI19" s="76"/>
      <c r="AJ19" s="60"/>
      <c r="AK19" s="77"/>
      <c r="AL19" s="76"/>
      <c r="AM19" s="60" t="s">
        <v>440</v>
      </c>
      <c r="AN19" s="77"/>
      <c r="AO19" s="76"/>
      <c r="AP19" s="60"/>
      <c r="AQ19" s="77"/>
      <c r="AR19" s="76"/>
      <c r="AS19" s="60" t="s">
        <v>526</v>
      </c>
      <c r="AT19" s="77"/>
      <c r="AU19" s="76"/>
      <c r="AV19" s="60"/>
      <c r="AW19" s="77"/>
      <c r="AX19" s="76"/>
      <c r="AY19" s="60"/>
      <c r="AZ19" s="77"/>
      <c r="BA19" s="76"/>
      <c r="BB19" s="60"/>
      <c r="BC19" s="77"/>
      <c r="BD19" s="76"/>
      <c r="BE19" s="60" t="s">
        <v>434</v>
      </c>
      <c r="BF19" s="77"/>
      <c r="BG19" s="76"/>
      <c r="BH19" s="60" t="s">
        <v>458</v>
      </c>
      <c r="BI19" s="77"/>
      <c r="BJ19" s="76"/>
      <c r="BK19" s="60" t="s">
        <v>495</v>
      </c>
      <c r="BL19" s="77"/>
      <c r="BM19" s="76"/>
      <c r="BN19" s="60" t="s">
        <v>444</v>
      </c>
      <c r="BO19" s="77"/>
      <c r="BP19" s="76"/>
      <c r="BQ19" s="60"/>
      <c r="BR19" s="77"/>
      <c r="BS19" s="76"/>
      <c r="BT19" s="60"/>
      <c r="BU19" s="77"/>
      <c r="BV19" s="76"/>
      <c r="BW19" s="60"/>
      <c r="BX19" s="77"/>
      <c r="BY19" s="76"/>
      <c r="BZ19" s="60"/>
      <c r="CA19" s="77"/>
      <c r="CB19" s="76"/>
      <c r="CC19" s="60"/>
      <c r="CD19" s="77"/>
      <c r="CE19" s="76"/>
      <c r="CF19" s="60"/>
      <c r="CG19" s="77"/>
      <c r="CH19" s="76"/>
      <c r="CI19" s="60" t="s">
        <v>526</v>
      </c>
      <c r="CJ19" s="77"/>
      <c r="CK19" s="76"/>
      <c r="CL19" s="60"/>
      <c r="CM19" s="77"/>
      <c r="CN19" s="76"/>
      <c r="CO19" s="60"/>
      <c r="CP19" s="78"/>
      <c r="CQ19" s="79"/>
      <c r="CR19" s="60"/>
      <c r="CS19" s="78"/>
      <c r="CT19" s="79"/>
      <c r="CU19" s="60" t="s">
        <v>527</v>
      </c>
      <c r="CV19" s="78"/>
      <c r="CW19" s="79"/>
      <c r="CX19" s="60"/>
      <c r="CY19" s="78"/>
      <c r="CZ19" s="79"/>
      <c r="DA19" s="60"/>
      <c r="DB19" s="78"/>
      <c r="DC19" s="79"/>
      <c r="DD19" s="60" t="s">
        <v>528</v>
      </c>
      <c r="DE19" s="78"/>
      <c r="DF19" s="79"/>
      <c r="DG19" s="60" t="s">
        <v>529</v>
      </c>
      <c r="DH19" s="78"/>
      <c r="DI19" s="79"/>
      <c r="DJ19" s="60"/>
      <c r="DK19" s="78"/>
      <c r="DL19" s="79"/>
      <c r="DM19" s="60"/>
      <c r="DN19" s="78"/>
    </row>
    <row r="20" spans="1:118" x14ac:dyDescent="0.2">
      <c r="A20" s="36">
        <v>17</v>
      </c>
      <c r="B20" s="48"/>
      <c r="C20" s="4" t="s">
        <v>446</v>
      </c>
      <c r="D20" s="52"/>
      <c r="E20" s="48"/>
      <c r="F20" s="4" t="s">
        <v>469</v>
      </c>
      <c r="G20" s="52"/>
      <c r="H20" s="48"/>
      <c r="I20" s="4" t="s">
        <v>454</v>
      </c>
      <c r="J20" s="52"/>
      <c r="K20" s="48"/>
      <c r="L20" s="4" t="s">
        <v>434</v>
      </c>
      <c r="M20" s="52"/>
      <c r="N20" s="48"/>
      <c r="O20" s="4"/>
      <c r="P20" s="52"/>
      <c r="Q20" s="48"/>
      <c r="R20" s="4" t="s">
        <v>530</v>
      </c>
      <c r="S20" s="52"/>
      <c r="T20" s="48"/>
      <c r="U20" s="4" t="s">
        <v>531</v>
      </c>
      <c r="V20" s="52"/>
      <c r="W20" s="48"/>
      <c r="X20" s="4" t="s">
        <v>462</v>
      </c>
      <c r="Y20" s="52"/>
      <c r="Z20" s="48"/>
      <c r="AA20" s="4" t="s">
        <v>532</v>
      </c>
      <c r="AB20" s="52"/>
      <c r="AC20" s="48"/>
      <c r="AD20" s="4"/>
      <c r="AE20" s="52"/>
      <c r="AF20" s="48"/>
      <c r="AG20" s="4"/>
      <c r="AH20" s="52"/>
      <c r="AI20" s="48"/>
      <c r="AJ20" s="4"/>
      <c r="AK20" s="52"/>
      <c r="AL20" s="48"/>
      <c r="AM20" s="4" t="s">
        <v>440</v>
      </c>
      <c r="AN20" s="52"/>
      <c r="AO20" s="48"/>
      <c r="AP20" s="4"/>
      <c r="AQ20" s="52"/>
      <c r="AR20" s="48"/>
      <c r="AS20" s="4"/>
      <c r="AT20" s="52"/>
      <c r="AU20" s="48"/>
      <c r="AV20" s="4"/>
      <c r="AW20" s="52"/>
      <c r="AX20" s="48"/>
      <c r="AY20" s="4" t="s">
        <v>494</v>
      </c>
      <c r="AZ20" s="52"/>
      <c r="BA20" s="48"/>
      <c r="BB20" s="4"/>
      <c r="BC20" s="52"/>
      <c r="BD20" s="48"/>
      <c r="BE20" s="4" t="s">
        <v>434</v>
      </c>
      <c r="BF20" s="52"/>
      <c r="BG20" s="48"/>
      <c r="BH20" s="4" t="s">
        <v>442</v>
      </c>
      <c r="BI20" s="52"/>
      <c r="BJ20" s="48"/>
      <c r="BK20" s="4" t="s">
        <v>486</v>
      </c>
      <c r="BL20" s="52"/>
      <c r="BM20" s="48"/>
      <c r="BN20" s="4"/>
      <c r="BO20" s="52"/>
      <c r="BP20" s="48"/>
      <c r="BQ20" s="4"/>
      <c r="BR20" s="52"/>
      <c r="BS20" s="48"/>
      <c r="BT20" s="4"/>
      <c r="BU20" s="52"/>
      <c r="BV20" s="48"/>
      <c r="BW20" s="4"/>
      <c r="BX20" s="52"/>
      <c r="BY20" s="48"/>
      <c r="BZ20" s="4"/>
      <c r="CA20" s="52"/>
      <c r="CB20" s="48"/>
      <c r="CC20" s="4"/>
      <c r="CD20" s="52"/>
      <c r="CE20" s="48"/>
      <c r="CF20" s="4"/>
      <c r="CG20" s="52"/>
      <c r="CH20" s="48"/>
      <c r="CI20" s="4" t="s">
        <v>520</v>
      </c>
      <c r="CJ20" s="52"/>
      <c r="CK20" s="48"/>
      <c r="CL20" s="4"/>
      <c r="CM20" s="52"/>
      <c r="CN20" s="48"/>
      <c r="CO20" s="4"/>
      <c r="CP20" s="16"/>
      <c r="CQ20" s="14"/>
      <c r="CR20" s="4"/>
      <c r="CS20" s="16"/>
      <c r="CT20" s="14"/>
      <c r="CU20" s="4"/>
      <c r="CV20" s="16"/>
      <c r="CW20" s="14"/>
      <c r="CX20" s="4"/>
      <c r="CY20" s="16"/>
      <c r="CZ20" s="14"/>
      <c r="DA20" s="4"/>
      <c r="DB20" s="16"/>
      <c r="DC20" s="14"/>
      <c r="DD20" s="4" t="s">
        <v>528</v>
      </c>
      <c r="DE20" s="16"/>
      <c r="DF20" s="14"/>
      <c r="DG20" s="4"/>
      <c r="DH20" s="16"/>
      <c r="DI20" s="14"/>
      <c r="DJ20" s="4"/>
      <c r="DK20" s="16"/>
      <c r="DL20" s="14"/>
      <c r="DM20" s="4"/>
      <c r="DN20" s="16"/>
    </row>
    <row r="21" spans="1:118" s="61" customFormat="1" x14ac:dyDescent="0.2">
      <c r="A21" s="59">
        <v>18</v>
      </c>
      <c r="B21" s="76"/>
      <c r="C21" s="60" t="s">
        <v>446</v>
      </c>
      <c r="D21" s="77"/>
      <c r="E21" s="76"/>
      <c r="F21" s="60" t="s">
        <v>473</v>
      </c>
      <c r="G21" s="77"/>
      <c r="H21" s="76"/>
      <c r="I21" s="60" t="s">
        <v>454</v>
      </c>
      <c r="J21" s="77"/>
      <c r="K21" s="76"/>
      <c r="L21" s="60" t="s">
        <v>434</v>
      </c>
      <c r="M21" s="77"/>
      <c r="N21" s="76"/>
      <c r="O21" s="60" t="s">
        <v>435</v>
      </c>
      <c r="P21" s="77"/>
      <c r="Q21" s="76"/>
      <c r="R21" s="60" t="s">
        <v>533</v>
      </c>
      <c r="S21" s="77"/>
      <c r="T21" s="76"/>
      <c r="U21" s="60" t="s">
        <v>534</v>
      </c>
      <c r="V21" s="77"/>
      <c r="W21" s="76"/>
      <c r="X21" s="60" t="s">
        <v>462</v>
      </c>
      <c r="Y21" s="77"/>
      <c r="Z21" s="76"/>
      <c r="AA21" s="60"/>
      <c r="AB21" s="77"/>
      <c r="AC21" s="76"/>
      <c r="AD21" s="60"/>
      <c r="AE21" s="77"/>
      <c r="AF21" s="76"/>
      <c r="AG21" s="60"/>
      <c r="AH21" s="77"/>
      <c r="AI21" s="76"/>
      <c r="AJ21" s="60"/>
      <c r="AK21" s="77"/>
      <c r="AL21" s="76"/>
      <c r="AM21" s="60" t="s">
        <v>440</v>
      </c>
      <c r="AN21" s="77"/>
      <c r="AO21" s="76"/>
      <c r="AP21" s="60"/>
      <c r="AQ21" s="77"/>
      <c r="AR21" s="76"/>
      <c r="AS21" s="60"/>
      <c r="AT21" s="77"/>
      <c r="AU21" s="76"/>
      <c r="AV21" s="60"/>
      <c r="AW21" s="77"/>
      <c r="AX21" s="76"/>
      <c r="AY21" s="60"/>
      <c r="AZ21" s="77"/>
      <c r="BA21" s="76"/>
      <c r="BB21" s="60"/>
      <c r="BC21" s="77"/>
      <c r="BD21" s="76"/>
      <c r="BE21" s="60" t="s">
        <v>434</v>
      </c>
      <c r="BF21" s="77"/>
      <c r="BG21" s="76"/>
      <c r="BH21" s="60"/>
      <c r="BI21" s="77"/>
      <c r="BJ21" s="76"/>
      <c r="BK21" s="60"/>
      <c r="BL21" s="77"/>
      <c r="BM21" s="76"/>
      <c r="BN21" s="60"/>
      <c r="BO21" s="77"/>
      <c r="BP21" s="76"/>
      <c r="BQ21" s="60"/>
      <c r="BR21" s="77"/>
      <c r="BS21" s="76"/>
      <c r="BT21" s="60"/>
      <c r="BU21" s="77"/>
      <c r="BV21" s="76"/>
      <c r="BW21" s="60"/>
      <c r="BX21" s="77"/>
      <c r="BY21" s="76"/>
      <c r="BZ21" s="60"/>
      <c r="CA21" s="77"/>
      <c r="CB21" s="76"/>
      <c r="CC21" s="60"/>
      <c r="CD21" s="77"/>
      <c r="CE21" s="76"/>
      <c r="CF21" s="60"/>
      <c r="CG21" s="77"/>
      <c r="CH21" s="76"/>
      <c r="CI21" s="60" t="s">
        <v>535</v>
      </c>
      <c r="CJ21" s="77"/>
      <c r="CK21" s="76"/>
      <c r="CL21" s="60"/>
      <c r="CM21" s="77"/>
      <c r="CN21" s="76"/>
      <c r="CO21" s="60" t="s">
        <v>462</v>
      </c>
      <c r="CP21" s="78"/>
      <c r="CQ21" s="79"/>
      <c r="CR21" s="60"/>
      <c r="CS21" s="78"/>
      <c r="CT21" s="79"/>
      <c r="CU21" s="60"/>
      <c r="CV21" s="78"/>
      <c r="CW21" s="79"/>
      <c r="CX21" s="60"/>
      <c r="CY21" s="78"/>
      <c r="CZ21" s="79"/>
      <c r="DA21" s="60"/>
      <c r="DB21" s="78"/>
      <c r="DC21" s="79"/>
      <c r="DD21" s="60" t="s">
        <v>459</v>
      </c>
      <c r="DE21" s="78"/>
      <c r="DF21" s="79"/>
      <c r="DG21" s="60"/>
      <c r="DH21" s="78"/>
      <c r="DI21" s="79"/>
      <c r="DJ21" s="60"/>
      <c r="DK21" s="78"/>
      <c r="DL21" s="79"/>
      <c r="DM21" s="60"/>
      <c r="DN21" s="78"/>
    </row>
    <row r="22" spans="1:118" x14ac:dyDescent="0.2">
      <c r="A22" s="36">
        <v>19</v>
      </c>
      <c r="B22" s="48"/>
      <c r="C22" s="4"/>
      <c r="D22" s="52"/>
      <c r="E22" s="48"/>
      <c r="F22" s="4" t="s">
        <v>469</v>
      </c>
      <c r="G22" s="52"/>
      <c r="H22" s="48"/>
      <c r="I22" s="4" t="s">
        <v>454</v>
      </c>
      <c r="J22" s="52"/>
      <c r="K22" s="48"/>
      <c r="L22" s="4" t="s">
        <v>434</v>
      </c>
      <c r="M22" s="52"/>
      <c r="N22" s="48"/>
      <c r="O22" s="4" t="s">
        <v>435</v>
      </c>
      <c r="P22" s="52"/>
      <c r="Q22" s="48"/>
      <c r="R22" s="4" t="s">
        <v>536</v>
      </c>
      <c r="S22" s="52"/>
      <c r="T22" s="48"/>
      <c r="U22" s="4" t="s">
        <v>537</v>
      </c>
      <c r="V22" s="52"/>
      <c r="W22" s="48"/>
      <c r="X22" s="4" t="s">
        <v>438</v>
      </c>
      <c r="Y22" s="52"/>
      <c r="Z22" s="48"/>
      <c r="AA22" s="4"/>
      <c r="AB22" s="52"/>
      <c r="AC22" s="48"/>
      <c r="AD22" s="4" t="s">
        <v>538</v>
      </c>
      <c r="AE22" s="52"/>
      <c r="AF22" s="48"/>
      <c r="AG22" s="4"/>
      <c r="AH22" s="52"/>
      <c r="AI22" s="48"/>
      <c r="AJ22" s="4"/>
      <c r="AK22" s="52"/>
      <c r="AL22" s="48"/>
      <c r="AM22" s="4" t="s">
        <v>440</v>
      </c>
      <c r="AN22" s="52"/>
      <c r="AO22" s="48"/>
      <c r="AP22" s="4"/>
      <c r="AQ22" s="52"/>
      <c r="AR22" s="48"/>
      <c r="AS22" s="4"/>
      <c r="AT22" s="52"/>
      <c r="AU22" s="48"/>
      <c r="AV22" s="4"/>
      <c r="AW22" s="52"/>
      <c r="AX22" s="48"/>
      <c r="AY22" s="4"/>
      <c r="AZ22" s="52"/>
      <c r="BA22" s="48"/>
      <c r="BB22" s="4"/>
      <c r="BC22" s="52"/>
      <c r="BD22" s="48"/>
      <c r="BE22" s="4" t="s">
        <v>434</v>
      </c>
      <c r="BF22" s="52"/>
      <c r="BG22" s="48"/>
      <c r="BH22" s="4" t="s">
        <v>458</v>
      </c>
      <c r="BI22" s="52"/>
      <c r="BJ22" s="48"/>
      <c r="BK22" s="4" t="s">
        <v>454</v>
      </c>
      <c r="BL22" s="52"/>
      <c r="BM22" s="48"/>
      <c r="BN22" s="4"/>
      <c r="BO22" s="52"/>
      <c r="BP22" s="48"/>
      <c r="BQ22" s="4"/>
      <c r="BR22" s="52"/>
      <c r="BS22" s="48"/>
      <c r="BT22" s="4"/>
      <c r="BU22" s="52"/>
      <c r="BV22" s="48"/>
      <c r="BW22" s="4"/>
      <c r="BX22" s="52"/>
      <c r="BY22" s="48"/>
      <c r="BZ22" s="4"/>
      <c r="CA22" s="52"/>
      <c r="CB22" s="48"/>
      <c r="CC22" s="4"/>
      <c r="CD22" s="52"/>
      <c r="CE22" s="48"/>
      <c r="CF22" s="4"/>
      <c r="CG22" s="52"/>
      <c r="CH22" s="48"/>
      <c r="CI22" s="4"/>
      <c r="CJ22" s="52"/>
      <c r="CK22" s="48"/>
      <c r="CL22" s="4"/>
      <c r="CM22" s="52"/>
      <c r="CN22" s="48"/>
      <c r="CO22" s="4"/>
      <c r="CP22" s="16"/>
      <c r="CQ22" s="14"/>
      <c r="CR22" s="4"/>
      <c r="CS22" s="16"/>
      <c r="CT22" s="14"/>
      <c r="CU22" s="4"/>
      <c r="CV22" s="16"/>
      <c r="CW22" s="14"/>
      <c r="CX22" s="4"/>
      <c r="CY22" s="16"/>
      <c r="CZ22" s="14"/>
      <c r="DA22" s="4"/>
      <c r="DB22" s="16"/>
      <c r="DC22" s="14"/>
      <c r="DD22" s="4" t="s">
        <v>539</v>
      </c>
      <c r="DE22" s="16"/>
      <c r="DF22" s="14"/>
      <c r="DG22" s="4"/>
      <c r="DH22" s="16"/>
      <c r="DI22" s="14"/>
      <c r="DJ22" s="4"/>
      <c r="DK22" s="16"/>
      <c r="DL22" s="14"/>
      <c r="DM22" s="4"/>
      <c r="DN22" s="16"/>
    </row>
    <row r="23" spans="1:118" s="61" customFormat="1" x14ac:dyDescent="0.2">
      <c r="A23" s="59">
        <v>20</v>
      </c>
      <c r="B23" s="76"/>
      <c r="C23" s="60" t="s">
        <v>446</v>
      </c>
      <c r="D23" s="77"/>
      <c r="E23" s="76"/>
      <c r="F23" s="60" t="s">
        <v>473</v>
      </c>
      <c r="G23" s="77"/>
      <c r="H23" s="76"/>
      <c r="I23" s="60" t="s">
        <v>480</v>
      </c>
      <c r="J23" s="77"/>
      <c r="K23" s="76"/>
      <c r="L23" s="60" t="s">
        <v>434</v>
      </c>
      <c r="M23" s="77"/>
      <c r="N23" s="76"/>
      <c r="O23" s="60" t="s">
        <v>435</v>
      </c>
      <c r="P23" s="77"/>
      <c r="Q23" s="76"/>
      <c r="R23" s="60" t="s">
        <v>540</v>
      </c>
      <c r="S23" s="77"/>
      <c r="T23" s="76"/>
      <c r="U23" s="60"/>
      <c r="V23" s="77"/>
      <c r="W23" s="76"/>
      <c r="X23" s="60" t="s">
        <v>462</v>
      </c>
      <c r="Y23" s="77"/>
      <c r="Z23" s="76"/>
      <c r="AA23" s="60"/>
      <c r="AB23" s="77"/>
      <c r="AC23" s="76"/>
      <c r="AD23" s="60"/>
      <c r="AE23" s="77"/>
      <c r="AF23" s="76"/>
      <c r="AG23" s="60" t="s">
        <v>541</v>
      </c>
      <c r="AH23" s="77"/>
      <c r="AI23" s="76"/>
      <c r="AJ23" s="60"/>
      <c r="AK23" s="77"/>
      <c r="AL23" s="76"/>
      <c r="AM23" s="60" t="s">
        <v>484</v>
      </c>
      <c r="AN23" s="77"/>
      <c r="AO23" s="76"/>
      <c r="AP23" s="60"/>
      <c r="AQ23" s="77"/>
      <c r="AR23" s="76"/>
      <c r="AS23" s="60"/>
      <c r="AT23" s="77"/>
      <c r="AU23" s="76"/>
      <c r="AV23" s="60" t="s">
        <v>542</v>
      </c>
      <c r="AW23" s="77"/>
      <c r="AX23" s="76"/>
      <c r="AY23" s="60"/>
      <c r="AZ23" s="77"/>
      <c r="BA23" s="76"/>
      <c r="BB23" s="60"/>
      <c r="BC23" s="77"/>
      <c r="BD23" s="76"/>
      <c r="BE23" s="60" t="s">
        <v>434</v>
      </c>
      <c r="BF23" s="77"/>
      <c r="BG23" s="76"/>
      <c r="BH23" s="60" t="s">
        <v>543</v>
      </c>
      <c r="BI23" s="77"/>
      <c r="BJ23" s="76"/>
      <c r="BK23" s="60" t="s">
        <v>544</v>
      </c>
      <c r="BL23" s="77"/>
      <c r="BM23" s="76"/>
      <c r="BN23" s="60"/>
      <c r="BO23" s="77"/>
      <c r="BP23" s="76"/>
      <c r="BQ23" s="60"/>
      <c r="BR23" s="77"/>
      <c r="BS23" s="76"/>
      <c r="BT23" s="60"/>
      <c r="BU23" s="77"/>
      <c r="BV23" s="76"/>
      <c r="BW23" s="60"/>
      <c r="BX23" s="77"/>
      <c r="BY23" s="76"/>
      <c r="BZ23" s="60"/>
      <c r="CA23" s="77"/>
      <c r="CB23" s="76"/>
      <c r="CC23" s="60"/>
      <c r="CD23" s="77"/>
      <c r="CE23" s="76"/>
      <c r="CF23" s="60"/>
      <c r="CG23" s="77"/>
      <c r="CH23" s="76"/>
      <c r="CI23" s="60"/>
      <c r="CJ23" s="77"/>
      <c r="CK23" s="76"/>
      <c r="CL23" s="60"/>
      <c r="CM23" s="77"/>
      <c r="CN23" s="76"/>
      <c r="CO23" s="60"/>
      <c r="CP23" s="78"/>
      <c r="CQ23" s="79"/>
      <c r="CR23" s="60"/>
      <c r="CS23" s="78"/>
      <c r="CT23" s="79"/>
      <c r="CU23" s="60"/>
      <c r="CV23" s="78"/>
      <c r="CW23" s="79"/>
      <c r="CX23" s="60"/>
      <c r="CY23" s="78"/>
      <c r="CZ23" s="79"/>
      <c r="DA23" s="60"/>
      <c r="DB23" s="78"/>
      <c r="DC23" s="79"/>
      <c r="DD23" s="60"/>
      <c r="DE23" s="78"/>
      <c r="DF23" s="79"/>
      <c r="DG23" s="60"/>
      <c r="DH23" s="78"/>
      <c r="DI23" s="79"/>
      <c r="DJ23" s="60"/>
      <c r="DK23" s="78"/>
      <c r="DL23" s="79"/>
      <c r="DM23" s="60"/>
      <c r="DN23" s="78"/>
    </row>
    <row r="24" spans="1:118" x14ac:dyDescent="0.2">
      <c r="A24" s="36">
        <v>21</v>
      </c>
      <c r="B24" s="48"/>
      <c r="C24" s="4" t="s">
        <v>446</v>
      </c>
      <c r="D24" s="52"/>
      <c r="E24" s="48"/>
      <c r="F24" s="4" t="s">
        <v>545</v>
      </c>
      <c r="G24" s="52"/>
      <c r="H24" s="48"/>
      <c r="I24" s="4"/>
      <c r="J24" s="52"/>
      <c r="K24" s="48"/>
      <c r="L24" s="4" t="s">
        <v>434</v>
      </c>
      <c r="M24" s="52"/>
      <c r="N24" s="48"/>
      <c r="O24" s="4" t="s">
        <v>435</v>
      </c>
      <c r="P24" s="52"/>
      <c r="Q24" s="48"/>
      <c r="R24" s="4" t="s">
        <v>546</v>
      </c>
      <c r="S24" s="52"/>
      <c r="T24" s="48"/>
      <c r="U24" s="4" t="s">
        <v>547</v>
      </c>
      <c r="V24" s="52"/>
      <c r="W24" s="48"/>
      <c r="X24" s="4" t="s">
        <v>462</v>
      </c>
      <c r="Y24" s="52"/>
      <c r="Z24" s="48"/>
      <c r="AA24" s="4" t="s">
        <v>548</v>
      </c>
      <c r="AB24" s="52"/>
      <c r="AC24" s="48"/>
      <c r="AD24" s="4"/>
      <c r="AE24" s="52"/>
      <c r="AF24" s="48"/>
      <c r="AG24" s="4"/>
      <c r="AH24" s="52"/>
      <c r="AI24" s="48"/>
      <c r="AJ24" s="4"/>
      <c r="AK24" s="52"/>
      <c r="AL24" s="48"/>
      <c r="AM24" s="4" t="s">
        <v>440</v>
      </c>
      <c r="AN24" s="52"/>
      <c r="AO24" s="48"/>
      <c r="AP24" s="4" t="s">
        <v>549</v>
      </c>
      <c r="AQ24" s="52"/>
      <c r="AR24" s="48"/>
      <c r="AS24" s="4"/>
      <c r="AT24" s="52"/>
      <c r="AU24" s="48"/>
      <c r="AV24" s="4"/>
      <c r="AW24" s="52"/>
      <c r="AX24" s="48"/>
      <c r="AY24" s="4"/>
      <c r="AZ24" s="52"/>
      <c r="BA24" s="48"/>
      <c r="BB24" s="4"/>
      <c r="BC24" s="52"/>
      <c r="BD24" s="48"/>
      <c r="BE24" s="4"/>
      <c r="BF24" s="52"/>
      <c r="BG24" s="48"/>
      <c r="BH24" s="4"/>
      <c r="BI24" s="52"/>
      <c r="BJ24" s="48"/>
      <c r="BK24" s="4" t="s">
        <v>495</v>
      </c>
      <c r="BL24" s="52"/>
      <c r="BM24" s="48"/>
      <c r="BN24" s="4"/>
      <c r="BO24" s="52"/>
      <c r="BP24" s="48"/>
      <c r="BQ24" s="4"/>
      <c r="BR24" s="52"/>
      <c r="BS24" s="48"/>
      <c r="BT24" s="4"/>
      <c r="BU24" s="52"/>
      <c r="BV24" s="48"/>
      <c r="BW24" s="4" t="s">
        <v>550</v>
      </c>
      <c r="BX24" s="52"/>
      <c r="BY24" s="48"/>
      <c r="BZ24" s="4"/>
      <c r="CA24" s="52"/>
      <c r="CB24" s="48"/>
      <c r="CC24" s="4"/>
      <c r="CD24" s="52"/>
      <c r="CE24" s="48"/>
      <c r="CF24" s="4"/>
      <c r="CG24" s="52"/>
      <c r="CH24" s="48"/>
      <c r="CI24" s="4"/>
      <c r="CJ24" s="52"/>
      <c r="CK24" s="48"/>
      <c r="CL24" s="4"/>
      <c r="CM24" s="52"/>
      <c r="CN24" s="48"/>
      <c r="CO24" s="4"/>
      <c r="CP24" s="16"/>
      <c r="CQ24" s="14"/>
      <c r="CR24" s="4"/>
      <c r="CS24" s="16"/>
      <c r="CT24" s="14"/>
      <c r="CU24" s="4"/>
      <c r="CV24" s="16"/>
      <c r="CW24" s="14"/>
      <c r="CX24" s="4"/>
      <c r="CY24" s="16"/>
      <c r="CZ24" s="14"/>
      <c r="DA24" s="4"/>
      <c r="DB24" s="16"/>
      <c r="DC24" s="14"/>
      <c r="DD24" s="4"/>
      <c r="DE24" s="16"/>
      <c r="DF24" s="14"/>
      <c r="DG24" s="4"/>
      <c r="DH24" s="16"/>
      <c r="DI24" s="14"/>
      <c r="DJ24" s="4"/>
      <c r="DK24" s="16"/>
      <c r="DL24" s="14"/>
      <c r="DM24" s="4"/>
      <c r="DN24" s="16"/>
    </row>
    <row r="25" spans="1:118" s="61" customFormat="1" x14ac:dyDescent="0.2">
      <c r="A25" s="59">
        <v>22</v>
      </c>
      <c r="B25" s="76"/>
      <c r="C25" s="60"/>
      <c r="D25" s="77"/>
      <c r="E25" s="76"/>
      <c r="F25" s="60" t="s">
        <v>490</v>
      </c>
      <c r="G25" s="77"/>
      <c r="H25" s="76"/>
      <c r="I25" s="60" t="s">
        <v>433</v>
      </c>
      <c r="J25" s="77"/>
      <c r="K25" s="76"/>
      <c r="L25" s="60" t="s">
        <v>434</v>
      </c>
      <c r="M25" s="77"/>
      <c r="N25" s="76"/>
      <c r="O25" s="60" t="s">
        <v>435</v>
      </c>
      <c r="P25" s="77"/>
      <c r="Q25" s="76"/>
      <c r="R25" s="60" t="s">
        <v>551</v>
      </c>
      <c r="S25" s="77"/>
      <c r="T25" s="76"/>
      <c r="U25" s="60"/>
      <c r="V25" s="77"/>
      <c r="W25" s="76"/>
      <c r="X25" s="60" t="s">
        <v>438</v>
      </c>
      <c r="Y25" s="77"/>
      <c r="Z25" s="76"/>
      <c r="AA25" s="60" t="s">
        <v>450</v>
      </c>
      <c r="AB25" s="77"/>
      <c r="AC25" s="76"/>
      <c r="AD25" s="60"/>
      <c r="AE25" s="77"/>
      <c r="AF25" s="76"/>
      <c r="AG25" s="60"/>
      <c r="AH25" s="77"/>
      <c r="AI25" s="76"/>
      <c r="AJ25" s="60"/>
      <c r="AK25" s="77"/>
      <c r="AL25" s="76"/>
      <c r="AM25" s="60" t="s">
        <v>440</v>
      </c>
      <c r="AN25" s="77"/>
      <c r="AO25" s="76"/>
      <c r="AP25" s="60"/>
      <c r="AQ25" s="77"/>
      <c r="AR25" s="76"/>
      <c r="AS25" s="60"/>
      <c r="AT25" s="77"/>
      <c r="AU25" s="76"/>
      <c r="AV25" s="60" t="s">
        <v>552</v>
      </c>
      <c r="AW25" s="77"/>
      <c r="AX25" s="76"/>
      <c r="AY25" s="60"/>
      <c r="AZ25" s="77"/>
      <c r="BA25" s="76"/>
      <c r="BB25" s="60"/>
      <c r="BC25" s="77"/>
      <c r="BD25" s="76"/>
      <c r="BE25" s="60" t="s">
        <v>434</v>
      </c>
      <c r="BF25" s="77"/>
      <c r="BG25" s="76"/>
      <c r="BH25" s="60" t="s">
        <v>553</v>
      </c>
      <c r="BI25" s="77"/>
      <c r="BJ25" s="76"/>
      <c r="BK25" s="60" t="s">
        <v>495</v>
      </c>
      <c r="BL25" s="77"/>
      <c r="BM25" s="76"/>
      <c r="BN25" s="60"/>
      <c r="BO25" s="77"/>
      <c r="BP25" s="76"/>
      <c r="BQ25" s="60"/>
      <c r="BR25" s="77"/>
      <c r="BS25" s="76"/>
      <c r="BT25" s="60"/>
      <c r="BU25" s="77"/>
      <c r="BV25" s="76"/>
      <c r="BW25" s="60" t="s">
        <v>535</v>
      </c>
      <c r="BX25" s="77"/>
      <c r="BY25" s="76"/>
      <c r="BZ25" s="60"/>
      <c r="CA25" s="77"/>
      <c r="CB25" s="76"/>
      <c r="CC25" s="60"/>
      <c r="CD25" s="77"/>
      <c r="CE25" s="76"/>
      <c r="CF25" s="60"/>
      <c r="CG25" s="77"/>
      <c r="CH25" s="76"/>
      <c r="CI25" s="60"/>
      <c r="CJ25" s="77"/>
      <c r="CK25" s="76"/>
      <c r="CL25" s="60"/>
      <c r="CM25" s="77"/>
      <c r="CN25" s="76"/>
      <c r="CO25" s="60"/>
      <c r="CP25" s="78"/>
      <c r="CQ25" s="79"/>
      <c r="CR25" s="60"/>
      <c r="CS25" s="78"/>
      <c r="CT25" s="79"/>
      <c r="CU25" s="60"/>
      <c r="CV25" s="78"/>
      <c r="CW25" s="79"/>
      <c r="CX25" s="60"/>
      <c r="CY25" s="78"/>
      <c r="CZ25" s="79"/>
      <c r="DA25" s="60"/>
      <c r="DB25" s="78"/>
      <c r="DC25" s="79"/>
      <c r="DD25" s="60" t="s">
        <v>539</v>
      </c>
      <c r="DE25" s="78"/>
      <c r="DF25" s="79"/>
      <c r="DG25" s="60"/>
      <c r="DH25" s="78"/>
      <c r="DI25" s="79"/>
      <c r="DJ25" s="60"/>
      <c r="DK25" s="78"/>
      <c r="DL25" s="79"/>
      <c r="DM25" s="60"/>
      <c r="DN25" s="78"/>
    </row>
    <row r="26" spans="1:118" x14ac:dyDescent="0.2">
      <c r="A26" s="36">
        <v>23</v>
      </c>
      <c r="B26" s="48"/>
      <c r="C26" s="4" t="s">
        <v>446</v>
      </c>
      <c r="D26" s="52"/>
      <c r="E26" s="48"/>
      <c r="F26" s="4" t="s">
        <v>479</v>
      </c>
      <c r="G26" s="52"/>
      <c r="H26" s="48"/>
      <c r="I26" s="4" t="s">
        <v>454</v>
      </c>
      <c r="J26" s="52"/>
      <c r="K26" s="48"/>
      <c r="L26" s="4" t="s">
        <v>434</v>
      </c>
      <c r="M26" s="52"/>
      <c r="N26" s="48"/>
      <c r="O26" s="4" t="s">
        <v>435</v>
      </c>
      <c r="P26" s="52"/>
      <c r="Q26" s="48"/>
      <c r="R26" s="4" t="s">
        <v>554</v>
      </c>
      <c r="S26" s="52"/>
      <c r="T26" s="48"/>
      <c r="U26" s="4" t="s">
        <v>555</v>
      </c>
      <c r="V26" s="52"/>
      <c r="W26" s="48"/>
      <c r="X26" s="4" t="s">
        <v>462</v>
      </c>
      <c r="Y26" s="52"/>
      <c r="Z26" s="48"/>
      <c r="AA26" s="4"/>
      <c r="AB26" s="52"/>
      <c r="AC26" s="48"/>
      <c r="AD26" s="4"/>
      <c r="AE26" s="52"/>
      <c r="AF26" s="48"/>
      <c r="AG26" s="4"/>
      <c r="AH26" s="52"/>
      <c r="AI26" s="48"/>
      <c r="AJ26" s="4"/>
      <c r="AK26" s="52"/>
      <c r="AL26" s="48"/>
      <c r="AM26" s="4" t="s">
        <v>440</v>
      </c>
      <c r="AN26" s="52"/>
      <c r="AO26" s="48"/>
      <c r="AP26" s="4"/>
      <c r="AQ26" s="52"/>
      <c r="AR26" s="48"/>
      <c r="AS26" s="4"/>
      <c r="AT26" s="52"/>
      <c r="AU26" s="48"/>
      <c r="AV26" s="4"/>
      <c r="AW26" s="52"/>
      <c r="AX26" s="48"/>
      <c r="AY26" s="4"/>
      <c r="AZ26" s="52"/>
      <c r="BA26" s="48"/>
      <c r="BB26" s="4"/>
      <c r="BC26" s="52"/>
      <c r="BD26" s="48"/>
      <c r="BE26" s="4" t="s">
        <v>434</v>
      </c>
      <c r="BF26" s="52"/>
      <c r="BG26" s="48"/>
      <c r="BH26" s="4" t="s">
        <v>539</v>
      </c>
      <c r="BI26" s="52"/>
      <c r="BJ26" s="48"/>
      <c r="BK26" s="4" t="s">
        <v>556</v>
      </c>
      <c r="BL26" s="52"/>
      <c r="BM26" s="48"/>
      <c r="BN26" s="4"/>
      <c r="BO26" s="52"/>
      <c r="BP26" s="48"/>
      <c r="BQ26" s="4"/>
      <c r="BR26" s="52"/>
      <c r="BS26" s="48"/>
      <c r="BT26" s="4"/>
      <c r="BU26" s="52"/>
      <c r="BV26" s="48"/>
      <c r="BW26" s="4" t="s">
        <v>557</v>
      </c>
      <c r="BX26" s="52"/>
      <c r="BY26" s="48"/>
      <c r="BZ26" s="4"/>
      <c r="CA26" s="52"/>
      <c r="CB26" s="48"/>
      <c r="CC26" s="4"/>
      <c r="CD26" s="52"/>
      <c r="CE26" s="48"/>
      <c r="CF26" s="4"/>
      <c r="CG26" s="52"/>
      <c r="CH26" s="48"/>
      <c r="CI26" s="4" t="s">
        <v>558</v>
      </c>
      <c r="CJ26" s="52"/>
      <c r="CK26" s="48"/>
      <c r="CL26" s="4"/>
      <c r="CM26" s="52"/>
      <c r="CN26" s="48"/>
      <c r="CO26" s="4"/>
      <c r="CP26" s="16"/>
      <c r="CQ26" s="14"/>
      <c r="CR26" s="4"/>
      <c r="CS26" s="16"/>
      <c r="CT26" s="14"/>
      <c r="CU26" s="4"/>
      <c r="CV26" s="16"/>
      <c r="CW26" s="14"/>
      <c r="CX26" s="4"/>
      <c r="CY26" s="16"/>
      <c r="CZ26" s="14"/>
      <c r="DA26" s="4"/>
      <c r="DB26" s="16"/>
      <c r="DC26" s="14"/>
      <c r="DD26" s="4" t="s">
        <v>477</v>
      </c>
      <c r="DE26" s="16"/>
      <c r="DF26" s="14"/>
      <c r="DG26" s="4"/>
      <c r="DH26" s="16"/>
      <c r="DI26" s="14"/>
      <c r="DJ26" s="4"/>
      <c r="DK26" s="16"/>
      <c r="DL26" s="14"/>
      <c r="DM26" s="4"/>
      <c r="DN26" s="16"/>
    </row>
    <row r="27" spans="1:118" x14ac:dyDescent="0.2">
      <c r="A27" s="36">
        <v>24</v>
      </c>
      <c r="B27" s="48"/>
      <c r="C27" s="4" t="s">
        <v>446</v>
      </c>
      <c r="D27" s="52"/>
      <c r="E27" s="48"/>
      <c r="F27" s="4" t="s">
        <v>453</v>
      </c>
      <c r="G27" s="52"/>
      <c r="H27" s="48"/>
      <c r="I27" s="4" t="s">
        <v>454</v>
      </c>
      <c r="J27" s="52"/>
      <c r="K27" s="48"/>
      <c r="L27" s="4" t="s">
        <v>434</v>
      </c>
      <c r="M27" s="52"/>
      <c r="N27" s="48"/>
      <c r="O27" s="4" t="s">
        <v>435</v>
      </c>
      <c r="P27" s="52"/>
      <c r="Q27" s="48"/>
      <c r="R27" s="4" t="s">
        <v>559</v>
      </c>
      <c r="S27" s="52"/>
      <c r="T27" s="48"/>
      <c r="U27" s="4" t="s">
        <v>560</v>
      </c>
      <c r="V27" s="52"/>
      <c r="W27" s="48"/>
      <c r="X27" s="4" t="s">
        <v>438</v>
      </c>
      <c r="Y27" s="52"/>
      <c r="Z27" s="48"/>
      <c r="AA27" s="4" t="s">
        <v>462</v>
      </c>
      <c r="AB27" s="52"/>
      <c r="AC27" s="48"/>
      <c r="AD27" s="4"/>
      <c r="AE27" s="52"/>
      <c r="AF27" s="48"/>
      <c r="AG27" s="4"/>
      <c r="AH27" s="52"/>
      <c r="AI27" s="48"/>
      <c r="AJ27" s="4"/>
      <c r="AK27" s="52"/>
      <c r="AL27" s="48"/>
      <c r="AM27" s="4"/>
      <c r="AN27" s="52"/>
      <c r="AO27" s="48"/>
      <c r="AP27" s="4" t="s">
        <v>468</v>
      </c>
      <c r="AQ27" s="52"/>
      <c r="AR27" s="48"/>
      <c r="AS27" s="4"/>
      <c r="AT27" s="52"/>
      <c r="AU27" s="48"/>
      <c r="AV27" s="4"/>
      <c r="AW27" s="52"/>
      <c r="AX27" s="48"/>
      <c r="AY27" s="4"/>
      <c r="AZ27" s="52"/>
      <c r="BA27" s="48"/>
      <c r="BB27" s="4"/>
      <c r="BC27" s="52"/>
      <c r="BD27" s="48"/>
      <c r="BE27" s="4" t="s">
        <v>434</v>
      </c>
      <c r="BF27" s="52"/>
      <c r="BG27" s="48"/>
      <c r="BH27" s="4"/>
      <c r="BI27" s="52"/>
      <c r="BJ27" s="48"/>
      <c r="BK27" s="4" t="s">
        <v>495</v>
      </c>
      <c r="BL27" s="52"/>
      <c r="BM27" s="48"/>
      <c r="BN27" s="4"/>
      <c r="BO27" s="52"/>
      <c r="BP27" s="48"/>
      <c r="BQ27" s="4"/>
      <c r="BR27" s="52"/>
      <c r="BS27" s="48"/>
      <c r="BT27" s="4"/>
      <c r="BU27" s="52"/>
      <c r="BV27" s="48"/>
      <c r="BW27" s="4"/>
      <c r="BX27" s="52"/>
      <c r="BY27" s="48"/>
      <c r="BZ27" s="4"/>
      <c r="CA27" s="52"/>
      <c r="CB27" s="48"/>
      <c r="CC27" s="4"/>
      <c r="CD27" s="52"/>
      <c r="CE27" s="48"/>
      <c r="CF27" s="4"/>
      <c r="CG27" s="52"/>
      <c r="CH27" s="48"/>
      <c r="CI27" s="4"/>
      <c r="CJ27" s="52"/>
      <c r="CK27" s="48"/>
      <c r="CL27" s="4"/>
      <c r="CM27" s="52"/>
      <c r="CN27" s="48"/>
      <c r="CO27" s="4" t="s">
        <v>485</v>
      </c>
      <c r="CP27" s="16"/>
      <c r="CQ27" s="14"/>
      <c r="CR27" s="4"/>
      <c r="CS27" s="16"/>
      <c r="CT27" s="14"/>
      <c r="CU27" s="4"/>
      <c r="CV27" s="16"/>
      <c r="CW27" s="14"/>
      <c r="CX27" s="4"/>
      <c r="CY27" s="16"/>
      <c r="CZ27" s="14"/>
      <c r="DA27" s="4"/>
      <c r="DB27" s="16"/>
      <c r="DC27" s="14"/>
      <c r="DD27" s="4"/>
      <c r="DE27" s="16"/>
      <c r="DF27" s="14"/>
      <c r="DG27" s="4"/>
      <c r="DH27" s="16"/>
      <c r="DI27" s="14"/>
      <c r="DJ27" s="4"/>
      <c r="DK27" s="16"/>
      <c r="DL27" s="14"/>
      <c r="DM27" s="4"/>
      <c r="DN27" s="16"/>
    </row>
    <row r="28" spans="1:118" s="61" customFormat="1" x14ac:dyDescent="0.2">
      <c r="A28" s="59">
        <v>25</v>
      </c>
      <c r="B28" s="76"/>
      <c r="C28" s="60" t="s">
        <v>526</v>
      </c>
      <c r="D28" s="77"/>
      <c r="E28" s="76"/>
      <c r="F28" s="60" t="s">
        <v>490</v>
      </c>
      <c r="G28" s="77"/>
      <c r="H28" s="76"/>
      <c r="I28" s="60" t="s">
        <v>454</v>
      </c>
      <c r="J28" s="77"/>
      <c r="K28" s="76"/>
      <c r="L28" s="60" t="s">
        <v>481</v>
      </c>
      <c r="M28" s="77"/>
      <c r="N28" s="76"/>
      <c r="O28" s="60" t="s">
        <v>561</v>
      </c>
      <c r="P28" s="77"/>
      <c r="Q28" s="76"/>
      <c r="R28" s="60" t="s">
        <v>562</v>
      </c>
      <c r="S28" s="77"/>
      <c r="T28" s="76"/>
      <c r="U28" s="60"/>
      <c r="V28" s="77"/>
      <c r="W28" s="76"/>
      <c r="X28" s="60" t="s">
        <v>462</v>
      </c>
      <c r="Y28" s="77"/>
      <c r="Z28" s="76"/>
      <c r="AA28" s="60"/>
      <c r="AB28" s="77"/>
      <c r="AC28" s="76"/>
      <c r="AD28" s="60"/>
      <c r="AE28" s="77"/>
      <c r="AF28" s="76"/>
      <c r="AG28" s="60"/>
      <c r="AH28" s="77"/>
      <c r="AI28" s="76"/>
      <c r="AJ28" s="60"/>
      <c r="AK28" s="77"/>
      <c r="AL28" s="76"/>
      <c r="AM28" s="60" t="s">
        <v>440</v>
      </c>
      <c r="AN28" s="77"/>
      <c r="AO28" s="76"/>
      <c r="AP28" s="60" t="s">
        <v>563</v>
      </c>
      <c r="AQ28" s="77"/>
      <c r="AR28" s="76"/>
      <c r="AS28" s="60" t="s">
        <v>438</v>
      </c>
      <c r="AT28" s="77"/>
      <c r="AU28" s="76"/>
      <c r="AV28" s="60" t="s">
        <v>564</v>
      </c>
      <c r="AW28" s="77"/>
      <c r="AX28" s="76"/>
      <c r="AY28" s="60"/>
      <c r="AZ28" s="77"/>
      <c r="BA28" s="76"/>
      <c r="BB28" s="60"/>
      <c r="BC28" s="77"/>
      <c r="BD28" s="76"/>
      <c r="BE28" s="60" t="s">
        <v>434</v>
      </c>
      <c r="BF28" s="77"/>
      <c r="BG28" s="76"/>
      <c r="BH28" s="60"/>
      <c r="BI28" s="77"/>
      <c r="BJ28" s="76"/>
      <c r="BK28" s="60" t="s">
        <v>443</v>
      </c>
      <c r="BL28" s="77"/>
      <c r="BM28" s="76"/>
      <c r="BN28" s="60" t="s">
        <v>520</v>
      </c>
      <c r="BO28" s="77"/>
      <c r="BP28" s="76"/>
      <c r="BQ28" s="60"/>
      <c r="BR28" s="77"/>
      <c r="BS28" s="76"/>
      <c r="BT28" s="60"/>
      <c r="BU28" s="77"/>
      <c r="BV28" s="76"/>
      <c r="BW28" s="60"/>
      <c r="BX28" s="77"/>
      <c r="BY28" s="76"/>
      <c r="BZ28" s="60"/>
      <c r="CA28" s="77"/>
      <c r="CB28" s="76"/>
      <c r="CC28" s="60" t="s">
        <v>485</v>
      </c>
      <c r="CD28" s="77"/>
      <c r="CE28" s="76"/>
      <c r="CF28" s="60"/>
      <c r="CG28" s="77"/>
      <c r="CH28" s="76"/>
      <c r="CI28" s="60"/>
      <c r="CJ28" s="77"/>
      <c r="CK28" s="76"/>
      <c r="CL28" s="60"/>
      <c r="CM28" s="77"/>
      <c r="CN28" s="76"/>
      <c r="CO28" s="60" t="s">
        <v>462</v>
      </c>
      <c r="CP28" s="78"/>
      <c r="CQ28" s="79"/>
      <c r="CR28" s="60"/>
      <c r="CS28" s="78"/>
      <c r="CT28" s="79"/>
      <c r="CU28" s="60"/>
      <c r="CV28" s="78"/>
      <c r="CW28" s="79"/>
      <c r="CX28" s="60"/>
      <c r="CY28" s="78"/>
      <c r="CZ28" s="79"/>
      <c r="DA28" s="60"/>
      <c r="DB28" s="78"/>
      <c r="DC28" s="79"/>
      <c r="DD28" s="60"/>
      <c r="DE28" s="78"/>
      <c r="DF28" s="79"/>
      <c r="DG28" s="60"/>
      <c r="DH28" s="78"/>
      <c r="DI28" s="79"/>
      <c r="DJ28" s="60" t="s">
        <v>565</v>
      </c>
      <c r="DK28" s="78"/>
      <c r="DL28" s="79"/>
      <c r="DM28" s="60"/>
      <c r="DN28" s="78"/>
    </row>
    <row r="29" spans="1:118" x14ac:dyDescent="0.2">
      <c r="A29" s="36">
        <v>26</v>
      </c>
      <c r="B29" s="48"/>
      <c r="C29" s="4" t="s">
        <v>446</v>
      </c>
      <c r="D29" s="52"/>
      <c r="E29" s="48"/>
      <c r="F29" s="4" t="s">
        <v>473</v>
      </c>
      <c r="G29" s="52"/>
      <c r="H29" s="48"/>
      <c r="I29" s="4" t="s">
        <v>454</v>
      </c>
      <c r="J29" s="52"/>
      <c r="K29" s="48"/>
      <c r="L29" s="4" t="s">
        <v>445</v>
      </c>
      <c r="M29" s="52"/>
      <c r="N29" s="48"/>
      <c r="O29" s="4" t="s">
        <v>435</v>
      </c>
      <c r="P29" s="52"/>
      <c r="Q29" s="48"/>
      <c r="R29" s="4" t="s">
        <v>566</v>
      </c>
      <c r="S29" s="52"/>
      <c r="T29" s="48"/>
      <c r="U29" s="4" t="s">
        <v>567</v>
      </c>
      <c r="V29" s="52"/>
      <c r="W29" s="48"/>
      <c r="X29" s="4" t="s">
        <v>484</v>
      </c>
      <c r="Y29" s="52"/>
      <c r="Z29" s="48"/>
      <c r="AA29" s="4"/>
      <c r="AB29" s="52"/>
      <c r="AC29" s="48"/>
      <c r="AD29" s="4"/>
      <c r="AE29" s="52"/>
      <c r="AF29" s="48"/>
      <c r="AG29" s="4" t="s">
        <v>568</v>
      </c>
      <c r="AH29" s="52"/>
      <c r="AI29" s="48"/>
      <c r="AJ29" s="4"/>
      <c r="AK29" s="52"/>
      <c r="AL29" s="48"/>
      <c r="AM29" s="4"/>
      <c r="AN29" s="52"/>
      <c r="AO29" s="48"/>
      <c r="AP29" s="4" t="s">
        <v>489</v>
      </c>
      <c r="AQ29" s="52"/>
      <c r="AR29" s="48"/>
      <c r="AS29" s="4" t="s">
        <v>451</v>
      </c>
      <c r="AT29" s="52"/>
      <c r="AU29" s="48"/>
      <c r="AV29" s="4"/>
      <c r="AW29" s="52"/>
      <c r="AX29" s="48"/>
      <c r="AY29" s="4"/>
      <c r="AZ29" s="52"/>
      <c r="BA29" s="48"/>
      <c r="BB29" s="4"/>
      <c r="BC29" s="52"/>
      <c r="BD29" s="48"/>
      <c r="BE29" s="4" t="s">
        <v>434</v>
      </c>
      <c r="BF29" s="52"/>
      <c r="BG29" s="48"/>
      <c r="BH29" s="4"/>
      <c r="BI29" s="52"/>
      <c r="BJ29" s="48"/>
      <c r="BK29" s="4"/>
      <c r="BL29" s="52"/>
      <c r="BM29" s="48"/>
      <c r="BN29" s="4"/>
      <c r="BO29" s="52"/>
      <c r="BP29" s="48"/>
      <c r="BQ29" s="4"/>
      <c r="BR29" s="52"/>
      <c r="BS29" s="48"/>
      <c r="BT29" s="4"/>
      <c r="BU29" s="52"/>
      <c r="BV29" s="48"/>
      <c r="BW29" s="4"/>
      <c r="BX29" s="52"/>
      <c r="BY29" s="48"/>
      <c r="BZ29" s="4"/>
      <c r="CA29" s="52"/>
      <c r="CB29" s="48"/>
      <c r="CC29" s="4"/>
      <c r="CD29" s="52"/>
      <c r="CE29" s="48"/>
      <c r="CF29" s="4"/>
      <c r="CG29" s="52"/>
      <c r="CH29" s="48"/>
      <c r="CI29" s="4"/>
      <c r="CJ29" s="52"/>
      <c r="CK29" s="48"/>
      <c r="CL29" s="4"/>
      <c r="CM29" s="52"/>
      <c r="CN29" s="48"/>
      <c r="CO29" s="4"/>
      <c r="CP29" s="16"/>
      <c r="CQ29" s="14"/>
      <c r="CR29" s="4"/>
      <c r="CS29" s="16"/>
      <c r="CT29" s="14"/>
      <c r="CU29" s="4"/>
      <c r="CV29" s="16"/>
      <c r="CW29" s="14"/>
      <c r="CX29" s="4"/>
      <c r="CY29" s="16"/>
      <c r="CZ29" s="14"/>
      <c r="DA29" s="4"/>
      <c r="DB29" s="16"/>
      <c r="DC29" s="14"/>
      <c r="DD29" s="4"/>
      <c r="DE29" s="16"/>
      <c r="DF29" s="14"/>
      <c r="DG29" s="4"/>
      <c r="DH29" s="16"/>
      <c r="DI29" s="14"/>
      <c r="DJ29" s="4"/>
      <c r="DK29" s="16"/>
      <c r="DL29" s="14"/>
      <c r="DM29" s="4"/>
      <c r="DN29" s="16"/>
    </row>
    <row r="30" spans="1:118" x14ac:dyDescent="0.2">
      <c r="A30" s="36">
        <v>27</v>
      </c>
      <c r="B30" s="48"/>
      <c r="C30" s="4" t="s">
        <v>446</v>
      </c>
      <c r="D30" s="52"/>
      <c r="E30" s="48"/>
      <c r="F30" s="4" t="s">
        <v>473</v>
      </c>
      <c r="G30" s="52"/>
      <c r="H30" s="48"/>
      <c r="I30" s="4" t="s">
        <v>454</v>
      </c>
      <c r="J30" s="52"/>
      <c r="K30" s="48"/>
      <c r="L30" s="4" t="s">
        <v>434</v>
      </c>
      <c r="M30" s="52"/>
      <c r="N30" s="48"/>
      <c r="O30" s="4" t="s">
        <v>435</v>
      </c>
      <c r="P30" s="52"/>
      <c r="Q30" s="48"/>
      <c r="R30" s="4" t="s">
        <v>569</v>
      </c>
      <c r="S30" s="52"/>
      <c r="T30" s="48"/>
      <c r="U30" s="4" t="s">
        <v>570</v>
      </c>
      <c r="V30" s="52"/>
      <c r="W30" s="48"/>
      <c r="X30" s="4" t="s">
        <v>462</v>
      </c>
      <c r="Y30" s="52"/>
      <c r="Z30" s="48"/>
      <c r="AA30" s="4" t="s">
        <v>438</v>
      </c>
      <c r="AB30" s="52"/>
      <c r="AC30" s="48"/>
      <c r="AD30" s="4"/>
      <c r="AE30" s="52"/>
      <c r="AF30" s="48"/>
      <c r="AG30" s="4" t="s">
        <v>571</v>
      </c>
      <c r="AH30" s="52"/>
      <c r="AI30" s="48"/>
      <c r="AJ30" s="4"/>
      <c r="AK30" s="52"/>
      <c r="AL30" s="48"/>
      <c r="AM30" s="4" t="s">
        <v>440</v>
      </c>
      <c r="AN30" s="52"/>
      <c r="AO30" s="48"/>
      <c r="AP30" s="4" t="s">
        <v>572</v>
      </c>
      <c r="AQ30" s="52"/>
      <c r="AR30" s="48"/>
      <c r="AS30" s="4" t="s">
        <v>451</v>
      </c>
      <c r="AT30" s="52"/>
      <c r="AU30" s="48"/>
      <c r="AV30" s="4"/>
      <c r="AW30" s="52"/>
      <c r="AX30" s="48"/>
      <c r="AY30" s="4"/>
      <c r="AZ30" s="52"/>
      <c r="BA30" s="48"/>
      <c r="BB30" s="4"/>
      <c r="BC30" s="52"/>
      <c r="BD30" s="48"/>
      <c r="BE30" s="4" t="s">
        <v>434</v>
      </c>
      <c r="BF30" s="52"/>
      <c r="BG30" s="48"/>
      <c r="BH30" s="4"/>
      <c r="BI30" s="52"/>
      <c r="BJ30" s="48"/>
      <c r="BK30" s="4" t="s">
        <v>495</v>
      </c>
      <c r="BL30" s="52"/>
      <c r="BM30" s="48"/>
      <c r="BN30" s="4"/>
      <c r="BO30" s="52"/>
      <c r="BP30" s="48"/>
      <c r="BQ30" s="4"/>
      <c r="BR30" s="52"/>
      <c r="BS30" s="48"/>
      <c r="BT30" s="4"/>
      <c r="BU30" s="52"/>
      <c r="BV30" s="48"/>
      <c r="BW30" s="4"/>
      <c r="BX30" s="52"/>
      <c r="BY30" s="48"/>
      <c r="BZ30" s="4"/>
      <c r="CA30" s="52"/>
      <c r="CB30" s="48"/>
      <c r="CC30" s="4"/>
      <c r="CD30" s="52"/>
      <c r="CE30" s="48"/>
      <c r="CF30" s="4"/>
      <c r="CG30" s="52"/>
      <c r="CH30" s="48"/>
      <c r="CI30" s="4" t="s">
        <v>526</v>
      </c>
      <c r="CJ30" s="52"/>
      <c r="CK30" s="48"/>
      <c r="CL30" s="4"/>
      <c r="CM30" s="52"/>
      <c r="CN30" s="48"/>
      <c r="CO30" s="4"/>
      <c r="CP30" s="16"/>
      <c r="CQ30" s="14"/>
      <c r="CR30" s="4"/>
      <c r="CS30" s="16"/>
      <c r="CT30" s="14"/>
      <c r="CU30" s="4"/>
      <c r="CV30" s="16"/>
      <c r="CW30" s="14"/>
      <c r="CX30" s="4"/>
      <c r="CY30" s="16"/>
      <c r="CZ30" s="14"/>
      <c r="DA30" s="4"/>
      <c r="DB30" s="16"/>
      <c r="DC30" s="14"/>
      <c r="DD30" s="4"/>
      <c r="DE30" s="16"/>
      <c r="DF30" s="14"/>
      <c r="DG30" s="4"/>
      <c r="DH30" s="16"/>
      <c r="DI30" s="14"/>
      <c r="DJ30" s="4"/>
      <c r="DK30" s="16"/>
      <c r="DL30" s="14"/>
      <c r="DM30" s="4"/>
      <c r="DN30" s="16"/>
    </row>
    <row r="31" spans="1:118" s="61" customFormat="1" x14ac:dyDescent="0.2">
      <c r="A31" s="59">
        <v>28</v>
      </c>
      <c r="B31" s="76"/>
      <c r="C31" s="60" t="s">
        <v>446</v>
      </c>
      <c r="D31" s="77"/>
      <c r="E31" s="76"/>
      <c r="F31" s="60" t="s">
        <v>469</v>
      </c>
      <c r="G31" s="77"/>
      <c r="H31" s="76"/>
      <c r="I31" s="60" t="s">
        <v>556</v>
      </c>
      <c r="J31" s="77"/>
      <c r="K31" s="76"/>
      <c r="L31" s="60" t="s">
        <v>481</v>
      </c>
      <c r="M31" s="77"/>
      <c r="N31" s="76"/>
      <c r="O31" s="60" t="s">
        <v>435</v>
      </c>
      <c r="P31" s="77"/>
      <c r="Q31" s="76"/>
      <c r="R31" s="60" t="s">
        <v>573</v>
      </c>
      <c r="S31" s="77"/>
      <c r="T31" s="76"/>
      <c r="U31" s="60" t="s">
        <v>574</v>
      </c>
      <c r="V31" s="77"/>
      <c r="W31" s="76"/>
      <c r="X31" s="60" t="s">
        <v>438</v>
      </c>
      <c r="Y31" s="77"/>
      <c r="Z31" s="76"/>
      <c r="AA31" s="60" t="s">
        <v>451</v>
      </c>
      <c r="AB31" s="77"/>
      <c r="AC31" s="76"/>
      <c r="AD31" s="60"/>
      <c r="AE31" s="77"/>
      <c r="AF31" s="76"/>
      <c r="AG31" s="60" t="s">
        <v>575</v>
      </c>
      <c r="AH31" s="77"/>
      <c r="AI31" s="76"/>
      <c r="AJ31" s="60"/>
      <c r="AK31" s="77"/>
      <c r="AL31" s="76"/>
      <c r="AM31" s="60" t="s">
        <v>440</v>
      </c>
      <c r="AN31" s="77"/>
      <c r="AO31" s="76"/>
      <c r="AP31" s="60"/>
      <c r="AQ31" s="77"/>
      <c r="AR31" s="76"/>
      <c r="AS31" s="60"/>
      <c r="AT31" s="77"/>
      <c r="AU31" s="76"/>
      <c r="AV31" s="60"/>
      <c r="AW31" s="77"/>
      <c r="AX31" s="76"/>
      <c r="AY31" s="60"/>
      <c r="AZ31" s="77"/>
      <c r="BA31" s="76"/>
      <c r="BB31" s="60"/>
      <c r="BC31" s="77"/>
      <c r="BD31" s="76"/>
      <c r="BE31" s="60" t="s">
        <v>481</v>
      </c>
      <c r="BF31" s="77"/>
      <c r="BG31" s="76"/>
      <c r="BH31" s="60" t="s">
        <v>576</v>
      </c>
      <c r="BI31" s="77"/>
      <c r="BJ31" s="76"/>
      <c r="BK31" s="60" t="s">
        <v>556</v>
      </c>
      <c r="BL31" s="77"/>
      <c r="BM31" s="76"/>
      <c r="BN31" s="60"/>
      <c r="BO31" s="77"/>
      <c r="BP31" s="76"/>
      <c r="BQ31" s="60"/>
      <c r="BR31" s="77"/>
      <c r="BS31" s="76"/>
      <c r="BT31" s="60"/>
      <c r="BU31" s="77"/>
      <c r="BV31" s="76"/>
      <c r="BW31" s="60"/>
      <c r="BX31" s="77"/>
      <c r="BY31" s="76"/>
      <c r="BZ31" s="60"/>
      <c r="CA31" s="77"/>
      <c r="CB31" s="76"/>
      <c r="CC31" s="60"/>
      <c r="CD31" s="77"/>
      <c r="CE31" s="76"/>
      <c r="CF31" s="60"/>
      <c r="CG31" s="77"/>
      <c r="CH31" s="76"/>
      <c r="CI31" s="60"/>
      <c r="CJ31" s="77"/>
      <c r="CK31" s="76"/>
      <c r="CL31" s="60"/>
      <c r="CM31" s="77"/>
      <c r="CN31" s="76"/>
      <c r="CO31" s="60"/>
      <c r="CP31" s="78"/>
      <c r="CQ31" s="79"/>
      <c r="CR31" s="60"/>
      <c r="CS31" s="78"/>
      <c r="CT31" s="79"/>
      <c r="CU31" s="60"/>
      <c r="CV31" s="78"/>
      <c r="CW31" s="79"/>
      <c r="CX31" s="60"/>
      <c r="CY31" s="78"/>
      <c r="CZ31" s="79"/>
      <c r="DA31" s="60"/>
      <c r="DB31" s="78"/>
      <c r="DC31" s="79"/>
      <c r="DD31" s="60" t="s">
        <v>478</v>
      </c>
      <c r="DE31" s="78"/>
      <c r="DF31" s="79"/>
      <c r="DG31" s="60"/>
      <c r="DH31" s="78"/>
      <c r="DI31" s="79"/>
      <c r="DJ31" s="60"/>
      <c r="DK31" s="78"/>
      <c r="DL31" s="79"/>
      <c r="DM31" s="60"/>
      <c r="DN31" s="78"/>
    </row>
    <row r="32" spans="1:118" x14ac:dyDescent="0.2">
      <c r="A32" s="36">
        <v>29</v>
      </c>
      <c r="B32" s="48"/>
      <c r="C32" s="4" t="s">
        <v>526</v>
      </c>
      <c r="D32" s="52"/>
      <c r="E32" s="48"/>
      <c r="F32" s="4" t="s">
        <v>469</v>
      </c>
      <c r="G32" s="52"/>
      <c r="H32" s="48"/>
      <c r="I32" s="4" t="s">
        <v>495</v>
      </c>
      <c r="J32" s="52"/>
      <c r="K32" s="48"/>
      <c r="L32" s="4" t="s">
        <v>577</v>
      </c>
      <c r="M32" s="52"/>
      <c r="N32" s="48"/>
      <c r="O32" s="4" t="s">
        <v>435</v>
      </c>
      <c r="P32" s="52"/>
      <c r="Q32" s="48"/>
      <c r="R32" s="4" t="s">
        <v>578</v>
      </c>
      <c r="S32" s="52"/>
      <c r="T32" s="48"/>
      <c r="U32" s="4" t="s">
        <v>579</v>
      </c>
      <c r="V32" s="52"/>
      <c r="W32" s="48"/>
      <c r="X32" s="4" t="s">
        <v>462</v>
      </c>
      <c r="Y32" s="52"/>
      <c r="Z32" s="48"/>
      <c r="AA32" s="4" t="s">
        <v>462</v>
      </c>
      <c r="AB32" s="52"/>
      <c r="AC32" s="48"/>
      <c r="AD32" s="4"/>
      <c r="AE32" s="52"/>
      <c r="AF32" s="48"/>
      <c r="AG32" s="4" t="s">
        <v>580</v>
      </c>
      <c r="AH32" s="52"/>
      <c r="AI32" s="48"/>
      <c r="AJ32" s="4"/>
      <c r="AK32" s="52"/>
      <c r="AL32" s="48"/>
      <c r="AM32" s="4" t="s">
        <v>440</v>
      </c>
      <c r="AN32" s="52"/>
      <c r="AO32" s="48"/>
      <c r="AP32" s="4" t="s">
        <v>581</v>
      </c>
      <c r="AQ32" s="52"/>
      <c r="AR32" s="48"/>
      <c r="AS32" s="4" t="s">
        <v>434</v>
      </c>
      <c r="AT32" s="52"/>
      <c r="AU32" s="48"/>
      <c r="AV32" s="4"/>
      <c r="AW32" s="52"/>
      <c r="AX32" s="48"/>
      <c r="AY32" s="4"/>
      <c r="AZ32" s="52"/>
      <c r="BA32" s="48"/>
      <c r="BB32" s="4"/>
      <c r="BC32" s="52"/>
      <c r="BD32" s="48"/>
      <c r="BE32" s="4"/>
      <c r="BF32" s="52"/>
      <c r="BG32" s="48"/>
      <c r="BH32" s="4"/>
      <c r="BI32" s="52"/>
      <c r="BJ32" s="48"/>
      <c r="BK32" s="4" t="s">
        <v>433</v>
      </c>
      <c r="BL32" s="52"/>
      <c r="BM32" s="48"/>
      <c r="BN32" s="4"/>
      <c r="BO32" s="52"/>
      <c r="BP32" s="48"/>
      <c r="BQ32" s="4"/>
      <c r="BR32" s="52"/>
      <c r="BS32" s="48"/>
      <c r="BT32" s="4"/>
      <c r="BU32" s="52"/>
      <c r="BV32" s="48"/>
      <c r="BW32" s="4"/>
      <c r="BX32" s="52"/>
      <c r="BY32" s="48"/>
      <c r="BZ32" s="4" t="s">
        <v>473</v>
      </c>
      <c r="CA32" s="52"/>
      <c r="CB32" s="48"/>
      <c r="CC32" s="4"/>
      <c r="CD32" s="52"/>
      <c r="CE32" s="48"/>
      <c r="CF32" s="4"/>
      <c r="CG32" s="52"/>
      <c r="CH32" s="48"/>
      <c r="CI32" s="4"/>
      <c r="CJ32" s="52"/>
      <c r="CK32" s="48"/>
      <c r="CL32" s="4"/>
      <c r="CM32" s="52"/>
      <c r="CN32" s="48"/>
      <c r="CO32" s="4"/>
      <c r="CP32" s="16"/>
      <c r="CQ32" s="14"/>
      <c r="CR32" s="4"/>
      <c r="CS32" s="16"/>
      <c r="CT32" s="14"/>
      <c r="CU32" s="4"/>
      <c r="CV32" s="16"/>
      <c r="CW32" s="14"/>
      <c r="CX32" s="4"/>
      <c r="CY32" s="16"/>
      <c r="CZ32" s="14"/>
      <c r="DA32" s="4"/>
      <c r="DB32" s="16"/>
      <c r="DC32" s="14"/>
      <c r="DD32" s="4"/>
      <c r="DE32" s="16"/>
      <c r="DF32" s="14"/>
      <c r="DG32" s="4"/>
      <c r="DH32" s="16"/>
      <c r="DI32" s="14"/>
      <c r="DJ32" s="4"/>
      <c r="DK32" s="16"/>
      <c r="DL32" s="14"/>
      <c r="DM32" s="4"/>
      <c r="DN32" s="16"/>
    </row>
    <row r="33" spans="1:118" x14ac:dyDescent="0.2">
      <c r="A33" s="36">
        <v>30</v>
      </c>
      <c r="B33" s="49"/>
      <c r="C33" s="31"/>
      <c r="D33" s="52"/>
      <c r="E33" s="49"/>
      <c r="F33" s="31" t="s">
        <v>473</v>
      </c>
      <c r="G33" s="52"/>
      <c r="H33" s="49"/>
      <c r="I33" s="31" t="s">
        <v>454</v>
      </c>
      <c r="J33" s="52"/>
      <c r="K33" s="49"/>
      <c r="L33" s="31" t="s">
        <v>434</v>
      </c>
      <c r="M33" s="52"/>
      <c r="N33" s="49"/>
      <c r="O33" s="31" t="s">
        <v>435</v>
      </c>
      <c r="P33" s="52"/>
      <c r="Q33" s="49"/>
      <c r="R33" s="31" t="s">
        <v>582</v>
      </c>
      <c r="S33" s="52"/>
      <c r="T33" s="49"/>
      <c r="U33" s="31" t="s">
        <v>583</v>
      </c>
      <c r="V33" s="52"/>
      <c r="W33" s="49"/>
      <c r="X33" s="31" t="s">
        <v>438</v>
      </c>
      <c r="Y33" s="52"/>
      <c r="Z33" s="49"/>
      <c r="AA33" s="31" t="s">
        <v>503</v>
      </c>
      <c r="AB33" s="52"/>
      <c r="AC33" s="49"/>
      <c r="AD33" s="31"/>
      <c r="AE33" s="52"/>
      <c r="AF33" s="49"/>
      <c r="AG33" s="31"/>
      <c r="AH33" s="52"/>
      <c r="AI33" s="49"/>
      <c r="AJ33" s="31"/>
      <c r="AK33" s="52"/>
      <c r="AL33" s="49"/>
      <c r="AM33" s="31" t="s">
        <v>440</v>
      </c>
      <c r="AN33" s="52"/>
      <c r="AO33" s="49"/>
      <c r="AP33" s="31"/>
      <c r="AQ33" s="52"/>
      <c r="AR33" s="49"/>
      <c r="AS33" s="31"/>
      <c r="AT33" s="52"/>
      <c r="AU33" s="49"/>
      <c r="AV33" s="31"/>
      <c r="AW33" s="52"/>
      <c r="AX33" s="49"/>
      <c r="AY33" s="31"/>
      <c r="AZ33" s="52"/>
      <c r="BA33" s="49"/>
      <c r="BB33" s="31"/>
      <c r="BC33" s="52"/>
      <c r="BD33" s="49"/>
      <c r="BE33" s="31" t="s">
        <v>434</v>
      </c>
      <c r="BF33" s="52"/>
      <c r="BG33" s="49"/>
      <c r="BH33" s="31"/>
      <c r="BI33" s="52"/>
      <c r="BJ33" s="49"/>
      <c r="BK33" s="31"/>
      <c r="BL33" s="52"/>
      <c r="BM33" s="49"/>
      <c r="BN33" s="31"/>
      <c r="BO33" s="52"/>
      <c r="BP33" s="49"/>
      <c r="BQ33" s="31"/>
      <c r="BR33" s="52"/>
      <c r="BS33" s="49"/>
      <c r="BT33" s="31"/>
      <c r="BU33" s="52"/>
      <c r="BV33" s="49"/>
      <c r="BW33" s="31"/>
      <c r="BX33" s="52"/>
      <c r="BY33" s="49"/>
      <c r="BZ33" s="31"/>
      <c r="CA33" s="52"/>
      <c r="CB33" s="49"/>
      <c r="CC33" s="31"/>
      <c r="CD33" s="52"/>
      <c r="CE33" s="49"/>
      <c r="CF33" s="31"/>
      <c r="CG33" s="52"/>
      <c r="CH33" s="49"/>
      <c r="CI33" s="31"/>
      <c r="CJ33" s="52"/>
      <c r="CK33" s="49"/>
      <c r="CL33" s="31"/>
      <c r="CM33" s="52"/>
      <c r="CN33" s="49"/>
      <c r="CO33" s="31"/>
      <c r="CP33" s="16"/>
      <c r="CQ33" s="31"/>
      <c r="CR33" s="31"/>
      <c r="CS33" s="16"/>
      <c r="CT33" s="31"/>
      <c r="CU33" s="31"/>
      <c r="CV33" s="16"/>
      <c r="CW33" s="31"/>
      <c r="CX33" s="31"/>
      <c r="CY33" s="16"/>
      <c r="CZ33" s="31"/>
      <c r="DA33" s="31"/>
      <c r="DB33" s="16"/>
      <c r="DC33" s="31"/>
      <c r="DD33" s="31"/>
      <c r="DE33" s="16"/>
      <c r="DF33" s="31"/>
      <c r="DG33" s="31"/>
      <c r="DH33" s="16"/>
      <c r="DI33" s="31"/>
      <c r="DJ33" s="31"/>
      <c r="DK33" s="16"/>
      <c r="DL33" s="31"/>
      <c r="DM33" s="31"/>
      <c r="DN33" s="16"/>
    </row>
    <row r="34" spans="1:118" s="61" customFormat="1" x14ac:dyDescent="0.2">
      <c r="A34" s="59">
        <v>31</v>
      </c>
      <c r="B34" s="80"/>
      <c r="C34" s="81" t="s">
        <v>446</v>
      </c>
      <c r="D34" s="77"/>
      <c r="E34" s="80"/>
      <c r="F34" s="81" t="s">
        <v>584</v>
      </c>
      <c r="G34" s="77"/>
      <c r="H34" s="80"/>
      <c r="I34" s="81"/>
      <c r="J34" s="77"/>
      <c r="K34" s="80"/>
      <c r="L34" s="81" t="s">
        <v>434</v>
      </c>
      <c r="M34" s="77"/>
      <c r="N34" s="80"/>
      <c r="O34" s="81" t="s">
        <v>522</v>
      </c>
      <c r="P34" s="77"/>
      <c r="Q34" s="80"/>
      <c r="R34" s="81" t="s">
        <v>585</v>
      </c>
      <c r="S34" s="77"/>
      <c r="T34" s="80"/>
      <c r="U34" s="81"/>
      <c r="V34" s="77"/>
      <c r="W34" s="80"/>
      <c r="X34" s="81" t="s">
        <v>462</v>
      </c>
      <c r="Y34" s="77"/>
      <c r="Z34" s="80"/>
      <c r="AA34" s="81"/>
      <c r="AB34" s="77"/>
      <c r="AC34" s="80"/>
      <c r="AD34" s="81"/>
      <c r="AE34" s="77"/>
      <c r="AF34" s="80"/>
      <c r="AG34" s="81"/>
      <c r="AH34" s="77"/>
      <c r="AI34" s="80"/>
      <c r="AJ34" s="81"/>
      <c r="AK34" s="77"/>
      <c r="AL34" s="80"/>
      <c r="AM34" s="81" t="s">
        <v>440</v>
      </c>
      <c r="AN34" s="77"/>
      <c r="AO34" s="80"/>
      <c r="AP34" s="81" t="s">
        <v>489</v>
      </c>
      <c r="AQ34" s="77"/>
      <c r="AR34" s="80"/>
      <c r="AS34" s="81" t="s">
        <v>438</v>
      </c>
      <c r="AT34" s="77"/>
      <c r="AU34" s="80"/>
      <c r="AV34" s="81" t="s">
        <v>586</v>
      </c>
      <c r="AW34" s="77"/>
      <c r="AX34" s="80"/>
      <c r="AY34" s="81"/>
      <c r="AZ34" s="77"/>
      <c r="BA34" s="80"/>
      <c r="BB34" s="81" t="s">
        <v>587</v>
      </c>
      <c r="BC34" s="77"/>
      <c r="BD34" s="80"/>
      <c r="BE34" s="81"/>
      <c r="BF34" s="77"/>
      <c r="BG34" s="80"/>
      <c r="BH34" s="81"/>
      <c r="BI34" s="77"/>
      <c r="BJ34" s="80"/>
      <c r="BK34" s="81" t="s">
        <v>588</v>
      </c>
      <c r="BL34" s="77"/>
      <c r="BM34" s="80"/>
      <c r="BN34" s="81"/>
      <c r="BO34" s="77"/>
      <c r="BP34" s="80"/>
      <c r="BQ34" s="81"/>
      <c r="BR34" s="77"/>
      <c r="BS34" s="80"/>
      <c r="BT34" s="81"/>
      <c r="BU34" s="77"/>
      <c r="BV34" s="80"/>
      <c r="BW34" s="81" t="s">
        <v>589</v>
      </c>
      <c r="BX34" s="77"/>
      <c r="BY34" s="80"/>
      <c r="BZ34" s="81"/>
      <c r="CA34" s="77"/>
      <c r="CB34" s="80"/>
      <c r="CC34" s="81"/>
      <c r="CD34" s="77"/>
      <c r="CE34" s="80"/>
      <c r="CF34" s="81"/>
      <c r="CG34" s="77"/>
      <c r="CH34" s="80"/>
      <c r="CI34" s="81"/>
      <c r="CJ34" s="77"/>
      <c r="CK34" s="80"/>
      <c r="CL34" s="81"/>
      <c r="CM34" s="77"/>
      <c r="CN34" s="80"/>
      <c r="CO34" s="81"/>
      <c r="CP34" s="78"/>
      <c r="CQ34" s="81"/>
      <c r="CR34" s="81"/>
      <c r="CS34" s="78"/>
      <c r="CT34" s="81"/>
      <c r="CU34" s="81"/>
      <c r="CV34" s="78"/>
      <c r="CW34" s="81"/>
      <c r="CX34" s="81"/>
      <c r="CY34" s="78"/>
      <c r="CZ34" s="81"/>
      <c r="DA34" s="81"/>
      <c r="DB34" s="78"/>
      <c r="DC34" s="81"/>
      <c r="DD34" s="81"/>
      <c r="DE34" s="78"/>
      <c r="DF34" s="81"/>
      <c r="DG34" s="81"/>
      <c r="DH34" s="78"/>
      <c r="DI34" s="81"/>
      <c r="DJ34" s="81"/>
      <c r="DK34" s="78"/>
      <c r="DL34" s="81"/>
      <c r="DM34" s="81"/>
      <c r="DN34" s="78"/>
    </row>
    <row r="35" spans="1:118" s="61" customFormat="1" x14ac:dyDescent="0.2">
      <c r="A35" s="59">
        <v>32</v>
      </c>
      <c r="B35" s="80"/>
      <c r="C35" s="81" t="s">
        <v>446</v>
      </c>
      <c r="D35" s="77"/>
      <c r="E35" s="80"/>
      <c r="F35" s="81" t="s">
        <v>447</v>
      </c>
      <c r="G35" s="77"/>
      <c r="H35" s="80"/>
      <c r="I35" s="81" t="s">
        <v>454</v>
      </c>
      <c r="J35" s="77"/>
      <c r="K35" s="80"/>
      <c r="L35" s="81" t="s">
        <v>481</v>
      </c>
      <c r="M35" s="77"/>
      <c r="N35" s="80"/>
      <c r="O35" s="81"/>
      <c r="P35" s="77"/>
      <c r="Q35" s="80"/>
      <c r="R35" s="81" t="s">
        <v>590</v>
      </c>
      <c r="S35" s="77"/>
      <c r="T35" s="80"/>
      <c r="U35" s="81"/>
      <c r="V35" s="77"/>
      <c r="W35" s="80"/>
      <c r="X35" s="81" t="s">
        <v>484</v>
      </c>
      <c r="Y35" s="77"/>
      <c r="Z35" s="80"/>
      <c r="AA35" s="81"/>
      <c r="AB35" s="77"/>
      <c r="AC35" s="80"/>
      <c r="AD35" s="81"/>
      <c r="AE35" s="77"/>
      <c r="AF35" s="80"/>
      <c r="AG35" s="81"/>
      <c r="AH35" s="77"/>
      <c r="AI35" s="80"/>
      <c r="AJ35" s="81"/>
      <c r="AK35" s="77"/>
      <c r="AL35" s="80"/>
      <c r="AM35" s="81" t="s">
        <v>440</v>
      </c>
      <c r="AN35" s="77"/>
      <c r="AO35" s="80"/>
      <c r="AP35" s="81"/>
      <c r="AQ35" s="77"/>
      <c r="AR35" s="80"/>
      <c r="AS35" s="81"/>
      <c r="AT35" s="77"/>
      <c r="AU35" s="80"/>
      <c r="AV35" s="81" t="s">
        <v>591</v>
      </c>
      <c r="AW35" s="77"/>
      <c r="AX35" s="80"/>
      <c r="AY35" s="81"/>
      <c r="AZ35" s="77"/>
      <c r="BA35" s="80"/>
      <c r="BB35" s="81" t="s">
        <v>592</v>
      </c>
      <c r="BC35" s="77"/>
      <c r="BD35" s="80"/>
      <c r="BE35" s="81" t="s">
        <v>434</v>
      </c>
      <c r="BF35" s="77"/>
      <c r="BG35" s="80"/>
      <c r="BH35" s="81"/>
      <c r="BI35" s="77"/>
      <c r="BJ35" s="80"/>
      <c r="BK35" s="81"/>
      <c r="BL35" s="77"/>
      <c r="BM35" s="80"/>
      <c r="BN35" s="81"/>
      <c r="BO35" s="77"/>
      <c r="BP35" s="80"/>
      <c r="BQ35" s="81"/>
      <c r="BR35" s="77"/>
      <c r="BS35" s="80"/>
      <c r="BT35" s="81"/>
      <c r="BU35" s="77"/>
      <c r="BV35" s="80"/>
      <c r="BW35" s="81"/>
      <c r="BX35" s="77"/>
      <c r="BY35" s="80"/>
      <c r="BZ35" s="81"/>
      <c r="CA35" s="77"/>
      <c r="CB35" s="80"/>
      <c r="CC35" s="81"/>
      <c r="CD35" s="77"/>
      <c r="CE35" s="80"/>
      <c r="CF35" s="81"/>
      <c r="CG35" s="77"/>
      <c r="CH35" s="80"/>
      <c r="CI35" s="81"/>
      <c r="CJ35" s="77"/>
      <c r="CK35" s="80"/>
      <c r="CL35" s="81"/>
      <c r="CM35" s="77"/>
      <c r="CN35" s="80"/>
      <c r="CO35" s="81"/>
      <c r="CP35" s="78"/>
      <c r="CQ35" s="81"/>
      <c r="CR35" s="81"/>
      <c r="CS35" s="78"/>
      <c r="CT35" s="81"/>
      <c r="CU35" s="81"/>
      <c r="CV35" s="78"/>
      <c r="CW35" s="81"/>
      <c r="CX35" s="81"/>
      <c r="CY35" s="78"/>
      <c r="CZ35" s="81"/>
      <c r="DA35" s="81"/>
      <c r="DB35" s="78"/>
      <c r="DC35" s="81"/>
      <c r="DD35" s="81" t="s">
        <v>468</v>
      </c>
      <c r="DE35" s="78"/>
      <c r="DF35" s="81"/>
      <c r="DG35" s="81"/>
      <c r="DH35" s="78"/>
      <c r="DI35" s="81"/>
      <c r="DJ35" s="81"/>
      <c r="DK35" s="78"/>
      <c r="DL35" s="81"/>
      <c r="DM35" s="81"/>
      <c r="DN35" s="78"/>
    </row>
    <row r="36" spans="1:118" s="61" customFormat="1" x14ac:dyDescent="0.2">
      <c r="A36" s="59">
        <v>33</v>
      </c>
      <c r="B36" s="80"/>
      <c r="C36" s="81" t="s">
        <v>446</v>
      </c>
      <c r="D36" s="77"/>
      <c r="E36" s="80"/>
      <c r="F36" s="81" t="s">
        <v>460</v>
      </c>
      <c r="G36" s="77"/>
      <c r="H36" s="80"/>
      <c r="I36" s="81" t="s">
        <v>495</v>
      </c>
      <c r="J36" s="77"/>
      <c r="K36" s="80"/>
      <c r="L36" s="81" t="s">
        <v>508</v>
      </c>
      <c r="M36" s="77"/>
      <c r="N36" s="80"/>
      <c r="O36" s="81" t="s">
        <v>435</v>
      </c>
      <c r="P36" s="77"/>
      <c r="Q36" s="80"/>
      <c r="R36" s="81" t="s">
        <v>593</v>
      </c>
      <c r="S36" s="77"/>
      <c r="T36" s="80"/>
      <c r="U36" s="81"/>
      <c r="V36" s="77"/>
      <c r="W36" s="80"/>
      <c r="X36" s="81" t="s">
        <v>438</v>
      </c>
      <c r="Y36" s="77"/>
      <c r="Z36" s="80"/>
      <c r="AA36" s="81"/>
      <c r="AB36" s="77"/>
      <c r="AC36" s="80"/>
      <c r="AD36" s="81"/>
      <c r="AE36" s="77"/>
      <c r="AF36" s="80"/>
      <c r="AG36" s="81"/>
      <c r="AH36" s="77"/>
      <c r="AI36" s="80"/>
      <c r="AJ36" s="81"/>
      <c r="AK36" s="77"/>
      <c r="AL36" s="80"/>
      <c r="AM36" s="81" t="s">
        <v>440</v>
      </c>
      <c r="AN36" s="77"/>
      <c r="AO36" s="80"/>
      <c r="AP36" s="81"/>
      <c r="AQ36" s="77"/>
      <c r="AR36" s="80"/>
      <c r="AS36" s="81"/>
      <c r="AT36" s="77"/>
      <c r="AU36" s="80"/>
      <c r="AV36" s="81" t="s">
        <v>594</v>
      </c>
      <c r="AW36" s="77"/>
      <c r="AX36" s="80"/>
      <c r="AY36" s="81"/>
      <c r="AZ36" s="77"/>
      <c r="BA36" s="80"/>
      <c r="BB36" s="81"/>
      <c r="BC36" s="77"/>
      <c r="BD36" s="80"/>
      <c r="BE36" s="81" t="s">
        <v>434</v>
      </c>
      <c r="BF36" s="77"/>
      <c r="BG36" s="80"/>
      <c r="BH36" s="81" t="s">
        <v>468</v>
      </c>
      <c r="BI36" s="77"/>
      <c r="BJ36" s="80"/>
      <c r="BK36" s="81"/>
      <c r="BL36" s="77"/>
      <c r="BM36" s="80"/>
      <c r="BN36" s="81"/>
      <c r="BO36" s="77"/>
      <c r="BP36" s="80"/>
      <c r="BQ36" s="81"/>
      <c r="BR36" s="77"/>
      <c r="BS36" s="80"/>
      <c r="BT36" s="81"/>
      <c r="BU36" s="77"/>
      <c r="BV36" s="80"/>
      <c r="BW36" s="81"/>
      <c r="BX36" s="77"/>
      <c r="BY36" s="80"/>
      <c r="BZ36" s="81"/>
      <c r="CA36" s="77"/>
      <c r="CB36" s="80"/>
      <c r="CC36" s="81" t="s">
        <v>434</v>
      </c>
      <c r="CD36" s="77"/>
      <c r="CE36" s="80"/>
      <c r="CF36" s="81"/>
      <c r="CG36" s="77"/>
      <c r="CH36" s="80"/>
      <c r="CI36" s="81"/>
      <c r="CJ36" s="77"/>
      <c r="CK36" s="80"/>
      <c r="CL36" s="81"/>
      <c r="CM36" s="77"/>
      <c r="CN36" s="80"/>
      <c r="CO36" s="81"/>
      <c r="CP36" s="78"/>
      <c r="CQ36" s="81"/>
      <c r="CR36" s="81"/>
      <c r="CS36" s="78"/>
      <c r="CT36" s="81"/>
      <c r="CU36" s="81"/>
      <c r="CV36" s="78"/>
      <c r="CW36" s="81"/>
      <c r="CX36" s="81"/>
      <c r="CY36" s="78"/>
      <c r="CZ36" s="81"/>
      <c r="DA36" s="81"/>
      <c r="DB36" s="78"/>
      <c r="DC36" s="81"/>
      <c r="DD36" s="81"/>
      <c r="DE36" s="78"/>
      <c r="DF36" s="81"/>
      <c r="DG36" s="81"/>
      <c r="DH36" s="78"/>
      <c r="DI36" s="81"/>
      <c r="DJ36" s="81"/>
      <c r="DK36" s="78"/>
      <c r="DL36" s="81"/>
      <c r="DM36" s="81"/>
      <c r="DN36" s="78"/>
    </row>
    <row r="37" spans="1:118" x14ac:dyDescent="0.2">
      <c r="A37" s="36">
        <v>34</v>
      </c>
      <c r="B37" s="49"/>
      <c r="C37" s="31" t="s">
        <v>446</v>
      </c>
      <c r="D37" s="52"/>
      <c r="E37" s="49"/>
      <c r="F37" s="31"/>
      <c r="G37" s="52"/>
      <c r="H37" s="49"/>
      <c r="I37" s="31" t="s">
        <v>454</v>
      </c>
      <c r="J37" s="52"/>
      <c r="K37" s="49"/>
      <c r="L37" s="31" t="s">
        <v>595</v>
      </c>
      <c r="M37" s="52"/>
      <c r="N37" s="49"/>
      <c r="O37" s="31" t="s">
        <v>435</v>
      </c>
      <c r="P37" s="52"/>
      <c r="Q37" s="49"/>
      <c r="R37" s="31" t="s">
        <v>596</v>
      </c>
      <c r="S37" s="52"/>
      <c r="T37" s="49"/>
      <c r="U37" s="31"/>
      <c r="V37" s="52"/>
      <c r="W37" s="49"/>
      <c r="X37" s="31"/>
      <c r="Y37" s="52"/>
      <c r="Z37" s="49"/>
      <c r="AA37" s="31"/>
      <c r="AB37" s="52"/>
      <c r="AC37" s="49"/>
      <c r="AD37" s="31"/>
      <c r="AE37" s="52"/>
      <c r="AF37" s="49"/>
      <c r="AG37" s="31" t="s">
        <v>597</v>
      </c>
      <c r="AH37" s="52"/>
      <c r="AI37" s="49"/>
      <c r="AJ37" s="31"/>
      <c r="AK37" s="52"/>
      <c r="AL37" s="49"/>
      <c r="AM37" s="31"/>
      <c r="AN37" s="52"/>
      <c r="AO37" s="49"/>
      <c r="AP37" s="31" t="s">
        <v>581</v>
      </c>
      <c r="AQ37" s="52"/>
      <c r="AR37" s="49"/>
      <c r="AS37" s="31" t="s">
        <v>598</v>
      </c>
      <c r="AT37" s="52"/>
      <c r="AU37" s="49"/>
      <c r="AV37" s="31" t="s">
        <v>599</v>
      </c>
      <c r="AW37" s="52"/>
      <c r="AX37" s="49"/>
      <c r="AY37" s="31"/>
      <c r="AZ37" s="52"/>
      <c r="BA37" s="49"/>
      <c r="BB37" s="31" t="s">
        <v>600</v>
      </c>
      <c r="BC37" s="52"/>
      <c r="BD37" s="49"/>
      <c r="BE37" s="31" t="s">
        <v>601</v>
      </c>
      <c r="BF37" s="52"/>
      <c r="BG37" s="49"/>
      <c r="BH37" s="31" t="s">
        <v>468</v>
      </c>
      <c r="BI37" s="52"/>
      <c r="BJ37" s="49"/>
      <c r="BK37" s="31" t="s">
        <v>454</v>
      </c>
      <c r="BL37" s="52"/>
      <c r="BM37" s="49"/>
      <c r="BN37" s="31"/>
      <c r="BO37" s="52"/>
      <c r="BP37" s="49"/>
      <c r="BQ37" s="31"/>
      <c r="BR37" s="52"/>
      <c r="BS37" s="49"/>
      <c r="BT37" s="31" t="s">
        <v>484</v>
      </c>
      <c r="BU37" s="52"/>
      <c r="BV37" s="49"/>
      <c r="BW37" s="31"/>
      <c r="BX37" s="52"/>
      <c r="BY37" s="49"/>
      <c r="BZ37" s="31"/>
      <c r="CA37" s="52"/>
      <c r="CB37" s="49"/>
      <c r="CC37" s="31"/>
      <c r="CD37" s="52"/>
      <c r="CE37" s="49"/>
      <c r="CF37" s="31"/>
      <c r="CG37" s="52"/>
      <c r="CH37" s="49"/>
      <c r="CI37" s="31"/>
      <c r="CJ37" s="52"/>
      <c r="CK37" s="49"/>
      <c r="CL37" s="31"/>
      <c r="CM37" s="52"/>
      <c r="CN37" s="49"/>
      <c r="CO37" s="31"/>
      <c r="CP37" s="16"/>
      <c r="CQ37" s="31"/>
      <c r="CR37" s="31"/>
      <c r="CS37" s="16"/>
      <c r="CT37" s="31"/>
      <c r="CU37" s="31"/>
      <c r="CV37" s="16"/>
      <c r="CW37" s="31"/>
      <c r="CX37" s="31"/>
      <c r="CY37" s="16"/>
      <c r="CZ37" s="31"/>
      <c r="DA37" s="31"/>
      <c r="DB37" s="16"/>
      <c r="DC37" s="31"/>
      <c r="DD37" s="31"/>
      <c r="DE37" s="16"/>
      <c r="DF37" s="31"/>
      <c r="DG37" s="31"/>
      <c r="DH37" s="16"/>
      <c r="DI37" s="31"/>
      <c r="DJ37" s="31"/>
      <c r="DK37" s="16"/>
      <c r="DL37" s="31"/>
      <c r="DM37" s="31"/>
      <c r="DN37" s="16"/>
    </row>
    <row r="38" spans="1:118" x14ac:dyDescent="0.2">
      <c r="A38" s="36">
        <v>35</v>
      </c>
      <c r="B38" s="49"/>
      <c r="C38" s="31" t="s">
        <v>446</v>
      </c>
      <c r="D38" s="52"/>
      <c r="E38" s="49"/>
      <c r="F38" s="31" t="s">
        <v>473</v>
      </c>
      <c r="G38" s="52"/>
      <c r="H38" s="49"/>
      <c r="I38" s="31" t="s">
        <v>602</v>
      </c>
      <c r="J38" s="52"/>
      <c r="K38" s="49"/>
      <c r="L38" s="31" t="s">
        <v>434</v>
      </c>
      <c r="M38" s="52"/>
      <c r="N38" s="49"/>
      <c r="O38" s="31" t="s">
        <v>435</v>
      </c>
      <c r="P38" s="52"/>
      <c r="Q38" s="49"/>
      <c r="R38" s="31" t="s">
        <v>603</v>
      </c>
      <c r="S38" s="52"/>
      <c r="T38" s="49"/>
      <c r="U38" s="31" t="s">
        <v>604</v>
      </c>
      <c r="V38" s="52"/>
      <c r="W38" s="49"/>
      <c r="X38" s="31" t="s">
        <v>438</v>
      </c>
      <c r="Y38" s="52"/>
      <c r="Z38" s="49"/>
      <c r="AA38" s="31"/>
      <c r="AB38" s="52"/>
      <c r="AC38" s="49"/>
      <c r="AD38" s="31"/>
      <c r="AE38" s="52"/>
      <c r="AF38" s="49"/>
      <c r="AG38" s="31"/>
      <c r="AH38" s="52"/>
      <c r="AI38" s="49"/>
      <c r="AJ38" s="31"/>
      <c r="AK38" s="52"/>
      <c r="AL38" s="49"/>
      <c r="AM38" s="31" t="s">
        <v>440</v>
      </c>
      <c r="AN38" s="52"/>
      <c r="AO38" s="49"/>
      <c r="AP38" s="31"/>
      <c r="AQ38" s="52"/>
      <c r="AR38" s="49"/>
      <c r="AS38" s="31"/>
      <c r="AT38" s="52"/>
      <c r="AU38" s="49"/>
      <c r="AV38" s="31"/>
      <c r="AW38" s="52"/>
      <c r="AX38" s="49"/>
      <c r="AY38" s="31"/>
      <c r="AZ38" s="52"/>
      <c r="BA38" s="49"/>
      <c r="BB38" s="31"/>
      <c r="BC38" s="52"/>
      <c r="BD38" s="49"/>
      <c r="BE38" s="31" t="s">
        <v>434</v>
      </c>
      <c r="BF38" s="52"/>
      <c r="BG38" s="49"/>
      <c r="BH38" s="31"/>
      <c r="BI38" s="52"/>
      <c r="BJ38" s="49"/>
      <c r="BK38" s="31" t="s">
        <v>605</v>
      </c>
      <c r="BL38" s="52"/>
      <c r="BM38" s="49"/>
      <c r="BN38" s="31"/>
      <c r="BO38" s="52"/>
      <c r="BP38" s="49"/>
      <c r="BQ38" s="31"/>
      <c r="BR38" s="52"/>
      <c r="BS38" s="49"/>
      <c r="BT38" s="31"/>
      <c r="BU38" s="52"/>
      <c r="BV38" s="49"/>
      <c r="BW38" s="31" t="s">
        <v>606</v>
      </c>
      <c r="BX38" s="52"/>
      <c r="BY38" s="49"/>
      <c r="BZ38" s="31"/>
      <c r="CA38" s="52"/>
      <c r="CB38" s="49"/>
      <c r="CC38" s="31"/>
      <c r="CD38" s="52"/>
      <c r="CE38" s="49"/>
      <c r="CF38" s="31"/>
      <c r="CG38" s="52"/>
      <c r="CH38" s="49"/>
      <c r="CI38" s="31"/>
      <c r="CJ38" s="52"/>
      <c r="CK38" s="49"/>
      <c r="CL38" s="31"/>
      <c r="CM38" s="52"/>
      <c r="CN38" s="49"/>
      <c r="CO38" s="31"/>
      <c r="CP38" s="16"/>
      <c r="CQ38" s="31"/>
      <c r="CR38" s="31"/>
      <c r="CS38" s="16"/>
      <c r="CT38" s="31"/>
      <c r="CU38" s="31"/>
      <c r="CV38" s="16"/>
      <c r="CW38" s="31"/>
      <c r="CX38" s="31"/>
      <c r="CY38" s="16"/>
      <c r="CZ38" s="31"/>
      <c r="DA38" s="31"/>
      <c r="DB38" s="16"/>
      <c r="DC38" s="31"/>
      <c r="DD38" s="31" t="s">
        <v>468</v>
      </c>
      <c r="DE38" s="16"/>
      <c r="DF38" s="31"/>
      <c r="DG38" s="31"/>
      <c r="DH38" s="16"/>
      <c r="DI38" s="31"/>
      <c r="DJ38" s="31"/>
      <c r="DK38" s="16"/>
      <c r="DL38" s="31"/>
      <c r="DM38" s="31"/>
      <c r="DN38" s="16"/>
    </row>
    <row r="39" spans="1:118" s="61" customFormat="1" x14ac:dyDescent="0.2">
      <c r="A39" s="59">
        <v>36</v>
      </c>
      <c r="B39" s="80"/>
      <c r="C39" s="81" t="s">
        <v>446</v>
      </c>
      <c r="D39" s="77"/>
      <c r="E39" s="80"/>
      <c r="F39" s="81" t="s">
        <v>479</v>
      </c>
      <c r="G39" s="77"/>
      <c r="H39" s="80"/>
      <c r="I39" s="81" t="s">
        <v>454</v>
      </c>
      <c r="J39" s="77"/>
      <c r="K39" s="80"/>
      <c r="L39" s="81" t="s">
        <v>445</v>
      </c>
      <c r="M39" s="77"/>
      <c r="N39" s="80"/>
      <c r="O39" s="81" t="s">
        <v>561</v>
      </c>
      <c r="P39" s="77"/>
      <c r="Q39" s="80"/>
      <c r="R39" s="81" t="s">
        <v>607</v>
      </c>
      <c r="S39" s="77"/>
      <c r="T39" s="80"/>
      <c r="U39" s="81"/>
      <c r="V39" s="77"/>
      <c r="W39" s="80"/>
      <c r="X39" s="81" t="s">
        <v>438</v>
      </c>
      <c r="Y39" s="77"/>
      <c r="Z39" s="80"/>
      <c r="AA39" s="81"/>
      <c r="AB39" s="77"/>
      <c r="AC39" s="80"/>
      <c r="AD39" s="81"/>
      <c r="AE39" s="77"/>
      <c r="AF39" s="80"/>
      <c r="AG39" s="81"/>
      <c r="AH39" s="77"/>
      <c r="AI39" s="80"/>
      <c r="AJ39" s="81"/>
      <c r="AK39" s="77"/>
      <c r="AL39" s="80"/>
      <c r="AM39" s="81" t="s">
        <v>440</v>
      </c>
      <c r="AN39" s="77"/>
      <c r="AO39" s="80"/>
      <c r="AP39" s="81"/>
      <c r="AQ39" s="77"/>
      <c r="AR39" s="80"/>
      <c r="AS39" s="81" t="s">
        <v>450</v>
      </c>
      <c r="AT39" s="77"/>
      <c r="AU39" s="80"/>
      <c r="AV39" s="81" t="s">
        <v>608</v>
      </c>
      <c r="AW39" s="77"/>
      <c r="AX39" s="80"/>
      <c r="AY39" s="81"/>
      <c r="AZ39" s="77"/>
      <c r="BA39" s="80"/>
      <c r="BB39" s="81"/>
      <c r="BC39" s="77"/>
      <c r="BD39" s="80"/>
      <c r="BE39" s="81"/>
      <c r="BF39" s="77"/>
      <c r="BG39" s="80"/>
      <c r="BH39" s="81" t="s">
        <v>609</v>
      </c>
      <c r="BI39" s="77"/>
      <c r="BJ39" s="80"/>
      <c r="BK39" s="81" t="s">
        <v>454</v>
      </c>
      <c r="BL39" s="77"/>
      <c r="BM39" s="80"/>
      <c r="BN39" s="81" t="s">
        <v>520</v>
      </c>
      <c r="BO39" s="77"/>
      <c r="BP39" s="80"/>
      <c r="BQ39" s="81"/>
      <c r="BR39" s="77"/>
      <c r="BS39" s="80"/>
      <c r="BT39" s="81"/>
      <c r="BU39" s="77"/>
      <c r="BV39" s="80"/>
      <c r="BW39" s="81" t="s">
        <v>610</v>
      </c>
      <c r="BX39" s="77"/>
      <c r="BY39" s="80"/>
      <c r="BZ39" s="81"/>
      <c r="CA39" s="77"/>
      <c r="CB39" s="80"/>
      <c r="CC39" s="81"/>
      <c r="CD39" s="77"/>
      <c r="CE39" s="80"/>
      <c r="CF39" s="81"/>
      <c r="CG39" s="77"/>
      <c r="CH39" s="80"/>
      <c r="CI39" s="81"/>
      <c r="CJ39" s="77"/>
      <c r="CK39" s="80"/>
      <c r="CL39" s="81"/>
      <c r="CM39" s="77"/>
      <c r="CN39" s="80"/>
      <c r="CO39" s="81"/>
      <c r="CP39" s="78"/>
      <c r="CQ39" s="81"/>
      <c r="CR39" s="81"/>
      <c r="CS39" s="78"/>
      <c r="CT39" s="81"/>
      <c r="CU39" s="81"/>
      <c r="CV39" s="78"/>
      <c r="CW39" s="81"/>
      <c r="CX39" s="81"/>
      <c r="CY39" s="78"/>
      <c r="CZ39" s="81"/>
      <c r="DA39" s="81"/>
      <c r="DB39" s="78"/>
      <c r="DC39" s="81"/>
      <c r="DD39" s="81" t="s">
        <v>468</v>
      </c>
      <c r="DE39" s="78"/>
      <c r="DF39" s="81"/>
      <c r="DG39" s="81"/>
      <c r="DH39" s="78"/>
      <c r="DI39" s="81"/>
      <c r="DJ39" s="81"/>
      <c r="DK39" s="78"/>
      <c r="DL39" s="81"/>
      <c r="DM39" s="81"/>
      <c r="DN39" s="78"/>
    </row>
    <row r="40" spans="1:118" x14ac:dyDescent="0.2">
      <c r="A40" s="36">
        <v>37</v>
      </c>
      <c r="B40" s="49"/>
      <c r="C40" s="31" t="s">
        <v>446</v>
      </c>
      <c r="D40" s="52"/>
      <c r="E40" s="49"/>
      <c r="F40" s="31" t="s">
        <v>479</v>
      </c>
      <c r="G40" s="52"/>
      <c r="H40" s="49"/>
      <c r="I40" s="31" t="s">
        <v>480</v>
      </c>
      <c r="J40" s="52"/>
      <c r="K40" s="49"/>
      <c r="L40" s="31" t="s">
        <v>434</v>
      </c>
      <c r="M40" s="52"/>
      <c r="N40" s="49"/>
      <c r="O40" s="31" t="s">
        <v>435</v>
      </c>
      <c r="P40" s="52"/>
      <c r="Q40" s="49"/>
      <c r="R40" s="31" t="s">
        <v>611</v>
      </c>
      <c r="S40" s="52"/>
      <c r="T40" s="49"/>
      <c r="U40" s="31"/>
      <c r="V40" s="52"/>
      <c r="W40" s="49"/>
      <c r="X40" s="31" t="s">
        <v>438</v>
      </c>
      <c r="Y40" s="52"/>
      <c r="Z40" s="49"/>
      <c r="AA40" s="31" t="s">
        <v>450</v>
      </c>
      <c r="AB40" s="52"/>
      <c r="AC40" s="49"/>
      <c r="AD40" s="31"/>
      <c r="AE40" s="52"/>
      <c r="AF40" s="49"/>
      <c r="AG40" s="31"/>
      <c r="AH40" s="52"/>
      <c r="AI40" s="49"/>
      <c r="AJ40" s="31"/>
      <c r="AK40" s="52"/>
      <c r="AL40" s="49"/>
      <c r="AM40" s="31" t="s">
        <v>440</v>
      </c>
      <c r="AN40" s="52"/>
      <c r="AO40" s="49"/>
      <c r="AP40" s="31"/>
      <c r="AQ40" s="52"/>
      <c r="AR40" s="49"/>
      <c r="AS40" s="31"/>
      <c r="AT40" s="52"/>
      <c r="AU40" s="49"/>
      <c r="AV40" s="31" t="s">
        <v>612</v>
      </c>
      <c r="AW40" s="52"/>
      <c r="AX40" s="49"/>
      <c r="AY40" s="31"/>
      <c r="AZ40" s="52"/>
      <c r="BA40" s="49"/>
      <c r="BB40" s="31"/>
      <c r="BC40" s="52"/>
      <c r="BD40" s="49"/>
      <c r="BE40" s="31" t="s">
        <v>434</v>
      </c>
      <c r="BF40" s="52"/>
      <c r="BG40" s="49"/>
      <c r="BH40" s="31" t="s">
        <v>528</v>
      </c>
      <c r="BI40" s="52"/>
      <c r="BJ40" s="49"/>
      <c r="BK40" s="31"/>
      <c r="BL40" s="52"/>
      <c r="BM40" s="49"/>
      <c r="BN40" s="31" t="s">
        <v>520</v>
      </c>
      <c r="BO40" s="52"/>
      <c r="BP40" s="49"/>
      <c r="BQ40" s="31"/>
      <c r="BR40" s="52"/>
      <c r="BS40" s="49"/>
      <c r="BT40" s="31"/>
      <c r="BU40" s="52"/>
      <c r="BV40" s="49"/>
      <c r="BW40" s="31" t="s">
        <v>613</v>
      </c>
      <c r="BX40" s="52"/>
      <c r="BY40" s="49"/>
      <c r="BZ40" s="31"/>
      <c r="CA40" s="52"/>
      <c r="CB40" s="49"/>
      <c r="CC40" s="31"/>
      <c r="CD40" s="52"/>
      <c r="CE40" s="49"/>
      <c r="CF40" s="31"/>
      <c r="CG40" s="52"/>
      <c r="CH40" s="49"/>
      <c r="CI40" s="31"/>
      <c r="CJ40" s="52"/>
      <c r="CK40" s="49"/>
      <c r="CL40" s="31"/>
      <c r="CM40" s="52"/>
      <c r="CN40" s="49"/>
      <c r="CO40" s="31"/>
      <c r="CP40" s="16"/>
      <c r="CQ40" s="31"/>
      <c r="CR40" s="31"/>
      <c r="CS40" s="16"/>
      <c r="CT40" s="31"/>
      <c r="CU40" s="31"/>
      <c r="CV40" s="16"/>
      <c r="CW40" s="31"/>
      <c r="CX40" s="31"/>
      <c r="CY40" s="16"/>
      <c r="CZ40" s="31"/>
      <c r="DA40" s="31"/>
      <c r="DB40" s="16"/>
      <c r="DC40" s="31"/>
      <c r="DD40" s="31" t="s">
        <v>442</v>
      </c>
      <c r="DE40" s="16"/>
      <c r="DF40" s="31"/>
      <c r="DG40" s="31"/>
      <c r="DH40" s="16"/>
      <c r="DI40" s="31"/>
      <c r="DJ40" s="31"/>
      <c r="DK40" s="16"/>
      <c r="DL40" s="31"/>
      <c r="DM40" s="31"/>
      <c r="DN40" s="16"/>
    </row>
    <row r="41" spans="1:118" x14ac:dyDescent="0.2">
      <c r="A41" s="36">
        <v>38</v>
      </c>
      <c r="B41" s="49"/>
      <c r="C41" s="31" t="s">
        <v>446</v>
      </c>
      <c r="D41" s="52"/>
      <c r="E41" s="49"/>
      <c r="F41" s="31" t="s">
        <v>473</v>
      </c>
      <c r="G41" s="52"/>
      <c r="H41" s="49"/>
      <c r="I41" s="31" t="s">
        <v>454</v>
      </c>
      <c r="J41" s="52"/>
      <c r="K41" s="49"/>
      <c r="L41" s="31" t="s">
        <v>434</v>
      </c>
      <c r="M41" s="52"/>
      <c r="N41" s="49"/>
      <c r="O41" s="31" t="s">
        <v>435</v>
      </c>
      <c r="P41" s="52"/>
      <c r="Q41" s="49"/>
      <c r="R41" s="31" t="s">
        <v>614</v>
      </c>
      <c r="S41" s="52"/>
      <c r="T41" s="49"/>
      <c r="U41" s="31"/>
      <c r="V41" s="52"/>
      <c r="W41" s="49"/>
      <c r="X41" s="31" t="s">
        <v>484</v>
      </c>
      <c r="Y41" s="52"/>
      <c r="Z41" s="49"/>
      <c r="AA41" s="31"/>
      <c r="AB41" s="52"/>
      <c r="AC41" s="49"/>
      <c r="AD41" s="31"/>
      <c r="AE41" s="52"/>
      <c r="AF41" s="49"/>
      <c r="AG41" s="31" t="s">
        <v>574</v>
      </c>
      <c r="AH41" s="52"/>
      <c r="AI41" s="49"/>
      <c r="AJ41" s="31"/>
      <c r="AK41" s="52"/>
      <c r="AL41" s="49"/>
      <c r="AM41" s="31" t="s">
        <v>440</v>
      </c>
      <c r="AN41" s="52"/>
      <c r="AO41" s="49"/>
      <c r="AP41" s="31" t="s">
        <v>615</v>
      </c>
      <c r="AQ41" s="52"/>
      <c r="AR41" s="49"/>
      <c r="AS41" s="31" t="s">
        <v>532</v>
      </c>
      <c r="AT41" s="52"/>
      <c r="AU41" s="49"/>
      <c r="AV41" s="31" t="s">
        <v>616</v>
      </c>
      <c r="AW41" s="52"/>
      <c r="AX41" s="49"/>
      <c r="AY41" s="31"/>
      <c r="AZ41" s="52"/>
      <c r="BA41" s="49"/>
      <c r="BB41" s="31"/>
      <c r="BC41" s="52"/>
      <c r="BD41" s="49"/>
      <c r="BE41" s="31"/>
      <c r="BF41" s="52"/>
      <c r="BG41" s="49"/>
      <c r="BH41" s="31"/>
      <c r="BI41" s="52"/>
      <c r="BJ41" s="49"/>
      <c r="BK41" s="31"/>
      <c r="BL41" s="52"/>
      <c r="BM41" s="49"/>
      <c r="BN41" s="31"/>
      <c r="BO41" s="52"/>
      <c r="BP41" s="49"/>
      <c r="BQ41" s="31"/>
      <c r="BR41" s="52"/>
      <c r="BS41" s="49"/>
      <c r="BT41" s="31"/>
      <c r="BU41" s="52"/>
      <c r="BV41" s="49"/>
      <c r="BW41" s="31"/>
      <c r="BX41" s="52"/>
      <c r="BY41" s="49"/>
      <c r="BZ41" s="31"/>
      <c r="CA41" s="52"/>
      <c r="CB41" s="49"/>
      <c r="CC41" s="31"/>
      <c r="CD41" s="52"/>
      <c r="CE41" s="49"/>
      <c r="CF41" s="31"/>
      <c r="CG41" s="52"/>
      <c r="CH41" s="49"/>
      <c r="CI41" s="31"/>
      <c r="CJ41" s="52"/>
      <c r="CK41" s="49"/>
      <c r="CL41" s="31"/>
      <c r="CM41" s="52"/>
      <c r="CN41" s="49"/>
      <c r="CO41" s="31"/>
      <c r="CP41" s="16"/>
      <c r="CQ41" s="31"/>
      <c r="CR41" s="31"/>
      <c r="CS41" s="16"/>
      <c r="CT41" s="31"/>
      <c r="CU41" s="31"/>
      <c r="CV41" s="16"/>
      <c r="CW41" s="31"/>
      <c r="CX41" s="31"/>
      <c r="CY41" s="16"/>
      <c r="CZ41" s="31"/>
      <c r="DA41" s="31"/>
      <c r="DB41" s="16"/>
      <c r="DC41" s="31"/>
      <c r="DD41" s="31"/>
      <c r="DE41" s="16"/>
      <c r="DF41" s="31"/>
      <c r="DG41" s="31"/>
      <c r="DH41" s="16"/>
      <c r="DI41" s="31"/>
      <c r="DJ41" s="31"/>
      <c r="DK41" s="16"/>
      <c r="DL41" s="31"/>
      <c r="DM41" s="31"/>
      <c r="DN41" s="16"/>
    </row>
    <row r="42" spans="1:118" x14ac:dyDescent="0.2">
      <c r="A42" s="36">
        <v>39</v>
      </c>
      <c r="B42" s="49"/>
      <c r="C42" s="31" t="s">
        <v>446</v>
      </c>
      <c r="D42" s="52"/>
      <c r="E42" s="49"/>
      <c r="F42" s="31" t="s">
        <v>617</v>
      </c>
      <c r="G42" s="52"/>
      <c r="H42" s="49"/>
      <c r="I42" s="31" t="s">
        <v>454</v>
      </c>
      <c r="J42" s="52"/>
      <c r="K42" s="49"/>
      <c r="L42" s="31" t="s">
        <v>434</v>
      </c>
      <c r="M42" s="52"/>
      <c r="N42" s="49"/>
      <c r="O42" s="31" t="s">
        <v>435</v>
      </c>
      <c r="P42" s="52"/>
      <c r="Q42" s="49"/>
      <c r="R42" s="31" t="s">
        <v>618</v>
      </c>
      <c r="S42" s="52"/>
      <c r="T42" s="49"/>
      <c r="U42" s="31"/>
      <c r="V42" s="52"/>
      <c r="W42" s="49"/>
      <c r="X42" s="31"/>
      <c r="Y42" s="52"/>
      <c r="Z42" s="49"/>
      <c r="AA42" s="31"/>
      <c r="AB42" s="52"/>
      <c r="AC42" s="49"/>
      <c r="AD42" s="31"/>
      <c r="AE42" s="52"/>
      <c r="AF42" s="49"/>
      <c r="AG42" s="31"/>
      <c r="AH42" s="52"/>
      <c r="AI42" s="49"/>
      <c r="AJ42" s="31"/>
      <c r="AK42" s="52"/>
      <c r="AL42" s="49"/>
      <c r="AM42" s="31"/>
      <c r="AN42" s="52"/>
      <c r="AO42" s="49"/>
      <c r="AP42" s="31" t="s">
        <v>468</v>
      </c>
      <c r="AQ42" s="52"/>
      <c r="AR42" s="49"/>
      <c r="AS42" s="31" t="s">
        <v>438</v>
      </c>
      <c r="AT42" s="52"/>
      <c r="AU42" s="49"/>
      <c r="AV42" s="31" t="s">
        <v>619</v>
      </c>
      <c r="AW42" s="52"/>
      <c r="AX42" s="49"/>
      <c r="AY42" s="31"/>
      <c r="AZ42" s="52"/>
      <c r="BA42" s="49"/>
      <c r="BB42" s="31" t="s">
        <v>620</v>
      </c>
      <c r="BC42" s="52"/>
      <c r="BD42" s="49"/>
      <c r="BE42" s="31"/>
      <c r="BF42" s="52"/>
      <c r="BG42" s="49"/>
      <c r="BH42" s="31"/>
      <c r="BI42" s="52"/>
      <c r="BJ42" s="49"/>
      <c r="BK42" s="31" t="s">
        <v>621</v>
      </c>
      <c r="BL42" s="52"/>
      <c r="BM42" s="49"/>
      <c r="BN42" s="31"/>
      <c r="BO42" s="52"/>
      <c r="BP42" s="49"/>
      <c r="BQ42" s="31"/>
      <c r="BR42" s="52"/>
      <c r="BS42" s="49"/>
      <c r="BT42" s="31"/>
      <c r="BU42" s="52"/>
      <c r="BV42" s="49"/>
      <c r="BW42" s="31" t="s">
        <v>622</v>
      </c>
      <c r="BX42" s="52"/>
      <c r="BY42" s="49"/>
      <c r="BZ42" s="31"/>
      <c r="CA42" s="52"/>
      <c r="CB42" s="49"/>
      <c r="CC42" s="31"/>
      <c r="CD42" s="52"/>
      <c r="CE42" s="49"/>
      <c r="CF42" s="31"/>
      <c r="CG42" s="52"/>
      <c r="CH42" s="49"/>
      <c r="CI42" s="31"/>
      <c r="CJ42" s="52"/>
      <c r="CK42" s="49"/>
      <c r="CL42" s="31"/>
      <c r="CM42" s="52"/>
      <c r="CN42" s="49"/>
      <c r="CO42" s="31"/>
      <c r="CP42" s="16"/>
      <c r="CQ42" s="31"/>
      <c r="CR42" s="31"/>
      <c r="CS42" s="16"/>
      <c r="CT42" s="31"/>
      <c r="CU42" s="31"/>
      <c r="CV42" s="16"/>
      <c r="CW42" s="31"/>
      <c r="CX42" s="31"/>
      <c r="CY42" s="16"/>
      <c r="CZ42" s="31"/>
      <c r="DA42" s="31"/>
      <c r="DB42" s="16"/>
      <c r="DC42" s="31"/>
      <c r="DD42" s="31"/>
      <c r="DE42" s="16"/>
      <c r="DF42" s="31"/>
      <c r="DG42" s="31"/>
      <c r="DH42" s="16"/>
      <c r="DI42" s="31"/>
      <c r="DJ42" s="31"/>
      <c r="DK42" s="16"/>
      <c r="DL42" s="31"/>
      <c r="DM42" s="31"/>
      <c r="DN42" s="16"/>
    </row>
    <row r="43" spans="1:118" x14ac:dyDescent="0.2">
      <c r="A43" s="36">
        <v>40</v>
      </c>
      <c r="B43" s="49"/>
      <c r="C43" s="31" t="s">
        <v>446</v>
      </c>
      <c r="D43" s="52"/>
      <c r="E43" s="49"/>
      <c r="F43" s="31" t="s">
        <v>469</v>
      </c>
      <c r="G43" s="52"/>
      <c r="H43" s="49"/>
      <c r="I43" s="31" t="s">
        <v>454</v>
      </c>
      <c r="J43" s="52"/>
      <c r="K43" s="49"/>
      <c r="L43" s="31" t="s">
        <v>508</v>
      </c>
      <c r="M43" s="52"/>
      <c r="N43" s="49"/>
      <c r="O43" s="31" t="s">
        <v>435</v>
      </c>
      <c r="P43" s="52"/>
      <c r="Q43" s="49"/>
      <c r="R43" s="31" t="s">
        <v>623</v>
      </c>
      <c r="S43" s="52"/>
      <c r="T43" s="49"/>
      <c r="U43" s="31"/>
      <c r="V43" s="52"/>
      <c r="W43" s="49"/>
      <c r="X43" s="31"/>
      <c r="Y43" s="52"/>
      <c r="Z43" s="49"/>
      <c r="AA43" s="31"/>
      <c r="AB43" s="52"/>
      <c r="AC43" s="49"/>
      <c r="AD43" s="31"/>
      <c r="AE43" s="52"/>
      <c r="AF43" s="49"/>
      <c r="AG43" s="31"/>
      <c r="AH43" s="52"/>
      <c r="AI43" s="49"/>
      <c r="AJ43" s="31"/>
      <c r="AK43" s="52"/>
      <c r="AL43" s="49"/>
      <c r="AM43" s="31" t="s">
        <v>440</v>
      </c>
      <c r="AN43" s="52"/>
      <c r="AO43" s="49"/>
      <c r="AP43" s="31"/>
      <c r="AQ43" s="52"/>
      <c r="AR43" s="49"/>
      <c r="AS43" s="31"/>
      <c r="AT43" s="52"/>
      <c r="AU43" s="49"/>
      <c r="AV43" s="31" t="s">
        <v>624</v>
      </c>
      <c r="AW43" s="52"/>
      <c r="AX43" s="49"/>
      <c r="AY43" s="31"/>
      <c r="AZ43" s="52"/>
      <c r="BA43" s="49"/>
      <c r="BB43" s="31"/>
      <c r="BC43" s="52"/>
      <c r="BD43" s="49"/>
      <c r="BE43" s="31" t="s">
        <v>434</v>
      </c>
      <c r="BF43" s="52"/>
      <c r="BG43" s="49"/>
      <c r="BH43" s="31" t="s">
        <v>468</v>
      </c>
      <c r="BI43" s="52"/>
      <c r="BJ43" s="49"/>
      <c r="BK43" s="31" t="s">
        <v>625</v>
      </c>
      <c r="BL43" s="52"/>
      <c r="BM43" s="49"/>
      <c r="BN43" s="31"/>
      <c r="BO43" s="52"/>
      <c r="BP43" s="49"/>
      <c r="BQ43" s="31"/>
      <c r="BR43" s="52"/>
      <c r="BS43" s="49"/>
      <c r="BT43" s="31"/>
      <c r="BU43" s="52"/>
      <c r="BV43" s="49"/>
      <c r="BW43" s="31"/>
      <c r="BX43" s="52"/>
      <c r="BY43" s="49"/>
      <c r="BZ43" s="31"/>
      <c r="CA43" s="52"/>
      <c r="CB43" s="49"/>
      <c r="CC43" s="31"/>
      <c r="CD43" s="52"/>
      <c r="CE43" s="49"/>
      <c r="CF43" s="31"/>
      <c r="CG43" s="52"/>
      <c r="CH43" s="49"/>
      <c r="CI43" s="31"/>
      <c r="CJ43" s="52"/>
      <c r="CK43" s="49"/>
      <c r="CL43" s="31"/>
      <c r="CM43" s="52"/>
      <c r="CN43" s="49"/>
      <c r="CO43" s="31"/>
      <c r="CP43" s="16"/>
      <c r="CQ43" s="31"/>
      <c r="CR43" s="31"/>
      <c r="CS43" s="16"/>
      <c r="CT43" s="31"/>
      <c r="CU43" s="31"/>
      <c r="CV43" s="16"/>
      <c r="CW43" s="31"/>
      <c r="CX43" s="31"/>
      <c r="CY43" s="16"/>
      <c r="CZ43" s="31"/>
      <c r="DA43" s="31"/>
      <c r="DB43" s="16"/>
      <c r="DC43" s="31"/>
      <c r="DD43" s="31" t="s">
        <v>477</v>
      </c>
      <c r="DE43" s="16"/>
      <c r="DF43" s="31"/>
      <c r="DG43" s="31"/>
      <c r="DH43" s="16"/>
      <c r="DI43" s="31"/>
      <c r="DJ43" s="31"/>
      <c r="DK43" s="16"/>
      <c r="DL43" s="31"/>
      <c r="DM43" s="31"/>
      <c r="DN43" s="16"/>
    </row>
    <row r="44" spans="1:118" x14ac:dyDescent="0.2">
      <c r="A44" s="36">
        <v>41</v>
      </c>
      <c r="B44" s="49"/>
      <c r="C44" s="31" t="s">
        <v>446</v>
      </c>
      <c r="D44" s="52"/>
      <c r="E44" s="49"/>
      <c r="F44" s="31" t="s">
        <v>626</v>
      </c>
      <c r="G44" s="52"/>
      <c r="H44" s="49"/>
      <c r="I44" s="31" t="s">
        <v>454</v>
      </c>
      <c r="J44" s="52"/>
      <c r="K44" s="49"/>
      <c r="L44" s="31" t="s">
        <v>627</v>
      </c>
      <c r="M44" s="52"/>
      <c r="N44" s="49"/>
      <c r="O44" s="31" t="s">
        <v>435</v>
      </c>
      <c r="P44" s="52"/>
      <c r="Q44" s="49"/>
      <c r="R44" s="31" t="s">
        <v>628</v>
      </c>
      <c r="S44" s="52"/>
      <c r="T44" s="49"/>
      <c r="U44" s="31" t="s">
        <v>629</v>
      </c>
      <c r="V44" s="52"/>
      <c r="W44" s="49"/>
      <c r="X44" s="31"/>
      <c r="Y44" s="52"/>
      <c r="Z44" s="49"/>
      <c r="AA44" s="31"/>
      <c r="AB44" s="52"/>
      <c r="AC44" s="49"/>
      <c r="AD44" s="31"/>
      <c r="AE44" s="52"/>
      <c r="AF44" s="49"/>
      <c r="AG44" s="31" t="s">
        <v>630</v>
      </c>
      <c r="AH44" s="52"/>
      <c r="AI44" s="49"/>
      <c r="AJ44" s="31"/>
      <c r="AK44" s="52"/>
      <c r="AL44" s="49"/>
      <c r="AM44" s="31" t="s">
        <v>440</v>
      </c>
      <c r="AN44" s="52"/>
      <c r="AO44" s="49"/>
      <c r="AP44" s="31" t="s">
        <v>506</v>
      </c>
      <c r="AQ44" s="52"/>
      <c r="AR44" s="49"/>
      <c r="AS44" s="31" t="s">
        <v>438</v>
      </c>
      <c r="AT44" s="52"/>
      <c r="AU44" s="49"/>
      <c r="AV44" s="31"/>
      <c r="AW44" s="52"/>
      <c r="AX44" s="49"/>
      <c r="AY44" s="31"/>
      <c r="AZ44" s="52"/>
      <c r="BA44" s="49"/>
      <c r="BB44" s="31"/>
      <c r="BC44" s="52"/>
      <c r="BD44" s="49"/>
      <c r="BE44" s="31"/>
      <c r="BF44" s="52"/>
      <c r="BG44" s="49"/>
      <c r="BH44" s="31"/>
      <c r="BI44" s="52"/>
      <c r="BJ44" s="49"/>
      <c r="BK44" s="31"/>
      <c r="BL44" s="52"/>
      <c r="BM44" s="49"/>
      <c r="BN44" s="31" t="s">
        <v>444</v>
      </c>
      <c r="BO44" s="52"/>
      <c r="BP44" s="49"/>
      <c r="BQ44" s="31"/>
      <c r="BR44" s="52"/>
      <c r="BS44" s="49"/>
      <c r="BT44" s="31"/>
      <c r="BU44" s="52"/>
      <c r="BV44" s="49"/>
      <c r="BW44" s="31"/>
      <c r="BX44" s="52"/>
      <c r="BY44" s="49"/>
      <c r="BZ44" s="31"/>
      <c r="CA44" s="52"/>
      <c r="CB44" s="49"/>
      <c r="CC44" s="31" t="s">
        <v>481</v>
      </c>
      <c r="CD44" s="52"/>
      <c r="CE44" s="49"/>
      <c r="CF44" s="31" t="s">
        <v>598</v>
      </c>
      <c r="CG44" s="52"/>
      <c r="CH44" s="49"/>
      <c r="CI44" s="31" t="s">
        <v>631</v>
      </c>
      <c r="CJ44" s="52"/>
      <c r="CK44" s="49"/>
      <c r="CL44" s="31"/>
      <c r="CM44" s="52"/>
      <c r="CN44" s="49"/>
      <c r="CO44" s="31"/>
      <c r="CP44" s="16"/>
      <c r="CQ44" s="31"/>
      <c r="CR44" s="31"/>
      <c r="CS44" s="16"/>
      <c r="CT44" s="31"/>
      <c r="CU44" s="31"/>
      <c r="CV44" s="16"/>
      <c r="CW44" s="31"/>
      <c r="CX44" s="31"/>
      <c r="CY44" s="16"/>
      <c r="CZ44" s="31"/>
      <c r="DA44" s="31"/>
      <c r="DB44" s="16"/>
      <c r="DC44" s="31"/>
      <c r="DD44" s="31"/>
      <c r="DE44" s="16"/>
      <c r="DF44" s="31"/>
      <c r="DG44" s="31"/>
      <c r="DH44" s="16"/>
      <c r="DI44" s="31"/>
      <c r="DJ44" s="31"/>
      <c r="DK44" s="16"/>
      <c r="DL44" s="31"/>
      <c r="DM44" s="31"/>
      <c r="DN44" s="16"/>
    </row>
    <row r="45" spans="1:118" x14ac:dyDescent="0.2">
      <c r="A45" s="36">
        <v>42</v>
      </c>
      <c r="B45" s="49"/>
      <c r="C45" s="31" t="s">
        <v>446</v>
      </c>
      <c r="D45" s="52"/>
      <c r="E45" s="49"/>
      <c r="F45" s="31" t="s">
        <v>447</v>
      </c>
      <c r="G45" s="52"/>
      <c r="H45" s="49"/>
      <c r="I45" s="31" t="s">
        <v>443</v>
      </c>
      <c r="J45" s="52"/>
      <c r="K45" s="49"/>
      <c r="L45" s="31" t="s">
        <v>434</v>
      </c>
      <c r="M45" s="52"/>
      <c r="N45" s="49"/>
      <c r="O45" s="31" t="s">
        <v>435</v>
      </c>
      <c r="P45" s="52"/>
      <c r="Q45" s="49"/>
      <c r="R45" s="31" t="s">
        <v>632</v>
      </c>
      <c r="S45" s="52"/>
      <c r="T45" s="49"/>
      <c r="U45" s="31"/>
      <c r="V45" s="52"/>
      <c r="W45" s="49"/>
      <c r="X45" s="31"/>
      <c r="Y45" s="52"/>
      <c r="Z45" s="49"/>
      <c r="AA45" s="31" t="s">
        <v>462</v>
      </c>
      <c r="AB45" s="52"/>
      <c r="AC45" s="49"/>
      <c r="AD45" s="31"/>
      <c r="AE45" s="52"/>
      <c r="AF45" s="49"/>
      <c r="AG45" s="31"/>
      <c r="AH45" s="52"/>
      <c r="AI45" s="49"/>
      <c r="AJ45" s="31"/>
      <c r="AK45" s="52"/>
      <c r="AL45" s="49"/>
      <c r="AM45" s="31" t="s">
        <v>440</v>
      </c>
      <c r="AN45" s="52"/>
      <c r="AO45" s="49"/>
      <c r="AP45" s="31" t="s">
        <v>489</v>
      </c>
      <c r="AQ45" s="52"/>
      <c r="AR45" s="49"/>
      <c r="AS45" s="31" t="s">
        <v>627</v>
      </c>
      <c r="AT45" s="52"/>
      <c r="AU45" s="49"/>
      <c r="AV45" s="31" t="s">
        <v>633</v>
      </c>
      <c r="AW45" s="52"/>
      <c r="AX45" s="49"/>
      <c r="AY45" s="31"/>
      <c r="AZ45" s="52"/>
      <c r="BA45" s="49"/>
      <c r="BB45" s="31" t="s">
        <v>634</v>
      </c>
      <c r="BC45" s="52"/>
      <c r="BD45" s="49"/>
      <c r="BE45" s="31"/>
      <c r="BF45" s="52"/>
      <c r="BG45" s="49"/>
      <c r="BH45" s="31"/>
      <c r="BI45" s="52"/>
      <c r="BJ45" s="49"/>
      <c r="BK45" s="31"/>
      <c r="BL45" s="52"/>
      <c r="BM45" s="49"/>
      <c r="BN45" s="31" t="s">
        <v>631</v>
      </c>
      <c r="BO45" s="52"/>
      <c r="BP45" s="49"/>
      <c r="BQ45" s="31"/>
      <c r="BR45" s="52"/>
      <c r="BS45" s="49"/>
      <c r="BT45" s="31"/>
      <c r="BU45" s="52"/>
      <c r="BV45" s="49"/>
      <c r="BW45" s="31"/>
      <c r="BX45" s="52"/>
      <c r="BY45" s="49"/>
      <c r="BZ45" s="31"/>
      <c r="CA45" s="52"/>
      <c r="CB45" s="49"/>
      <c r="CC45" s="31"/>
      <c r="CD45" s="52"/>
      <c r="CE45" s="49"/>
      <c r="CF45" s="31" t="s">
        <v>598</v>
      </c>
      <c r="CG45" s="52"/>
      <c r="CH45" s="49"/>
      <c r="CI45" s="31"/>
      <c r="CJ45" s="52"/>
      <c r="CK45" s="49"/>
      <c r="CL45" s="31"/>
      <c r="CM45" s="52"/>
      <c r="CN45" s="49"/>
      <c r="CO45" s="31"/>
      <c r="CP45" s="16"/>
      <c r="CQ45" s="31"/>
      <c r="CR45" s="31"/>
      <c r="CS45" s="16"/>
      <c r="CT45" s="31"/>
      <c r="CU45" s="31"/>
      <c r="CV45" s="16"/>
      <c r="CW45" s="31"/>
      <c r="CX45" s="31"/>
      <c r="CY45" s="16"/>
      <c r="CZ45" s="31"/>
      <c r="DA45" s="31"/>
      <c r="DB45" s="16"/>
      <c r="DC45" s="31"/>
      <c r="DD45" s="31"/>
      <c r="DE45" s="16"/>
      <c r="DF45" s="31"/>
      <c r="DG45" s="31"/>
      <c r="DH45" s="16"/>
      <c r="DI45" s="31"/>
      <c r="DJ45" s="31"/>
      <c r="DK45" s="16"/>
      <c r="DL45" s="31"/>
      <c r="DM45" s="31"/>
      <c r="DN45" s="16"/>
    </row>
    <row r="46" spans="1:118" x14ac:dyDescent="0.2">
      <c r="A46" s="36">
        <v>43</v>
      </c>
      <c r="B46" s="49"/>
      <c r="C46" s="31" t="s">
        <v>446</v>
      </c>
      <c r="D46" s="52"/>
      <c r="E46" s="49"/>
      <c r="F46" s="31" t="s">
        <v>469</v>
      </c>
      <c r="G46" s="52"/>
      <c r="H46" s="49"/>
      <c r="I46" s="31" t="s">
        <v>454</v>
      </c>
      <c r="J46" s="52"/>
      <c r="K46" s="49"/>
      <c r="L46" s="31"/>
      <c r="M46" s="52"/>
      <c r="N46" s="49"/>
      <c r="O46" s="31" t="s">
        <v>435</v>
      </c>
      <c r="P46" s="52"/>
      <c r="Q46" s="49"/>
      <c r="R46" s="31" t="s">
        <v>635</v>
      </c>
      <c r="S46" s="52"/>
      <c r="T46" s="49"/>
      <c r="U46" s="31" t="s">
        <v>636</v>
      </c>
      <c r="V46" s="52"/>
      <c r="W46" s="49"/>
      <c r="X46" s="31" t="s">
        <v>438</v>
      </c>
      <c r="Y46" s="52"/>
      <c r="Z46" s="49"/>
      <c r="AA46" s="31"/>
      <c r="AB46" s="52"/>
      <c r="AC46" s="49"/>
      <c r="AD46" s="31"/>
      <c r="AE46" s="52"/>
      <c r="AF46" s="49"/>
      <c r="AG46" s="31"/>
      <c r="AH46" s="52"/>
      <c r="AI46" s="49"/>
      <c r="AJ46" s="31"/>
      <c r="AK46" s="52"/>
      <c r="AL46" s="49"/>
      <c r="AM46" s="31" t="s">
        <v>440</v>
      </c>
      <c r="AN46" s="52"/>
      <c r="AO46" s="49"/>
      <c r="AP46" s="31"/>
      <c r="AQ46" s="52"/>
      <c r="AR46" s="49"/>
      <c r="AS46" s="31"/>
      <c r="AT46" s="52"/>
      <c r="AU46" s="49"/>
      <c r="AV46" s="31"/>
      <c r="AW46" s="52"/>
      <c r="AX46" s="49"/>
      <c r="AY46" s="31"/>
      <c r="AZ46" s="52"/>
      <c r="BA46" s="49"/>
      <c r="BB46" s="31"/>
      <c r="BC46" s="52"/>
      <c r="BD46" s="49"/>
      <c r="BE46" s="31" t="s">
        <v>434</v>
      </c>
      <c r="BF46" s="52"/>
      <c r="BG46" s="49"/>
      <c r="BH46" s="31" t="s">
        <v>477</v>
      </c>
      <c r="BI46" s="52"/>
      <c r="BJ46" s="49"/>
      <c r="BK46" s="31" t="s">
        <v>454</v>
      </c>
      <c r="BL46" s="52"/>
      <c r="BM46" s="49"/>
      <c r="BN46" s="31" t="s">
        <v>520</v>
      </c>
      <c r="BO46" s="52"/>
      <c r="BP46" s="49"/>
      <c r="BQ46" s="31"/>
      <c r="BR46" s="52"/>
      <c r="BS46" s="49"/>
      <c r="BT46" s="31"/>
      <c r="BU46" s="52"/>
      <c r="BV46" s="49"/>
      <c r="BW46" s="31"/>
      <c r="BX46" s="52"/>
      <c r="BY46" s="49"/>
      <c r="BZ46" s="31"/>
      <c r="CA46" s="52"/>
      <c r="CB46" s="49"/>
      <c r="CC46" s="31"/>
      <c r="CD46" s="52"/>
      <c r="CE46" s="49"/>
      <c r="CF46" s="31" t="s">
        <v>446</v>
      </c>
      <c r="CG46" s="52"/>
      <c r="CH46" s="49"/>
      <c r="CI46" s="31" t="s">
        <v>446</v>
      </c>
      <c r="CJ46" s="52"/>
      <c r="CK46" s="49"/>
      <c r="CL46" s="31"/>
      <c r="CM46" s="52"/>
      <c r="CN46" s="49"/>
      <c r="CO46" s="31"/>
      <c r="CP46" s="16"/>
      <c r="CQ46" s="31"/>
      <c r="CR46" s="31"/>
      <c r="CS46" s="16"/>
      <c r="CT46" s="31"/>
      <c r="CU46" s="31"/>
      <c r="CV46" s="16"/>
      <c r="CW46" s="31"/>
      <c r="CX46" s="31"/>
      <c r="CY46" s="16"/>
      <c r="CZ46" s="31"/>
      <c r="DA46" s="31"/>
      <c r="DB46" s="16"/>
      <c r="DC46" s="31"/>
      <c r="DD46" s="31" t="s">
        <v>539</v>
      </c>
      <c r="DE46" s="16"/>
      <c r="DF46" s="31"/>
      <c r="DG46" s="31"/>
      <c r="DH46" s="16"/>
      <c r="DI46" s="31"/>
      <c r="DJ46" s="31"/>
      <c r="DK46" s="16"/>
      <c r="DL46" s="31"/>
      <c r="DM46" s="31"/>
      <c r="DN46" s="16"/>
    </row>
    <row r="47" spans="1:118" x14ac:dyDescent="0.2">
      <c r="A47" s="36">
        <v>44</v>
      </c>
      <c r="B47" s="49"/>
      <c r="C47" s="31" t="s">
        <v>440</v>
      </c>
      <c r="D47" s="52"/>
      <c r="E47" s="49"/>
      <c r="F47" s="31" t="s">
        <v>453</v>
      </c>
      <c r="G47" s="52"/>
      <c r="H47" s="49"/>
      <c r="I47" s="31" t="s">
        <v>454</v>
      </c>
      <c r="J47" s="52"/>
      <c r="K47" s="49"/>
      <c r="L47" s="31" t="s">
        <v>434</v>
      </c>
      <c r="M47" s="52"/>
      <c r="N47" s="49"/>
      <c r="O47" s="31" t="s">
        <v>435</v>
      </c>
      <c r="P47" s="52"/>
      <c r="Q47" s="49"/>
      <c r="R47" s="31" t="s">
        <v>637</v>
      </c>
      <c r="S47" s="52"/>
      <c r="T47" s="49"/>
      <c r="U47" s="31" t="s">
        <v>638</v>
      </c>
      <c r="V47" s="52"/>
      <c r="W47" s="49"/>
      <c r="X47" s="31" t="s">
        <v>440</v>
      </c>
      <c r="Y47" s="52"/>
      <c r="Z47" s="49"/>
      <c r="AA47" s="31" t="s">
        <v>462</v>
      </c>
      <c r="AB47" s="52"/>
      <c r="AC47" s="49"/>
      <c r="AD47" s="31"/>
      <c r="AE47" s="52"/>
      <c r="AF47" s="49"/>
      <c r="AG47" s="31" t="s">
        <v>639</v>
      </c>
      <c r="AH47" s="52"/>
      <c r="AI47" s="49"/>
      <c r="AJ47" s="31"/>
      <c r="AK47" s="52"/>
      <c r="AL47" s="49"/>
      <c r="AM47" s="31" t="s">
        <v>484</v>
      </c>
      <c r="AN47" s="52"/>
      <c r="AO47" s="49"/>
      <c r="AP47" s="31" t="s">
        <v>500</v>
      </c>
      <c r="AQ47" s="52"/>
      <c r="AR47" s="49"/>
      <c r="AS47" s="31" t="s">
        <v>438</v>
      </c>
      <c r="AT47" s="52"/>
      <c r="AU47" s="49"/>
      <c r="AV47" s="31"/>
      <c r="AW47" s="52"/>
      <c r="AX47" s="49"/>
      <c r="AY47" s="31"/>
      <c r="AZ47" s="52"/>
      <c r="BA47" s="49"/>
      <c r="BB47" s="31"/>
      <c r="BC47" s="52"/>
      <c r="BD47" s="49"/>
      <c r="BE47" s="31"/>
      <c r="BF47" s="52"/>
      <c r="BG47" s="49"/>
      <c r="BH47" s="31"/>
      <c r="BI47" s="52"/>
      <c r="BJ47" s="49"/>
      <c r="BK47" s="31"/>
      <c r="BL47" s="52"/>
      <c r="BM47" s="49"/>
      <c r="BN47" s="31"/>
      <c r="BO47" s="52"/>
      <c r="BP47" s="49"/>
      <c r="BQ47" s="31"/>
      <c r="BR47" s="52"/>
      <c r="BS47" s="49"/>
      <c r="BT47" s="31"/>
      <c r="BU47" s="52"/>
      <c r="BV47" s="49"/>
      <c r="BW47" s="31"/>
      <c r="BX47" s="52"/>
      <c r="BY47" s="49"/>
      <c r="BZ47" s="31"/>
      <c r="CA47" s="52"/>
      <c r="CB47" s="49"/>
      <c r="CC47" s="31"/>
      <c r="CD47" s="52"/>
      <c r="CE47" s="49"/>
      <c r="CF47" s="31"/>
      <c r="CG47" s="52"/>
      <c r="CH47" s="49"/>
      <c r="CI47" s="31"/>
      <c r="CJ47" s="52"/>
      <c r="CK47" s="49"/>
      <c r="CL47" s="31" t="s">
        <v>640</v>
      </c>
      <c r="CM47" s="52"/>
      <c r="CN47" s="49"/>
      <c r="CO47" s="31"/>
      <c r="CP47" s="16"/>
      <c r="CQ47" s="31"/>
      <c r="CR47" s="31"/>
      <c r="CS47" s="16"/>
      <c r="CT47" s="31"/>
      <c r="CU47" s="31"/>
      <c r="CV47" s="16"/>
      <c r="CW47" s="31"/>
      <c r="CX47" s="31"/>
      <c r="CY47" s="16"/>
      <c r="CZ47" s="31"/>
      <c r="DA47" s="31"/>
      <c r="DB47" s="16"/>
      <c r="DC47" s="31"/>
      <c r="DD47" s="31"/>
      <c r="DE47" s="16"/>
      <c r="DF47" s="31"/>
      <c r="DG47" s="31"/>
      <c r="DH47" s="16"/>
      <c r="DI47" s="31"/>
      <c r="DJ47" s="31"/>
      <c r="DK47" s="16"/>
      <c r="DL47" s="31"/>
      <c r="DM47" s="31"/>
      <c r="DN47" s="16"/>
    </row>
    <row r="48" spans="1:118" s="61" customFormat="1" x14ac:dyDescent="0.2">
      <c r="A48" s="59">
        <v>45</v>
      </c>
      <c r="B48" s="80"/>
      <c r="C48" s="81" t="s">
        <v>446</v>
      </c>
      <c r="D48" s="77"/>
      <c r="E48" s="80"/>
      <c r="F48" s="81" t="s">
        <v>490</v>
      </c>
      <c r="G48" s="77"/>
      <c r="H48" s="80"/>
      <c r="I48" s="81" t="s">
        <v>495</v>
      </c>
      <c r="J48" s="77"/>
      <c r="K48" s="80"/>
      <c r="L48" s="81" t="s">
        <v>434</v>
      </c>
      <c r="M48" s="77"/>
      <c r="N48" s="80"/>
      <c r="O48" s="81" t="s">
        <v>435</v>
      </c>
      <c r="P48" s="77"/>
      <c r="Q48" s="80"/>
      <c r="R48" s="81" t="s">
        <v>641</v>
      </c>
      <c r="S48" s="77"/>
      <c r="T48" s="80"/>
      <c r="U48" s="81" t="s">
        <v>642</v>
      </c>
      <c r="V48" s="77"/>
      <c r="W48" s="80"/>
      <c r="X48" s="81"/>
      <c r="Y48" s="77"/>
      <c r="Z48" s="80"/>
      <c r="AA48" s="81" t="s">
        <v>450</v>
      </c>
      <c r="AB48" s="77"/>
      <c r="AC48" s="80"/>
      <c r="AD48" s="81"/>
      <c r="AE48" s="77"/>
      <c r="AF48" s="80"/>
      <c r="AG48" s="81"/>
      <c r="AH48" s="77"/>
      <c r="AI48" s="80"/>
      <c r="AJ48" s="81"/>
      <c r="AK48" s="77"/>
      <c r="AL48" s="80"/>
      <c r="AM48" s="81" t="s">
        <v>440</v>
      </c>
      <c r="AN48" s="77"/>
      <c r="AO48" s="80"/>
      <c r="AP48" s="81"/>
      <c r="AQ48" s="77"/>
      <c r="AR48" s="80"/>
      <c r="AS48" s="81"/>
      <c r="AT48" s="77"/>
      <c r="AU48" s="80"/>
      <c r="AV48" s="81"/>
      <c r="AW48" s="77"/>
      <c r="AX48" s="80"/>
      <c r="AY48" s="81"/>
      <c r="AZ48" s="77"/>
      <c r="BA48" s="80"/>
      <c r="BB48" s="81"/>
      <c r="BC48" s="77"/>
      <c r="BD48" s="80"/>
      <c r="BE48" s="81" t="s">
        <v>434</v>
      </c>
      <c r="BF48" s="77"/>
      <c r="BG48" s="80"/>
      <c r="BH48" s="81" t="s">
        <v>472</v>
      </c>
      <c r="BI48" s="77"/>
      <c r="BJ48" s="80"/>
      <c r="BK48" s="81"/>
      <c r="BL48" s="77"/>
      <c r="BM48" s="80"/>
      <c r="BN48" s="81"/>
      <c r="BO48" s="77"/>
      <c r="BP48" s="80"/>
      <c r="BQ48" s="81"/>
      <c r="BR48" s="77"/>
      <c r="BS48" s="80"/>
      <c r="BT48" s="81"/>
      <c r="BU48" s="77"/>
      <c r="BV48" s="80"/>
      <c r="BW48" s="81" t="s">
        <v>568</v>
      </c>
      <c r="BX48" s="77"/>
      <c r="BY48" s="80"/>
      <c r="BZ48" s="81"/>
      <c r="CA48" s="77"/>
      <c r="CB48" s="80"/>
      <c r="CC48" s="81"/>
      <c r="CD48" s="77"/>
      <c r="CE48" s="80"/>
      <c r="CF48" s="81"/>
      <c r="CG48" s="77"/>
      <c r="CH48" s="80"/>
      <c r="CI48" s="81"/>
      <c r="CJ48" s="77"/>
      <c r="CK48" s="80"/>
      <c r="CL48" s="81"/>
      <c r="CM48" s="77"/>
      <c r="CN48" s="80"/>
      <c r="CO48" s="81"/>
      <c r="CP48" s="78"/>
      <c r="CQ48" s="81"/>
      <c r="CR48" s="81"/>
      <c r="CS48" s="78"/>
      <c r="CT48" s="81"/>
      <c r="CU48" s="81"/>
      <c r="CV48" s="78"/>
      <c r="CW48" s="81"/>
      <c r="CX48" s="81"/>
      <c r="CY48" s="78"/>
      <c r="CZ48" s="81"/>
      <c r="DA48" s="81"/>
      <c r="DB48" s="78"/>
      <c r="DC48" s="81"/>
      <c r="DD48" s="81" t="s">
        <v>459</v>
      </c>
      <c r="DE48" s="78"/>
      <c r="DF48" s="81"/>
      <c r="DG48" s="81"/>
      <c r="DH48" s="78"/>
      <c r="DI48" s="81"/>
      <c r="DJ48" s="81"/>
      <c r="DK48" s="78"/>
      <c r="DL48" s="81"/>
      <c r="DM48" s="81"/>
      <c r="DN48" s="78"/>
    </row>
    <row r="49" spans="1:118" x14ac:dyDescent="0.2">
      <c r="A49" s="36">
        <v>46</v>
      </c>
      <c r="B49" s="49" t="s">
        <v>643</v>
      </c>
      <c r="C49" s="31" t="s">
        <v>446</v>
      </c>
      <c r="D49" s="52"/>
      <c r="E49" s="49"/>
      <c r="F49" s="31" t="s">
        <v>453</v>
      </c>
      <c r="G49" s="52"/>
      <c r="H49" s="49"/>
      <c r="I49" s="31" t="s">
        <v>433</v>
      </c>
      <c r="J49" s="52"/>
      <c r="K49" s="49"/>
      <c r="L49" s="31" t="s">
        <v>508</v>
      </c>
      <c r="M49" s="52"/>
      <c r="N49" s="49"/>
      <c r="O49" s="31" t="s">
        <v>435</v>
      </c>
      <c r="P49" s="52"/>
      <c r="Q49" s="49"/>
      <c r="R49" s="31" t="s">
        <v>644</v>
      </c>
      <c r="S49" s="52"/>
      <c r="T49" s="49"/>
      <c r="U49" s="31" t="s">
        <v>645</v>
      </c>
      <c r="V49" s="52"/>
      <c r="W49" s="49"/>
      <c r="X49" s="31"/>
      <c r="Y49" s="52"/>
      <c r="Z49" s="49"/>
      <c r="AA49" s="31" t="s">
        <v>451</v>
      </c>
      <c r="AB49" s="52"/>
      <c r="AC49" s="49"/>
      <c r="AD49" s="31"/>
      <c r="AE49" s="52"/>
      <c r="AF49" s="49"/>
      <c r="AG49" s="31" t="s">
        <v>646</v>
      </c>
      <c r="AH49" s="52"/>
      <c r="AI49" s="49"/>
      <c r="AJ49" s="31"/>
      <c r="AK49" s="52"/>
      <c r="AL49" s="49"/>
      <c r="AM49" s="31" t="s">
        <v>440</v>
      </c>
      <c r="AN49" s="52"/>
      <c r="AO49" s="49"/>
      <c r="AP49" s="31"/>
      <c r="AQ49" s="52"/>
      <c r="AR49" s="49"/>
      <c r="AS49" s="31" t="s">
        <v>503</v>
      </c>
      <c r="AT49" s="52"/>
      <c r="AU49" s="49"/>
      <c r="AV49" s="31"/>
      <c r="AW49" s="52"/>
      <c r="AX49" s="49"/>
      <c r="AY49" s="31"/>
      <c r="AZ49" s="52"/>
      <c r="BA49" s="49"/>
      <c r="BB49" s="31"/>
      <c r="BC49" s="52"/>
      <c r="BD49" s="49"/>
      <c r="BE49" s="31"/>
      <c r="BF49" s="52"/>
      <c r="BG49" s="49"/>
      <c r="BH49" s="31" t="s">
        <v>478</v>
      </c>
      <c r="BI49" s="52"/>
      <c r="BJ49" s="49"/>
      <c r="BK49" s="31"/>
      <c r="BL49" s="52"/>
      <c r="BM49" s="49"/>
      <c r="BN49" s="31" t="s">
        <v>444</v>
      </c>
      <c r="BO49" s="52"/>
      <c r="BP49" s="49"/>
      <c r="BQ49" s="31"/>
      <c r="BR49" s="52"/>
      <c r="BS49" s="49"/>
      <c r="BT49" s="31"/>
      <c r="BU49" s="52"/>
      <c r="BV49" s="49"/>
      <c r="BW49" s="31"/>
      <c r="BX49" s="52"/>
      <c r="BY49" s="49"/>
      <c r="BZ49" s="31"/>
      <c r="CA49" s="52"/>
      <c r="CB49" s="49"/>
      <c r="CC49" s="31"/>
      <c r="CD49" s="52"/>
      <c r="CE49" s="49"/>
      <c r="CF49" s="31"/>
      <c r="CG49" s="52"/>
      <c r="CH49" s="49"/>
      <c r="CI49" s="31"/>
      <c r="CJ49" s="52"/>
      <c r="CK49" s="49"/>
      <c r="CL49" s="31"/>
      <c r="CM49" s="52"/>
      <c r="CN49" s="49"/>
      <c r="CO49" s="31"/>
      <c r="CP49" s="16"/>
      <c r="CQ49" s="31"/>
      <c r="CR49" s="31"/>
      <c r="CS49" s="16"/>
      <c r="CT49" s="31"/>
      <c r="CU49" s="31"/>
      <c r="CV49" s="16"/>
      <c r="CW49" s="31"/>
      <c r="CX49" s="31"/>
      <c r="CY49" s="16"/>
      <c r="CZ49" s="31"/>
      <c r="DA49" s="31"/>
      <c r="DB49" s="16"/>
      <c r="DC49" s="31"/>
      <c r="DD49" s="31" t="s">
        <v>468</v>
      </c>
      <c r="DE49" s="16"/>
      <c r="DF49" s="31"/>
      <c r="DG49" s="31"/>
      <c r="DH49" s="16"/>
      <c r="DI49" s="31"/>
      <c r="DJ49" s="31"/>
      <c r="DK49" s="16"/>
      <c r="DL49" s="31"/>
      <c r="DM49" s="31"/>
      <c r="DN49" s="16"/>
    </row>
    <row r="50" spans="1:118" x14ac:dyDescent="0.2">
      <c r="A50" s="36">
        <v>47</v>
      </c>
      <c r="B50" s="49"/>
      <c r="C50" s="31" t="s">
        <v>446</v>
      </c>
      <c r="D50" s="52"/>
      <c r="E50" s="49"/>
      <c r="F50" s="31" t="s">
        <v>469</v>
      </c>
      <c r="G50" s="52"/>
      <c r="H50" s="49"/>
      <c r="I50" s="31" t="s">
        <v>602</v>
      </c>
      <c r="J50" s="52"/>
      <c r="K50" s="49"/>
      <c r="L50" s="31" t="s">
        <v>508</v>
      </c>
      <c r="M50" s="52"/>
      <c r="N50" s="49"/>
      <c r="O50" s="31" t="s">
        <v>435</v>
      </c>
      <c r="P50" s="52"/>
      <c r="Q50" s="49"/>
      <c r="R50" s="31" t="s">
        <v>647</v>
      </c>
      <c r="S50" s="52"/>
      <c r="T50" s="49"/>
      <c r="U50" s="31" t="s">
        <v>648</v>
      </c>
      <c r="V50" s="52"/>
      <c r="W50" s="49"/>
      <c r="X50" s="31"/>
      <c r="Y50" s="52"/>
      <c r="Z50" s="49"/>
      <c r="AA50" s="31"/>
      <c r="AB50" s="52"/>
      <c r="AC50" s="49"/>
      <c r="AD50" s="31"/>
      <c r="AE50" s="52"/>
      <c r="AF50" s="49"/>
      <c r="AG50" s="31"/>
      <c r="AH50" s="52"/>
      <c r="AI50" s="49"/>
      <c r="AJ50" s="31"/>
      <c r="AK50" s="52"/>
      <c r="AL50" s="49"/>
      <c r="AM50" s="31" t="s">
        <v>440</v>
      </c>
      <c r="AN50" s="52"/>
      <c r="AO50" s="49"/>
      <c r="AP50" s="31" t="s">
        <v>615</v>
      </c>
      <c r="AQ50" s="52"/>
      <c r="AR50" s="49"/>
      <c r="AS50" s="31" t="s">
        <v>485</v>
      </c>
      <c r="AT50" s="52"/>
      <c r="AU50" s="49"/>
      <c r="AV50" s="31"/>
      <c r="AW50" s="52"/>
      <c r="AX50" s="49"/>
      <c r="AY50" s="31"/>
      <c r="AZ50" s="52"/>
      <c r="BA50" s="49"/>
      <c r="BB50" s="31"/>
      <c r="BC50" s="52"/>
      <c r="BD50" s="49"/>
      <c r="BE50" s="31"/>
      <c r="BF50" s="52"/>
      <c r="BG50" s="49"/>
      <c r="BH50" s="31"/>
      <c r="BI50" s="52"/>
      <c r="BJ50" s="49"/>
      <c r="BK50" s="31"/>
      <c r="BL50" s="52"/>
      <c r="BM50" s="49"/>
      <c r="BN50" s="31" t="s">
        <v>631</v>
      </c>
      <c r="BO50" s="52"/>
      <c r="BP50" s="49"/>
      <c r="BQ50" s="31"/>
      <c r="BR50" s="52"/>
      <c r="BS50" s="49"/>
      <c r="BT50" s="31"/>
      <c r="BU50" s="52"/>
      <c r="BV50" s="49"/>
      <c r="BW50" s="31"/>
      <c r="BX50" s="52"/>
      <c r="BY50" s="49"/>
      <c r="BZ50" s="31"/>
      <c r="CA50" s="52"/>
      <c r="CB50" s="49"/>
      <c r="CC50" s="31"/>
      <c r="CD50" s="52"/>
      <c r="CE50" s="49"/>
      <c r="CF50" s="31" t="s">
        <v>598</v>
      </c>
      <c r="CG50" s="52"/>
      <c r="CH50" s="49"/>
      <c r="CI50" s="31"/>
      <c r="CJ50" s="52"/>
      <c r="CK50" s="49"/>
      <c r="CL50" s="31"/>
      <c r="CM50" s="52"/>
      <c r="CN50" s="49"/>
      <c r="CO50" s="31" t="s">
        <v>503</v>
      </c>
      <c r="CP50" s="16"/>
      <c r="CQ50" s="31"/>
      <c r="CR50" s="31"/>
      <c r="CS50" s="16"/>
      <c r="CT50" s="31"/>
      <c r="CU50" s="31"/>
      <c r="CV50" s="16"/>
      <c r="CW50" s="31"/>
      <c r="CX50" s="31"/>
      <c r="CY50" s="16"/>
      <c r="CZ50" s="31"/>
      <c r="DA50" s="31"/>
      <c r="DB50" s="16"/>
      <c r="DC50" s="31"/>
      <c r="DD50" s="31"/>
      <c r="DE50" s="16"/>
      <c r="DF50" s="31"/>
      <c r="DG50" s="31"/>
      <c r="DH50" s="16"/>
      <c r="DI50" s="31"/>
      <c r="DJ50" s="31"/>
      <c r="DK50" s="16"/>
      <c r="DL50" s="31"/>
      <c r="DM50" s="31"/>
      <c r="DN50" s="16"/>
    </row>
    <row r="51" spans="1:118" x14ac:dyDescent="0.2">
      <c r="A51" s="36">
        <v>48</v>
      </c>
      <c r="B51" s="49"/>
      <c r="C51" s="31"/>
      <c r="D51" s="52"/>
      <c r="E51" s="49"/>
      <c r="F51" s="31" t="s">
        <v>490</v>
      </c>
      <c r="G51" s="52"/>
      <c r="H51" s="49"/>
      <c r="I51" s="31" t="s">
        <v>454</v>
      </c>
      <c r="J51" s="52"/>
      <c r="K51" s="49"/>
      <c r="L51" s="31" t="s">
        <v>434</v>
      </c>
      <c r="M51" s="52"/>
      <c r="N51" s="49"/>
      <c r="O51" s="31" t="s">
        <v>435</v>
      </c>
      <c r="P51" s="52"/>
      <c r="Q51" s="49"/>
      <c r="R51" s="31" t="s">
        <v>649</v>
      </c>
      <c r="S51" s="52"/>
      <c r="T51" s="49"/>
      <c r="U51" s="31"/>
      <c r="V51" s="52"/>
      <c r="W51" s="49"/>
      <c r="X51" s="31" t="s">
        <v>462</v>
      </c>
      <c r="Y51" s="52"/>
      <c r="Z51" s="49"/>
      <c r="AA51" s="31" t="s">
        <v>451</v>
      </c>
      <c r="AB51" s="52"/>
      <c r="AC51" s="49"/>
      <c r="AD51" s="31"/>
      <c r="AE51" s="52"/>
      <c r="AF51" s="49"/>
      <c r="AG51" s="31"/>
      <c r="AH51" s="52"/>
      <c r="AI51" s="49"/>
      <c r="AJ51" s="31"/>
      <c r="AK51" s="52"/>
      <c r="AL51" s="49"/>
      <c r="AM51" s="31" t="s">
        <v>440</v>
      </c>
      <c r="AN51" s="52"/>
      <c r="AO51" s="49"/>
      <c r="AP51" s="31" t="s">
        <v>489</v>
      </c>
      <c r="AQ51" s="52"/>
      <c r="AR51" s="49"/>
      <c r="AS51" s="31" t="s">
        <v>485</v>
      </c>
      <c r="AT51" s="52"/>
      <c r="AU51" s="49"/>
      <c r="AV51" s="31" t="s">
        <v>650</v>
      </c>
      <c r="AW51" s="52"/>
      <c r="AX51" s="49"/>
      <c r="AY51" s="31"/>
      <c r="AZ51" s="52"/>
      <c r="BA51" s="49"/>
      <c r="BB51" s="31" t="s">
        <v>634</v>
      </c>
      <c r="BC51" s="52"/>
      <c r="BD51" s="49"/>
      <c r="BE51" s="31"/>
      <c r="BF51" s="52"/>
      <c r="BG51" s="49"/>
      <c r="BH51" s="31"/>
      <c r="BI51" s="52"/>
      <c r="BJ51" s="49"/>
      <c r="BK51" s="31"/>
      <c r="BL51" s="52"/>
      <c r="BM51" s="49"/>
      <c r="BN51" s="31"/>
      <c r="BO51" s="52"/>
      <c r="BP51" s="49"/>
      <c r="BQ51" s="31"/>
      <c r="BR51" s="52"/>
      <c r="BS51" s="49"/>
      <c r="BT51" s="31"/>
      <c r="BU51" s="52"/>
      <c r="BV51" s="49"/>
      <c r="BW51" s="31" t="s">
        <v>651</v>
      </c>
      <c r="BX51" s="52"/>
      <c r="BY51" s="49"/>
      <c r="BZ51" s="31"/>
      <c r="CA51" s="52"/>
      <c r="CB51" s="49"/>
      <c r="CC51" s="31"/>
      <c r="CD51" s="52"/>
      <c r="CE51" s="49"/>
      <c r="CF51" s="31"/>
      <c r="CG51" s="52"/>
      <c r="CH51" s="49"/>
      <c r="CI51" s="31"/>
      <c r="CJ51" s="52"/>
      <c r="CK51" s="49"/>
      <c r="CL51" s="31"/>
      <c r="CM51" s="52"/>
      <c r="CN51" s="49"/>
      <c r="CO51" s="31"/>
      <c r="CP51" s="16"/>
      <c r="CQ51" s="31"/>
      <c r="CR51" s="31" t="s">
        <v>652</v>
      </c>
      <c r="CS51" s="16"/>
      <c r="CT51" s="31"/>
      <c r="CU51" s="31" t="s">
        <v>653</v>
      </c>
      <c r="CV51" s="16"/>
      <c r="CW51" s="31"/>
      <c r="CX51" s="31"/>
      <c r="CY51" s="16"/>
      <c r="CZ51" s="31"/>
      <c r="DA51" s="31"/>
      <c r="DB51" s="16"/>
      <c r="DC51" s="31"/>
      <c r="DD51" s="31"/>
      <c r="DE51" s="16"/>
      <c r="DF51" s="31"/>
      <c r="DG51" s="31"/>
      <c r="DH51" s="16"/>
      <c r="DI51" s="31"/>
      <c r="DJ51" s="31"/>
      <c r="DK51" s="16"/>
      <c r="DL51" s="31"/>
      <c r="DM51" s="31"/>
      <c r="DN51" s="16"/>
    </row>
    <row r="52" spans="1:118" x14ac:dyDescent="0.2">
      <c r="A52" s="36">
        <v>49</v>
      </c>
      <c r="B52" s="49"/>
      <c r="C52" s="31" t="s">
        <v>446</v>
      </c>
      <c r="D52" s="52"/>
      <c r="E52" s="49"/>
      <c r="F52" s="31" t="s">
        <v>654</v>
      </c>
      <c r="G52" s="52"/>
      <c r="H52" s="49"/>
      <c r="I52" s="31" t="s">
        <v>454</v>
      </c>
      <c r="J52" s="52"/>
      <c r="K52" s="49"/>
      <c r="L52" s="31" t="s">
        <v>434</v>
      </c>
      <c r="M52" s="52"/>
      <c r="N52" s="49"/>
      <c r="O52" s="31" t="s">
        <v>435</v>
      </c>
      <c r="P52" s="52"/>
      <c r="Q52" s="49"/>
      <c r="R52" s="31" t="s">
        <v>655</v>
      </c>
      <c r="S52" s="52"/>
      <c r="T52" s="49"/>
      <c r="U52" s="31"/>
      <c r="V52" s="52"/>
      <c r="W52" s="49"/>
      <c r="X52" s="31"/>
      <c r="Y52" s="52"/>
      <c r="Z52" s="49"/>
      <c r="AA52" s="31"/>
      <c r="AB52" s="52"/>
      <c r="AC52" s="49"/>
      <c r="AD52" s="31"/>
      <c r="AE52" s="52"/>
      <c r="AF52" s="49"/>
      <c r="AG52" s="31"/>
      <c r="AH52" s="52"/>
      <c r="AI52" s="49"/>
      <c r="AJ52" s="31"/>
      <c r="AK52" s="52"/>
      <c r="AL52" s="49"/>
      <c r="AM52" s="31" t="s">
        <v>440</v>
      </c>
      <c r="AN52" s="52"/>
      <c r="AO52" s="49"/>
      <c r="AP52" s="31" t="s">
        <v>656</v>
      </c>
      <c r="AQ52" s="52"/>
      <c r="AR52" s="49"/>
      <c r="AS52" s="31" t="s">
        <v>445</v>
      </c>
      <c r="AT52" s="52"/>
      <c r="AU52" s="49"/>
      <c r="AV52" s="31" t="s">
        <v>657</v>
      </c>
      <c r="AW52" s="52"/>
      <c r="AX52" s="49"/>
      <c r="AY52" s="31"/>
      <c r="AZ52" s="52"/>
      <c r="BA52" s="49"/>
      <c r="BB52" s="31"/>
      <c r="BC52" s="52"/>
      <c r="BD52" s="49"/>
      <c r="BE52" s="31"/>
      <c r="BF52" s="52"/>
      <c r="BG52" s="49"/>
      <c r="BH52" s="31"/>
      <c r="BI52" s="52"/>
      <c r="BJ52" s="49"/>
      <c r="BK52" s="31"/>
      <c r="BL52" s="52"/>
      <c r="BM52" s="49"/>
      <c r="BN52" s="31"/>
      <c r="BO52" s="52"/>
      <c r="BP52" s="49"/>
      <c r="BQ52" s="31"/>
      <c r="BR52" s="52"/>
      <c r="BS52" s="49"/>
      <c r="BT52" s="31"/>
      <c r="BU52" s="52"/>
      <c r="BV52" s="49"/>
      <c r="BW52" s="31"/>
      <c r="BX52" s="52"/>
      <c r="BY52" s="49"/>
      <c r="BZ52" s="31"/>
      <c r="CA52" s="52"/>
      <c r="CB52" s="49"/>
      <c r="CC52" s="31"/>
      <c r="CD52" s="52"/>
      <c r="CE52" s="49"/>
      <c r="CF52" s="31"/>
      <c r="CG52" s="52"/>
      <c r="CH52" s="49"/>
      <c r="CI52" s="31"/>
      <c r="CJ52" s="52"/>
      <c r="CK52" s="49"/>
      <c r="CL52" s="31"/>
      <c r="CM52" s="52"/>
      <c r="CN52" s="49"/>
      <c r="CO52" s="31"/>
      <c r="CP52" s="16"/>
      <c r="CQ52" s="31"/>
      <c r="CR52" s="31"/>
      <c r="CS52" s="16"/>
      <c r="CT52" s="31"/>
      <c r="CU52" s="31"/>
      <c r="CV52" s="16"/>
      <c r="CW52" s="31"/>
      <c r="CX52" s="31"/>
      <c r="CY52" s="16"/>
      <c r="CZ52" s="31"/>
      <c r="DA52" s="31"/>
      <c r="DB52" s="16"/>
      <c r="DC52" s="31"/>
      <c r="DD52" s="31"/>
      <c r="DE52" s="16"/>
      <c r="DF52" s="31"/>
      <c r="DG52" s="31"/>
      <c r="DH52" s="16"/>
      <c r="DI52" s="31"/>
      <c r="DJ52" s="31"/>
      <c r="DK52" s="16"/>
      <c r="DL52" s="31"/>
      <c r="DM52" s="31"/>
      <c r="DN52" s="16"/>
    </row>
    <row r="53" spans="1:118" x14ac:dyDescent="0.2">
      <c r="A53" s="36">
        <v>50</v>
      </c>
      <c r="B53" s="49"/>
      <c r="C53" s="31" t="s">
        <v>526</v>
      </c>
      <c r="D53" s="52"/>
      <c r="E53" s="49"/>
      <c r="F53" s="31" t="s">
        <v>447</v>
      </c>
      <c r="G53" s="52"/>
      <c r="H53" s="49"/>
      <c r="I53" s="31" t="s">
        <v>454</v>
      </c>
      <c r="J53" s="52"/>
      <c r="K53" s="49"/>
      <c r="L53" s="31" t="s">
        <v>434</v>
      </c>
      <c r="M53" s="52"/>
      <c r="N53" s="49"/>
      <c r="O53" s="31" t="s">
        <v>435</v>
      </c>
      <c r="P53" s="52"/>
      <c r="Q53" s="49"/>
      <c r="R53" s="31" t="s">
        <v>658</v>
      </c>
      <c r="S53" s="52"/>
      <c r="T53" s="49"/>
      <c r="U53" s="31" t="s">
        <v>659</v>
      </c>
      <c r="V53" s="52"/>
      <c r="W53" s="49"/>
      <c r="X53" s="31" t="s">
        <v>440</v>
      </c>
      <c r="Y53" s="52"/>
      <c r="Z53" s="49"/>
      <c r="AA53" s="31" t="s">
        <v>451</v>
      </c>
      <c r="AB53" s="52"/>
      <c r="AC53" s="49"/>
      <c r="AD53" s="31"/>
      <c r="AE53" s="52"/>
      <c r="AF53" s="49"/>
      <c r="AG53" s="31" t="s">
        <v>660</v>
      </c>
      <c r="AH53" s="52"/>
      <c r="AI53" s="49"/>
      <c r="AJ53" s="31"/>
      <c r="AK53" s="52"/>
      <c r="AL53" s="49"/>
      <c r="AM53" s="31" t="s">
        <v>440</v>
      </c>
      <c r="AN53" s="52"/>
      <c r="AO53" s="49"/>
      <c r="AP53" s="31" t="s">
        <v>615</v>
      </c>
      <c r="AQ53" s="52"/>
      <c r="AR53" s="49"/>
      <c r="AS53" s="31" t="s">
        <v>627</v>
      </c>
      <c r="AT53" s="52"/>
      <c r="AU53" s="49"/>
      <c r="AV53" s="31"/>
      <c r="AW53" s="52"/>
      <c r="AX53" s="49"/>
      <c r="AY53" s="31"/>
      <c r="AZ53" s="52"/>
      <c r="BA53" s="49"/>
      <c r="BB53" s="31"/>
      <c r="BC53" s="52"/>
      <c r="BD53" s="49"/>
      <c r="BE53" s="31"/>
      <c r="BF53" s="52"/>
      <c r="BG53" s="49"/>
      <c r="BH53" s="31"/>
      <c r="BI53" s="52"/>
      <c r="BJ53" s="49"/>
      <c r="BK53" s="31"/>
      <c r="BL53" s="52"/>
      <c r="BM53" s="49"/>
      <c r="BN53" s="31"/>
      <c r="BO53" s="52"/>
      <c r="BP53" s="49"/>
      <c r="BQ53" s="31"/>
      <c r="BR53" s="52"/>
      <c r="BS53" s="49"/>
      <c r="BT53" s="31"/>
      <c r="BU53" s="52"/>
      <c r="BV53" s="49"/>
      <c r="BW53" s="31"/>
      <c r="BX53" s="52"/>
      <c r="BY53" s="49"/>
      <c r="BZ53" s="31" t="s">
        <v>661</v>
      </c>
      <c r="CA53" s="52"/>
      <c r="CB53" s="49"/>
      <c r="CC53" s="31"/>
      <c r="CD53" s="52"/>
      <c r="CE53" s="49"/>
      <c r="CF53" s="31"/>
      <c r="CG53" s="52"/>
      <c r="CH53" s="49"/>
      <c r="CI53" s="31" t="s">
        <v>631</v>
      </c>
      <c r="CJ53" s="52"/>
      <c r="CK53" s="49"/>
      <c r="CL53" s="31"/>
      <c r="CM53" s="52"/>
      <c r="CN53" s="49"/>
      <c r="CO53" s="31"/>
      <c r="CP53" s="16"/>
      <c r="CQ53" s="31"/>
      <c r="CR53" s="31"/>
      <c r="CS53" s="16"/>
      <c r="CT53" s="31"/>
      <c r="CU53" s="31"/>
      <c r="CV53" s="16"/>
      <c r="CW53" s="31"/>
      <c r="CX53" s="31" t="s">
        <v>662</v>
      </c>
      <c r="CY53" s="16"/>
      <c r="CZ53" s="31"/>
      <c r="DA53" s="31" t="s">
        <v>663</v>
      </c>
      <c r="DB53" s="16"/>
      <c r="DC53" s="31"/>
      <c r="DD53" s="31"/>
      <c r="DE53" s="16"/>
      <c r="DF53" s="31"/>
      <c r="DG53" s="31"/>
      <c r="DH53" s="16"/>
      <c r="DI53" s="31"/>
      <c r="DJ53" s="31"/>
      <c r="DK53" s="16"/>
      <c r="DL53" s="31"/>
      <c r="DM53" s="31"/>
      <c r="DN53" s="16"/>
    </row>
  </sheetData>
  <mergeCells count="41">
    <mergeCell ref="CK2:CM2"/>
    <mergeCell ref="CN2:CP2"/>
    <mergeCell ref="CQ2:CS2"/>
    <mergeCell ref="BV2:BX2"/>
    <mergeCell ref="BY2:CA2"/>
    <mergeCell ref="CB2:CD2"/>
    <mergeCell ref="CE2:CG2"/>
    <mergeCell ref="CH2:CJ2"/>
    <mergeCell ref="BG2:BI2"/>
    <mergeCell ref="BJ2:BL2"/>
    <mergeCell ref="BM2:BO2"/>
    <mergeCell ref="BP2:BR2"/>
    <mergeCell ref="BS2:BU2"/>
    <mergeCell ref="AI2:AK2"/>
    <mergeCell ref="AL2:AN2"/>
    <mergeCell ref="BA2:BC2"/>
    <mergeCell ref="BD2:BF2"/>
    <mergeCell ref="AO2:AQ2"/>
    <mergeCell ref="A1:A3"/>
    <mergeCell ref="B1:AZ1"/>
    <mergeCell ref="B2:D2"/>
    <mergeCell ref="E2:G2"/>
    <mergeCell ref="H2:J2"/>
    <mergeCell ref="K2:M2"/>
    <mergeCell ref="N2:P2"/>
    <mergeCell ref="Q2:S2"/>
    <mergeCell ref="T2:V2"/>
    <mergeCell ref="W2:Y2"/>
    <mergeCell ref="AR2:AT2"/>
    <mergeCell ref="AU2:AW2"/>
    <mergeCell ref="AX2:AZ2"/>
    <mergeCell ref="Z2:AB2"/>
    <mergeCell ref="AC2:AE2"/>
    <mergeCell ref="AF2:AH2"/>
    <mergeCell ref="DI2:DK2"/>
    <mergeCell ref="DL2:DN2"/>
    <mergeCell ref="CT2:CV2"/>
    <mergeCell ref="CW2:CY2"/>
    <mergeCell ref="CZ2:DB2"/>
    <mergeCell ref="DC2:DE2"/>
    <mergeCell ref="DF2:D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60A4-FE5F-45F5-9D69-B7CFA9B92E30}">
  <dimension ref="A1:IR5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9" sqref="C9"/>
    </sheetView>
  </sheetViews>
  <sheetFormatPr baseColWidth="10" defaultColWidth="8.83203125" defaultRowHeight="15" x14ac:dyDescent="0.2"/>
  <cols>
    <col min="2" max="2" width="8.83203125" style="50"/>
    <col min="5" max="5" width="8.83203125" style="50"/>
    <col min="8" max="8" width="8.83203125" style="50"/>
    <col min="11" max="11" width="10.1640625" style="50" bestFit="1" customWidth="1"/>
    <col min="14" max="14" width="9.1640625" style="50" bestFit="1" customWidth="1"/>
    <col min="17" max="17" width="8.83203125" style="50"/>
    <col min="20" max="20" width="8.83203125" style="50"/>
    <col min="23" max="23" width="8.83203125" style="50"/>
    <col min="26" max="26" width="8.83203125" style="50"/>
    <col min="29" max="29" width="8.83203125" style="50"/>
    <col min="32" max="32" width="8.83203125" style="50"/>
    <col min="35" max="35" width="8.83203125" style="50"/>
    <col min="38" max="38" width="8.83203125" style="50"/>
    <col min="41" max="41" width="9.83203125" style="50" bestFit="1" customWidth="1"/>
    <col min="44" max="44" width="8.83203125" style="50"/>
    <col min="50" max="50" width="8.83203125" style="50"/>
    <col min="53" max="53" width="8.83203125" style="50"/>
    <col min="56" max="56" width="9.83203125" style="50" bestFit="1" customWidth="1"/>
    <col min="59" max="59" width="8.83203125" style="50"/>
    <col min="62" max="62" width="8.83203125" style="50"/>
    <col min="65" max="65" width="8.83203125" style="50"/>
    <col min="68" max="68" width="8.83203125" style="50"/>
    <col min="71" max="71" width="8.83203125" style="50"/>
    <col min="74" max="74" width="8.83203125" style="50"/>
    <col min="77" max="77" width="8.83203125" style="50"/>
    <col min="80" max="80" width="8.83203125" style="50"/>
    <col min="83" max="83" width="8.83203125" style="50"/>
    <col min="85" max="85" width="10.83203125" customWidth="1"/>
    <col min="86" max="86" width="8.83203125" style="50"/>
    <col min="89" max="89" width="8.83203125" style="50"/>
    <col min="92" max="92" width="8.83203125" style="50"/>
    <col min="95" max="95" width="8.83203125" style="50"/>
    <col min="98" max="98" width="8.83203125" style="50"/>
    <col min="101" max="101" width="8.83203125" style="50"/>
    <col min="104" max="104" width="8.83203125" style="50"/>
    <col min="107" max="107" width="8.83203125" style="50"/>
    <col min="116" max="116" width="9.83203125" bestFit="1" customWidth="1"/>
    <col min="128" max="128" width="9.83203125" bestFit="1" customWidth="1"/>
  </cols>
  <sheetData>
    <row r="1" spans="1:252" x14ac:dyDescent="0.2">
      <c r="A1" s="147" t="s">
        <v>72</v>
      </c>
      <c r="B1" s="148" t="s">
        <v>664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</row>
    <row r="2" spans="1:252" x14ac:dyDescent="0.2">
      <c r="A2" s="147"/>
      <c r="B2" s="121" t="s">
        <v>665</v>
      </c>
      <c r="C2" s="121"/>
      <c r="D2" s="121"/>
      <c r="E2" s="121" t="s">
        <v>666</v>
      </c>
      <c r="F2" s="121"/>
      <c r="G2" s="121"/>
      <c r="H2" s="121" t="s">
        <v>667</v>
      </c>
      <c r="I2" s="121"/>
      <c r="J2" s="121"/>
      <c r="K2" s="121" t="s">
        <v>668</v>
      </c>
      <c r="L2" s="121"/>
      <c r="M2" s="121"/>
      <c r="N2" s="121" t="s">
        <v>669</v>
      </c>
      <c r="O2" s="121"/>
      <c r="P2" s="121"/>
      <c r="Q2" s="121" t="s">
        <v>670</v>
      </c>
      <c r="R2" s="121"/>
      <c r="S2" s="121"/>
      <c r="T2" s="121" t="s">
        <v>671</v>
      </c>
      <c r="U2" s="121"/>
      <c r="V2" s="121"/>
      <c r="W2" s="121" t="s">
        <v>672</v>
      </c>
      <c r="X2" s="121"/>
      <c r="Y2" s="121"/>
      <c r="Z2" s="121" t="s">
        <v>673</v>
      </c>
      <c r="AA2" s="121"/>
      <c r="AB2" s="121"/>
      <c r="AC2" s="121" t="s">
        <v>674</v>
      </c>
      <c r="AD2" s="121"/>
      <c r="AE2" s="121"/>
      <c r="AF2" s="121" t="s">
        <v>675</v>
      </c>
      <c r="AG2" s="121"/>
      <c r="AH2" s="121"/>
      <c r="AI2" s="121" t="s">
        <v>676</v>
      </c>
      <c r="AJ2" s="121"/>
      <c r="AK2" s="121"/>
      <c r="AL2" s="121" t="s">
        <v>677</v>
      </c>
      <c r="AM2" s="121"/>
      <c r="AN2" s="121"/>
      <c r="AO2" s="121" t="s">
        <v>678</v>
      </c>
      <c r="AP2" s="121"/>
      <c r="AQ2" s="121"/>
      <c r="AR2" s="121" t="s">
        <v>679</v>
      </c>
      <c r="AS2" s="121"/>
      <c r="AT2" s="121"/>
      <c r="AU2" s="121" t="s">
        <v>680</v>
      </c>
      <c r="AV2" s="121"/>
      <c r="AW2" s="121"/>
      <c r="AX2" s="121" t="s">
        <v>681</v>
      </c>
      <c r="AY2" s="121"/>
      <c r="AZ2" s="121"/>
      <c r="BA2" s="121" t="s">
        <v>682</v>
      </c>
      <c r="BB2" s="121"/>
      <c r="BC2" s="121"/>
      <c r="BD2" s="121" t="s">
        <v>683</v>
      </c>
      <c r="BE2" s="121"/>
      <c r="BF2" s="121"/>
      <c r="BG2" s="121" t="s">
        <v>684</v>
      </c>
      <c r="BH2" s="121"/>
      <c r="BI2" s="121"/>
      <c r="BJ2" s="121" t="s">
        <v>685</v>
      </c>
      <c r="BK2" s="121"/>
      <c r="BL2" s="121"/>
      <c r="BM2" s="121" t="s">
        <v>686</v>
      </c>
      <c r="BN2" s="121"/>
      <c r="BO2" s="121"/>
      <c r="BP2" s="121" t="s">
        <v>687</v>
      </c>
      <c r="BQ2" s="121"/>
      <c r="BR2" s="121"/>
      <c r="BS2" s="121" t="s">
        <v>688</v>
      </c>
      <c r="BT2" s="121"/>
      <c r="BU2" s="121"/>
      <c r="BV2" s="121" t="s">
        <v>689</v>
      </c>
      <c r="BW2" s="121"/>
      <c r="BX2" s="121"/>
      <c r="BY2" s="121" t="s">
        <v>690</v>
      </c>
      <c r="BZ2" s="121"/>
      <c r="CA2" s="121"/>
      <c r="CB2" s="121" t="s">
        <v>691</v>
      </c>
      <c r="CC2" s="121"/>
      <c r="CD2" s="121"/>
      <c r="CE2" s="121" t="s">
        <v>692</v>
      </c>
      <c r="CF2" s="121"/>
      <c r="CG2" s="121"/>
      <c r="CH2" s="121" t="s">
        <v>693</v>
      </c>
      <c r="CI2" s="121"/>
      <c r="CJ2" s="121"/>
      <c r="CK2" s="121" t="s">
        <v>694</v>
      </c>
      <c r="CL2" s="121"/>
      <c r="CM2" s="121"/>
      <c r="CN2" s="121" t="s">
        <v>695</v>
      </c>
      <c r="CO2" s="121"/>
      <c r="CP2" s="121"/>
      <c r="CQ2" s="121" t="s">
        <v>696</v>
      </c>
      <c r="CR2" s="121"/>
      <c r="CS2" s="121"/>
      <c r="CT2" s="121" t="s">
        <v>697</v>
      </c>
      <c r="CU2" s="121"/>
      <c r="CV2" s="121"/>
      <c r="CW2" s="121" t="s">
        <v>698</v>
      </c>
      <c r="CX2" s="121"/>
      <c r="CY2" s="121"/>
      <c r="CZ2" s="121" t="s">
        <v>699</v>
      </c>
      <c r="DA2" s="121"/>
      <c r="DB2" s="121"/>
      <c r="DC2" s="121" t="s">
        <v>700</v>
      </c>
      <c r="DD2" s="121"/>
      <c r="DE2" s="121"/>
      <c r="DF2" s="121" t="s">
        <v>701</v>
      </c>
      <c r="DG2" s="121"/>
      <c r="DH2" s="121"/>
      <c r="DI2" s="121" t="s">
        <v>702</v>
      </c>
      <c r="DJ2" s="121"/>
      <c r="DK2" s="121"/>
      <c r="DL2" s="121" t="s">
        <v>703</v>
      </c>
      <c r="DM2" s="121"/>
      <c r="DN2" s="121"/>
      <c r="DO2" s="121" t="s">
        <v>704</v>
      </c>
      <c r="DP2" s="121"/>
      <c r="DQ2" s="121"/>
      <c r="DR2" s="121" t="s">
        <v>705</v>
      </c>
      <c r="DS2" s="121"/>
      <c r="DT2" s="121"/>
      <c r="DU2" s="121" t="s">
        <v>706</v>
      </c>
      <c r="DV2" s="121"/>
      <c r="DW2" s="121"/>
      <c r="DX2" s="121" t="s">
        <v>707</v>
      </c>
      <c r="DY2" s="121"/>
      <c r="DZ2" s="121"/>
      <c r="EA2" s="121" t="s">
        <v>708</v>
      </c>
      <c r="EB2" s="121"/>
      <c r="EC2" s="121"/>
      <c r="ED2" s="121" t="s">
        <v>709</v>
      </c>
      <c r="EE2" s="121"/>
      <c r="EF2" s="121"/>
      <c r="EG2" s="121" t="s">
        <v>710</v>
      </c>
      <c r="EH2" s="121"/>
      <c r="EI2" s="121"/>
      <c r="EJ2" s="121" t="s">
        <v>711</v>
      </c>
      <c r="EK2" s="121"/>
      <c r="EL2" s="121"/>
      <c r="EM2" s="121" t="s">
        <v>712</v>
      </c>
      <c r="EN2" s="121"/>
      <c r="EO2" s="121"/>
      <c r="EP2" s="121" t="s">
        <v>713</v>
      </c>
      <c r="EQ2" s="121"/>
      <c r="ER2" s="121"/>
      <c r="ES2" s="121" t="s">
        <v>714</v>
      </c>
      <c r="ET2" s="121"/>
      <c r="EU2" s="121"/>
      <c r="EV2" s="121" t="s">
        <v>715</v>
      </c>
      <c r="EW2" s="121"/>
      <c r="EX2" s="121"/>
      <c r="EY2" s="121" t="s">
        <v>716</v>
      </c>
      <c r="EZ2" s="121"/>
      <c r="FA2" s="121"/>
      <c r="FB2" s="121" t="s">
        <v>717</v>
      </c>
      <c r="FC2" s="121"/>
      <c r="FD2" s="121"/>
      <c r="FE2" s="121" t="s">
        <v>718</v>
      </c>
      <c r="FF2" s="121"/>
      <c r="FG2" s="121"/>
      <c r="FH2" s="121" t="s">
        <v>719</v>
      </c>
      <c r="FI2" s="121"/>
      <c r="FJ2" s="121"/>
      <c r="FK2" s="121" t="s">
        <v>720</v>
      </c>
      <c r="FL2" s="121"/>
      <c r="FM2" s="121"/>
      <c r="FN2" s="121" t="s">
        <v>721</v>
      </c>
      <c r="FO2" s="121"/>
      <c r="FP2" s="121"/>
      <c r="FQ2" s="121" t="s">
        <v>722</v>
      </c>
      <c r="FR2" s="121"/>
      <c r="FS2" s="121"/>
      <c r="FT2" s="121" t="s">
        <v>723</v>
      </c>
      <c r="FU2" s="121"/>
      <c r="FV2" s="121"/>
      <c r="FW2" s="121" t="s">
        <v>724</v>
      </c>
      <c r="FX2" s="121"/>
      <c r="FY2" s="121"/>
      <c r="FZ2" s="121" t="s">
        <v>725</v>
      </c>
      <c r="GA2" s="121"/>
      <c r="GB2" s="121"/>
      <c r="GC2" s="121" t="s">
        <v>726</v>
      </c>
      <c r="GD2" s="121"/>
      <c r="GE2" s="121"/>
      <c r="GF2" s="121" t="s">
        <v>727</v>
      </c>
      <c r="GG2" s="121"/>
      <c r="GH2" s="121"/>
      <c r="GI2" s="121" t="s">
        <v>728</v>
      </c>
      <c r="GJ2" s="121"/>
      <c r="GK2" s="121"/>
      <c r="GL2" s="121" t="s">
        <v>729</v>
      </c>
      <c r="GM2" s="121"/>
      <c r="GN2" s="121"/>
      <c r="GO2" s="121" t="s">
        <v>730</v>
      </c>
      <c r="GP2" s="121"/>
      <c r="GQ2" s="121"/>
      <c r="GR2" s="121" t="s">
        <v>731</v>
      </c>
      <c r="GS2" s="121"/>
      <c r="GT2" s="121"/>
      <c r="GU2" s="149" t="s">
        <v>732</v>
      </c>
      <c r="GV2" s="149"/>
      <c r="GW2" s="149"/>
      <c r="GX2" s="121" t="s">
        <v>733</v>
      </c>
      <c r="GY2" s="121"/>
      <c r="GZ2" s="121"/>
      <c r="HA2" s="121" t="s">
        <v>734</v>
      </c>
      <c r="HB2" s="121"/>
      <c r="HC2" s="121"/>
      <c r="HD2" s="121" t="s">
        <v>735</v>
      </c>
      <c r="HE2" s="121"/>
      <c r="HF2" s="121"/>
      <c r="HG2" s="121" t="s">
        <v>736</v>
      </c>
      <c r="HH2" s="121"/>
      <c r="HI2" s="121"/>
      <c r="HJ2" s="121" t="s">
        <v>737</v>
      </c>
      <c r="HK2" s="121"/>
      <c r="HL2" s="121"/>
      <c r="HM2" s="121" t="s">
        <v>738</v>
      </c>
      <c r="HN2" s="121"/>
      <c r="HO2" s="121"/>
      <c r="HP2" s="121" t="s">
        <v>739</v>
      </c>
      <c r="HQ2" s="121"/>
      <c r="HR2" s="121"/>
      <c r="HS2" s="121" t="s">
        <v>740</v>
      </c>
      <c r="HT2" s="121"/>
      <c r="HU2" s="121"/>
      <c r="HV2" s="121" t="s">
        <v>741</v>
      </c>
      <c r="HW2" s="121"/>
      <c r="HX2" s="121"/>
      <c r="HY2" s="121" t="s">
        <v>742</v>
      </c>
      <c r="HZ2" s="121"/>
      <c r="IA2" s="121"/>
      <c r="IB2" s="121" t="s">
        <v>743</v>
      </c>
      <c r="IC2" s="121"/>
      <c r="ID2" s="121"/>
      <c r="IE2" s="121" t="s">
        <v>744</v>
      </c>
      <c r="IF2" s="121"/>
      <c r="IG2" s="121"/>
      <c r="IH2" s="121" t="s">
        <v>745</v>
      </c>
      <c r="II2" s="121"/>
      <c r="IJ2" s="121"/>
      <c r="IK2" s="121" t="s">
        <v>746</v>
      </c>
      <c r="IL2" s="121"/>
      <c r="IM2" s="121"/>
      <c r="IN2" s="121"/>
      <c r="IO2" s="121"/>
      <c r="IP2" s="121"/>
    </row>
    <row r="3" spans="1:252" ht="32" x14ac:dyDescent="0.2">
      <c r="A3" s="147"/>
      <c r="B3" s="47" t="s">
        <v>429</v>
      </c>
      <c r="C3" s="19" t="s">
        <v>122</v>
      </c>
      <c r="D3" s="51" t="s">
        <v>114</v>
      </c>
      <c r="E3" s="47" t="s">
        <v>429</v>
      </c>
      <c r="F3" s="19" t="s">
        <v>122</v>
      </c>
      <c r="G3" s="51" t="s">
        <v>114</v>
      </c>
      <c r="H3" s="47" t="s">
        <v>429</v>
      </c>
      <c r="I3" s="19" t="s">
        <v>122</v>
      </c>
      <c r="J3" s="51" t="s">
        <v>114</v>
      </c>
      <c r="K3" s="47" t="s">
        <v>429</v>
      </c>
      <c r="L3" s="19" t="s">
        <v>122</v>
      </c>
      <c r="M3" s="51" t="s">
        <v>114</v>
      </c>
      <c r="N3" s="47" t="s">
        <v>429</v>
      </c>
      <c r="O3" s="19" t="s">
        <v>122</v>
      </c>
      <c r="P3" s="51" t="s">
        <v>114</v>
      </c>
      <c r="Q3" s="47" t="s">
        <v>429</v>
      </c>
      <c r="R3" s="19" t="s">
        <v>122</v>
      </c>
      <c r="S3" s="51" t="s">
        <v>114</v>
      </c>
      <c r="T3" s="47" t="s">
        <v>429</v>
      </c>
      <c r="U3" s="19" t="s">
        <v>122</v>
      </c>
      <c r="V3" s="51" t="s">
        <v>114</v>
      </c>
      <c r="W3" s="47" t="s">
        <v>429</v>
      </c>
      <c r="X3" s="19" t="s">
        <v>122</v>
      </c>
      <c r="Y3" s="51" t="s">
        <v>114</v>
      </c>
      <c r="Z3" s="47" t="s">
        <v>429</v>
      </c>
      <c r="AA3" s="19" t="s">
        <v>122</v>
      </c>
      <c r="AB3" s="51" t="s">
        <v>114</v>
      </c>
      <c r="AC3" s="47" t="s">
        <v>429</v>
      </c>
      <c r="AD3" s="19" t="s">
        <v>122</v>
      </c>
      <c r="AE3" s="51" t="s">
        <v>114</v>
      </c>
      <c r="AF3" s="47" t="s">
        <v>429</v>
      </c>
      <c r="AG3" s="19" t="s">
        <v>122</v>
      </c>
      <c r="AH3" s="51" t="s">
        <v>114</v>
      </c>
      <c r="AI3" s="47" t="s">
        <v>429</v>
      </c>
      <c r="AJ3" s="19" t="s">
        <v>122</v>
      </c>
      <c r="AK3" s="51" t="s">
        <v>114</v>
      </c>
      <c r="AL3" s="47" t="s">
        <v>429</v>
      </c>
      <c r="AM3" s="19" t="s">
        <v>122</v>
      </c>
      <c r="AN3" s="51" t="s">
        <v>114</v>
      </c>
      <c r="AO3" s="47" t="s">
        <v>429</v>
      </c>
      <c r="AP3" s="19" t="s">
        <v>122</v>
      </c>
      <c r="AQ3" s="51" t="s">
        <v>114</v>
      </c>
      <c r="AR3" s="47" t="s">
        <v>429</v>
      </c>
      <c r="AS3" s="19" t="s">
        <v>122</v>
      </c>
      <c r="AT3" s="18" t="s">
        <v>114</v>
      </c>
      <c r="AU3" s="18" t="s">
        <v>429</v>
      </c>
      <c r="AV3" s="19" t="s">
        <v>122</v>
      </c>
      <c r="AW3" s="51" t="s">
        <v>114</v>
      </c>
      <c r="AX3" s="47" t="s">
        <v>429</v>
      </c>
      <c r="AY3" s="19" t="s">
        <v>122</v>
      </c>
      <c r="AZ3" s="51" t="s">
        <v>114</v>
      </c>
      <c r="BA3" s="47" t="s">
        <v>429</v>
      </c>
      <c r="BB3" s="19" t="s">
        <v>122</v>
      </c>
      <c r="BC3" s="51" t="s">
        <v>114</v>
      </c>
      <c r="BD3" s="47" t="s">
        <v>429</v>
      </c>
      <c r="BE3" s="19" t="s">
        <v>122</v>
      </c>
      <c r="BF3" s="51" t="s">
        <v>114</v>
      </c>
      <c r="BG3" s="47" t="s">
        <v>429</v>
      </c>
      <c r="BH3" s="19" t="s">
        <v>122</v>
      </c>
      <c r="BI3" s="51" t="s">
        <v>114</v>
      </c>
      <c r="BJ3" s="47" t="s">
        <v>429</v>
      </c>
      <c r="BK3" s="19" t="s">
        <v>122</v>
      </c>
      <c r="BL3" s="51" t="s">
        <v>114</v>
      </c>
      <c r="BM3" s="47" t="s">
        <v>429</v>
      </c>
      <c r="BN3" s="19" t="s">
        <v>122</v>
      </c>
      <c r="BO3" s="51" t="s">
        <v>114</v>
      </c>
      <c r="BP3" s="47" t="s">
        <v>429</v>
      </c>
      <c r="BQ3" s="19" t="s">
        <v>122</v>
      </c>
      <c r="BR3" s="51" t="s">
        <v>114</v>
      </c>
      <c r="BS3" s="47" t="s">
        <v>429</v>
      </c>
      <c r="BT3" s="19" t="s">
        <v>122</v>
      </c>
      <c r="BU3" s="51" t="s">
        <v>114</v>
      </c>
      <c r="BV3" s="47" t="s">
        <v>429</v>
      </c>
      <c r="BW3" s="19" t="s">
        <v>122</v>
      </c>
      <c r="BX3" s="51" t="s">
        <v>114</v>
      </c>
      <c r="BY3" s="47" t="s">
        <v>429</v>
      </c>
      <c r="BZ3" s="19" t="s">
        <v>122</v>
      </c>
      <c r="CA3" s="51" t="s">
        <v>114</v>
      </c>
      <c r="CB3" s="47" t="s">
        <v>429</v>
      </c>
      <c r="CC3" s="19" t="s">
        <v>122</v>
      </c>
      <c r="CD3" s="51" t="s">
        <v>114</v>
      </c>
      <c r="CE3" s="47" t="s">
        <v>429</v>
      </c>
      <c r="CF3" s="19" t="s">
        <v>122</v>
      </c>
      <c r="CG3" s="51" t="s">
        <v>114</v>
      </c>
      <c r="CH3" s="47" t="s">
        <v>429</v>
      </c>
      <c r="CI3" s="19" t="s">
        <v>122</v>
      </c>
      <c r="CJ3" s="51" t="s">
        <v>114</v>
      </c>
      <c r="CK3" s="47" t="s">
        <v>429</v>
      </c>
      <c r="CL3" s="19" t="s">
        <v>122</v>
      </c>
      <c r="CM3" s="51" t="s">
        <v>114</v>
      </c>
      <c r="CN3" s="47" t="s">
        <v>429</v>
      </c>
      <c r="CO3" s="19" t="s">
        <v>122</v>
      </c>
      <c r="CP3" s="51" t="s">
        <v>114</v>
      </c>
      <c r="CQ3" s="47" t="s">
        <v>429</v>
      </c>
      <c r="CR3" s="19" t="s">
        <v>122</v>
      </c>
      <c r="CS3" s="51" t="s">
        <v>114</v>
      </c>
      <c r="CT3" s="47" t="s">
        <v>429</v>
      </c>
      <c r="CU3" s="19" t="s">
        <v>122</v>
      </c>
      <c r="CV3" s="51" t="s">
        <v>114</v>
      </c>
      <c r="CW3" s="47" t="s">
        <v>429</v>
      </c>
      <c r="CX3" s="19" t="s">
        <v>122</v>
      </c>
      <c r="CY3" s="51" t="s">
        <v>114</v>
      </c>
      <c r="CZ3" s="47" t="s">
        <v>429</v>
      </c>
      <c r="DA3" s="19" t="s">
        <v>122</v>
      </c>
      <c r="DB3" s="51" t="s">
        <v>114</v>
      </c>
      <c r="DC3" s="47" t="s">
        <v>429</v>
      </c>
      <c r="DD3" s="19" t="s">
        <v>122</v>
      </c>
      <c r="DE3" s="18" t="s">
        <v>114</v>
      </c>
      <c r="DF3" s="18" t="s">
        <v>429</v>
      </c>
      <c r="DG3" s="19" t="s">
        <v>122</v>
      </c>
      <c r="DH3" s="18" t="s">
        <v>114</v>
      </c>
      <c r="DI3" s="18" t="s">
        <v>429</v>
      </c>
      <c r="DJ3" s="19" t="s">
        <v>122</v>
      </c>
      <c r="DK3" s="18" t="s">
        <v>114</v>
      </c>
      <c r="DL3" s="18" t="s">
        <v>429</v>
      </c>
      <c r="DM3" s="19" t="s">
        <v>122</v>
      </c>
      <c r="DN3" s="18" t="s">
        <v>114</v>
      </c>
      <c r="DO3" s="18" t="s">
        <v>429</v>
      </c>
      <c r="DP3" s="19" t="s">
        <v>122</v>
      </c>
      <c r="DQ3" s="18" t="s">
        <v>114</v>
      </c>
      <c r="DR3" s="18" t="s">
        <v>429</v>
      </c>
      <c r="DS3" s="19" t="s">
        <v>122</v>
      </c>
      <c r="DT3" s="18" t="s">
        <v>114</v>
      </c>
      <c r="DU3" s="18" t="s">
        <v>429</v>
      </c>
      <c r="DV3" s="19" t="s">
        <v>122</v>
      </c>
      <c r="DW3" s="18" t="s">
        <v>114</v>
      </c>
      <c r="DX3" s="18" t="s">
        <v>429</v>
      </c>
      <c r="DY3" s="19" t="s">
        <v>122</v>
      </c>
      <c r="DZ3" s="18" t="s">
        <v>114</v>
      </c>
      <c r="EA3" s="18" t="s">
        <v>429</v>
      </c>
      <c r="EB3" s="19" t="s">
        <v>122</v>
      </c>
      <c r="EC3" s="18" t="s">
        <v>114</v>
      </c>
      <c r="ED3" s="18" t="s">
        <v>429</v>
      </c>
      <c r="EE3" s="19" t="s">
        <v>122</v>
      </c>
      <c r="EF3" s="18" t="s">
        <v>114</v>
      </c>
      <c r="EG3" s="18" t="s">
        <v>429</v>
      </c>
      <c r="EH3" s="19" t="s">
        <v>122</v>
      </c>
      <c r="EI3" s="18" t="s">
        <v>114</v>
      </c>
      <c r="EJ3" s="18" t="s">
        <v>429</v>
      </c>
      <c r="EK3" s="19" t="s">
        <v>122</v>
      </c>
      <c r="EL3" s="18" t="s">
        <v>114</v>
      </c>
      <c r="EM3" s="18" t="s">
        <v>429</v>
      </c>
      <c r="EN3" s="19" t="s">
        <v>122</v>
      </c>
      <c r="EO3" s="18" t="s">
        <v>114</v>
      </c>
      <c r="EP3" s="18" t="s">
        <v>429</v>
      </c>
      <c r="EQ3" s="19" t="s">
        <v>122</v>
      </c>
      <c r="ER3" s="18" t="s">
        <v>114</v>
      </c>
      <c r="ES3" s="18" t="s">
        <v>429</v>
      </c>
      <c r="ET3" s="19" t="s">
        <v>122</v>
      </c>
      <c r="EU3" s="18" t="s">
        <v>114</v>
      </c>
      <c r="EV3" s="18" t="s">
        <v>429</v>
      </c>
      <c r="EW3" s="19" t="s">
        <v>122</v>
      </c>
      <c r="EX3" s="18" t="s">
        <v>114</v>
      </c>
      <c r="EY3" s="18" t="s">
        <v>429</v>
      </c>
      <c r="EZ3" s="19" t="s">
        <v>122</v>
      </c>
      <c r="FA3" s="18" t="s">
        <v>114</v>
      </c>
      <c r="FB3" s="18" t="s">
        <v>429</v>
      </c>
      <c r="FC3" s="19" t="s">
        <v>122</v>
      </c>
      <c r="FD3" s="18" t="s">
        <v>114</v>
      </c>
      <c r="FE3" s="18" t="s">
        <v>429</v>
      </c>
      <c r="FF3" s="19" t="s">
        <v>122</v>
      </c>
      <c r="FG3" s="18" t="s">
        <v>114</v>
      </c>
      <c r="FH3" s="18" t="s">
        <v>429</v>
      </c>
      <c r="FI3" s="19" t="s">
        <v>122</v>
      </c>
      <c r="FJ3" s="18" t="s">
        <v>114</v>
      </c>
      <c r="FK3" s="18" t="s">
        <v>429</v>
      </c>
      <c r="FL3" s="19" t="s">
        <v>122</v>
      </c>
      <c r="FM3" s="18" t="s">
        <v>114</v>
      </c>
      <c r="FN3" s="18" t="s">
        <v>429</v>
      </c>
      <c r="FO3" s="19" t="s">
        <v>122</v>
      </c>
      <c r="FP3" s="18" t="s">
        <v>114</v>
      </c>
      <c r="FQ3" s="18" t="s">
        <v>429</v>
      </c>
      <c r="FR3" s="19" t="s">
        <v>122</v>
      </c>
      <c r="FS3" s="18" t="s">
        <v>114</v>
      </c>
      <c r="FT3" s="18" t="s">
        <v>429</v>
      </c>
      <c r="FU3" s="19" t="s">
        <v>122</v>
      </c>
      <c r="FV3" s="18" t="s">
        <v>114</v>
      </c>
      <c r="FW3" s="18" t="s">
        <v>429</v>
      </c>
      <c r="FX3" s="19" t="s">
        <v>122</v>
      </c>
      <c r="FY3" s="18" t="s">
        <v>114</v>
      </c>
      <c r="FZ3" s="18" t="s">
        <v>429</v>
      </c>
      <c r="GA3" s="19" t="s">
        <v>122</v>
      </c>
      <c r="GB3" s="18" t="s">
        <v>114</v>
      </c>
      <c r="GC3" s="18" t="s">
        <v>429</v>
      </c>
      <c r="GD3" s="19" t="s">
        <v>122</v>
      </c>
      <c r="GE3" s="18" t="s">
        <v>114</v>
      </c>
      <c r="GF3" s="18" t="s">
        <v>429</v>
      </c>
      <c r="GG3" s="19" t="s">
        <v>122</v>
      </c>
      <c r="GH3" s="18" t="s">
        <v>114</v>
      </c>
      <c r="GI3" s="18" t="s">
        <v>429</v>
      </c>
      <c r="GJ3" s="19" t="s">
        <v>122</v>
      </c>
      <c r="GK3" s="18" t="s">
        <v>114</v>
      </c>
      <c r="GL3" s="18" t="s">
        <v>429</v>
      </c>
      <c r="GM3" s="19" t="s">
        <v>122</v>
      </c>
      <c r="GN3" s="18" t="s">
        <v>114</v>
      </c>
      <c r="GO3" s="18" t="s">
        <v>429</v>
      </c>
      <c r="GP3" s="19" t="s">
        <v>122</v>
      </c>
      <c r="GQ3" s="18" t="s">
        <v>114</v>
      </c>
      <c r="GR3" s="18" t="s">
        <v>429</v>
      </c>
      <c r="GS3" s="19" t="s">
        <v>122</v>
      </c>
      <c r="GT3" s="18" t="s">
        <v>114</v>
      </c>
      <c r="GU3" s="55" t="s">
        <v>429</v>
      </c>
      <c r="GV3" s="56" t="s">
        <v>122</v>
      </c>
      <c r="GW3" s="55" t="s">
        <v>114</v>
      </c>
      <c r="GX3" s="18" t="s">
        <v>429</v>
      </c>
      <c r="GY3" s="19" t="s">
        <v>122</v>
      </c>
      <c r="GZ3" s="18" t="s">
        <v>114</v>
      </c>
      <c r="HA3" s="18" t="s">
        <v>429</v>
      </c>
      <c r="HB3" s="19" t="s">
        <v>122</v>
      </c>
      <c r="HC3" s="18" t="s">
        <v>114</v>
      </c>
      <c r="HD3" s="18" t="s">
        <v>429</v>
      </c>
      <c r="HE3" s="19" t="s">
        <v>122</v>
      </c>
      <c r="HF3" s="18" t="s">
        <v>114</v>
      </c>
      <c r="HG3" s="18" t="s">
        <v>429</v>
      </c>
      <c r="HH3" s="19" t="s">
        <v>122</v>
      </c>
      <c r="HI3" s="18" t="s">
        <v>114</v>
      </c>
      <c r="HJ3" s="18" t="s">
        <v>429</v>
      </c>
      <c r="HK3" s="19" t="s">
        <v>122</v>
      </c>
      <c r="HL3" s="18" t="s">
        <v>114</v>
      </c>
      <c r="HM3" s="18" t="s">
        <v>429</v>
      </c>
      <c r="HN3" s="19" t="s">
        <v>122</v>
      </c>
      <c r="HO3" s="18" t="s">
        <v>114</v>
      </c>
      <c r="HP3" s="18" t="s">
        <v>429</v>
      </c>
      <c r="HQ3" s="19" t="s">
        <v>122</v>
      </c>
      <c r="HR3" s="18" t="s">
        <v>114</v>
      </c>
      <c r="HS3" s="18" t="s">
        <v>429</v>
      </c>
      <c r="HT3" s="19" t="s">
        <v>122</v>
      </c>
      <c r="HU3" s="18" t="s">
        <v>114</v>
      </c>
      <c r="HV3" s="18" t="s">
        <v>429</v>
      </c>
      <c r="HW3" s="19" t="s">
        <v>122</v>
      </c>
      <c r="HX3" s="18" t="s">
        <v>114</v>
      </c>
      <c r="HY3" s="18" t="s">
        <v>429</v>
      </c>
      <c r="HZ3" s="19" t="s">
        <v>122</v>
      </c>
      <c r="IA3" s="18" t="s">
        <v>114</v>
      </c>
      <c r="IB3" s="18" t="s">
        <v>429</v>
      </c>
      <c r="IC3" s="19" t="s">
        <v>122</v>
      </c>
      <c r="ID3" s="18" t="s">
        <v>114</v>
      </c>
      <c r="IE3" s="18" t="s">
        <v>429</v>
      </c>
      <c r="IF3" s="19" t="s">
        <v>122</v>
      </c>
      <c r="IG3" s="18" t="s">
        <v>114</v>
      </c>
      <c r="IH3" s="18" t="s">
        <v>429</v>
      </c>
      <c r="II3" s="19" t="s">
        <v>122</v>
      </c>
      <c r="IJ3" s="18" t="s">
        <v>114</v>
      </c>
      <c r="IK3" s="18" t="s">
        <v>429</v>
      </c>
      <c r="IL3" s="19" t="s">
        <v>122</v>
      </c>
      <c r="IM3" s="18" t="s">
        <v>114</v>
      </c>
      <c r="IN3" s="18" t="s">
        <v>429</v>
      </c>
      <c r="IO3" s="19" t="s">
        <v>122</v>
      </c>
      <c r="IP3" s="18" t="s">
        <v>114</v>
      </c>
      <c r="IQ3" s="18" t="s">
        <v>429</v>
      </c>
      <c r="IR3" s="19" t="s">
        <v>122</v>
      </c>
    </row>
    <row r="4" spans="1:252" s="61" customFormat="1" x14ac:dyDescent="0.2">
      <c r="A4" s="59">
        <v>1</v>
      </c>
      <c r="B4" s="76"/>
      <c r="C4" s="60"/>
      <c r="D4" s="77">
        <f t="shared" ref="D4" si="0">B4*C4</f>
        <v>0</v>
      </c>
      <c r="E4" s="76">
        <v>1.39</v>
      </c>
      <c r="F4" s="60">
        <v>2</v>
      </c>
      <c r="G4" s="77">
        <f t="shared" ref="G4" si="1">E4*F4</f>
        <v>2.78</v>
      </c>
      <c r="H4" s="76"/>
      <c r="I4" s="60"/>
      <c r="J4" s="77">
        <f t="shared" ref="J4" si="2">H4*I4</f>
        <v>0</v>
      </c>
      <c r="K4" s="76"/>
      <c r="L4" s="60"/>
      <c r="M4" s="77">
        <f t="shared" ref="M4" si="3">K4*L4</f>
        <v>0</v>
      </c>
      <c r="N4" s="76">
        <v>17.91</v>
      </c>
      <c r="O4" s="60">
        <v>1</v>
      </c>
      <c r="P4" s="77">
        <f t="shared" ref="P4" si="4">N4*O4</f>
        <v>17.91</v>
      </c>
      <c r="Q4" s="76"/>
      <c r="R4" s="60"/>
      <c r="S4" s="77">
        <f t="shared" ref="S4" si="5">Q4*R4</f>
        <v>0</v>
      </c>
      <c r="T4" s="76">
        <v>4.5199999999999996</v>
      </c>
      <c r="U4" s="60">
        <v>1</v>
      </c>
      <c r="V4" s="77">
        <f t="shared" ref="V4" si="6">T4*U4</f>
        <v>4.5199999999999996</v>
      </c>
      <c r="W4" s="76"/>
      <c r="X4" s="60"/>
      <c r="Y4" s="77">
        <f t="shared" ref="Y4" si="7">W4*X4</f>
        <v>0</v>
      </c>
      <c r="Z4" s="76"/>
      <c r="AA4" s="60"/>
      <c r="AB4" s="77">
        <f t="shared" ref="AB4" si="8">Z4*AA4</f>
        <v>0</v>
      </c>
      <c r="AC4" s="76">
        <v>3.85</v>
      </c>
      <c r="AD4" s="60">
        <v>1</v>
      </c>
      <c r="AE4" s="77">
        <f t="shared" ref="AE4" si="9">AC4*AD4</f>
        <v>3.85</v>
      </c>
      <c r="AF4" s="76"/>
      <c r="AG4" s="60"/>
      <c r="AH4" s="77">
        <f t="shared" ref="AH4" si="10">AF4*AG4</f>
        <v>0</v>
      </c>
      <c r="AI4" s="76">
        <v>4.38</v>
      </c>
      <c r="AJ4" s="60">
        <v>1</v>
      </c>
      <c r="AK4" s="77">
        <f t="shared" ref="AK4" si="11">AI4*AJ4</f>
        <v>4.38</v>
      </c>
      <c r="AL4" s="76">
        <v>0.31</v>
      </c>
      <c r="AM4" s="60">
        <v>1</v>
      </c>
      <c r="AN4" s="77">
        <f t="shared" ref="AN4" si="12">AL4*AM4</f>
        <v>0.31</v>
      </c>
      <c r="AO4" s="76">
        <v>1.98</v>
      </c>
      <c r="AP4" s="60">
        <v>1</v>
      </c>
      <c r="AQ4" s="77">
        <f t="shared" ref="AQ4" si="13">AO4*AP4</f>
        <v>1.98</v>
      </c>
      <c r="AR4" s="76">
        <v>8.6999999999999993</v>
      </c>
      <c r="AS4" s="60">
        <v>1</v>
      </c>
      <c r="AT4" s="78">
        <f t="shared" ref="AT4" si="14">AR4*AS4</f>
        <v>8.6999999999999993</v>
      </c>
      <c r="AU4" s="79"/>
      <c r="AV4" s="60"/>
      <c r="AW4" s="77">
        <f t="shared" ref="AW4" si="15">AU4*AV4</f>
        <v>0</v>
      </c>
      <c r="AX4" s="76">
        <v>12</v>
      </c>
      <c r="AY4" s="60">
        <v>1</v>
      </c>
      <c r="AZ4" s="77">
        <f t="shared" ref="AZ4" si="16">AX4*AY4</f>
        <v>12</v>
      </c>
      <c r="BA4" s="76">
        <v>0.34</v>
      </c>
      <c r="BB4" s="60">
        <v>2</v>
      </c>
      <c r="BC4" s="77">
        <f t="shared" ref="BC4" si="17">BA4*BB4</f>
        <v>0.68</v>
      </c>
      <c r="BD4" s="76">
        <v>36.21</v>
      </c>
      <c r="BE4" s="60">
        <v>1</v>
      </c>
      <c r="BF4" s="77">
        <f t="shared" ref="BF4" si="18">BD4*BE4</f>
        <v>36.21</v>
      </c>
      <c r="BG4" s="76"/>
      <c r="BH4" s="60"/>
      <c r="BI4" s="77">
        <f t="shared" ref="BI4" si="19">BG4*BH4</f>
        <v>0</v>
      </c>
      <c r="BJ4" s="76">
        <v>124.64</v>
      </c>
      <c r="BK4" s="60">
        <v>1</v>
      </c>
      <c r="BL4" s="77">
        <f t="shared" ref="BL4" si="20">BJ4*BK4</f>
        <v>124.64</v>
      </c>
      <c r="BM4" s="76"/>
      <c r="BN4" s="60"/>
      <c r="BO4" s="77">
        <f t="shared" ref="BO4" si="21">BM4*BN4</f>
        <v>0</v>
      </c>
      <c r="BP4" s="76">
        <v>9</v>
      </c>
      <c r="BQ4" s="60">
        <v>1</v>
      </c>
      <c r="BR4" s="77">
        <f t="shared" ref="BR4" si="22">BP4*BQ4</f>
        <v>9</v>
      </c>
      <c r="BS4" s="76">
        <v>0.57999999999999996</v>
      </c>
      <c r="BT4" s="60">
        <v>2</v>
      </c>
      <c r="BU4" s="77">
        <f t="shared" ref="BU4" si="23">BS4*BT4</f>
        <v>1.1599999999999999</v>
      </c>
      <c r="BV4" s="76"/>
      <c r="BW4" s="60"/>
      <c r="BX4" s="77">
        <f t="shared" ref="BX4" si="24">BV4*BW4</f>
        <v>0</v>
      </c>
      <c r="BY4" s="76"/>
      <c r="BZ4" s="60" t="s">
        <v>747</v>
      </c>
      <c r="CA4" s="77" t="e">
        <f t="shared" ref="CA4" si="25">BY4*BZ4</f>
        <v>#VALUE!</v>
      </c>
      <c r="CB4" s="76"/>
      <c r="CC4" s="60"/>
      <c r="CD4" s="77">
        <f t="shared" ref="CD4" si="26">CB4*CC4</f>
        <v>0</v>
      </c>
      <c r="CE4" s="76"/>
      <c r="CF4" s="60"/>
      <c r="CG4" s="77">
        <f t="shared" ref="CG4" si="27">CE4*CF4</f>
        <v>0</v>
      </c>
      <c r="CH4" s="76">
        <v>167</v>
      </c>
      <c r="CI4" s="60">
        <v>1</v>
      </c>
      <c r="CJ4" s="77">
        <f t="shared" ref="CJ4" si="28">CH4*CI4</f>
        <v>167</v>
      </c>
      <c r="CK4" s="76"/>
      <c r="CL4" s="60"/>
      <c r="CM4" s="77">
        <f t="shared" ref="CM4" si="29">CK4*CL4</f>
        <v>0</v>
      </c>
      <c r="CN4" s="76"/>
      <c r="CO4" s="60"/>
      <c r="CP4" s="77">
        <f t="shared" ref="CP4" si="30">CN4*CO4</f>
        <v>0</v>
      </c>
      <c r="CQ4" s="76"/>
      <c r="CR4" s="60"/>
      <c r="CS4" s="77">
        <f t="shared" ref="CS4:CS35" si="31">CQ4*CR4</f>
        <v>0</v>
      </c>
      <c r="CT4" s="76">
        <v>23.73</v>
      </c>
      <c r="CU4" s="60">
        <v>2</v>
      </c>
      <c r="CV4" s="77">
        <f t="shared" ref="CV4:CV35" si="32">CT4*CU4</f>
        <v>47.46</v>
      </c>
      <c r="CW4" s="76"/>
      <c r="CX4" s="60"/>
      <c r="CY4" s="77">
        <f t="shared" ref="CY4:CY35" si="33">CW4*CX4</f>
        <v>0</v>
      </c>
      <c r="CZ4" s="76">
        <v>5.61</v>
      </c>
      <c r="DA4" s="60">
        <v>1</v>
      </c>
      <c r="DB4" s="77">
        <f t="shared" ref="DB4:DB35" si="34">CZ4*DA4</f>
        <v>5.61</v>
      </c>
      <c r="DC4" s="76"/>
      <c r="DD4" s="60"/>
      <c r="DE4" s="78">
        <f t="shared" ref="DE4:DE35" si="35">DC4*DD4</f>
        <v>0</v>
      </c>
      <c r="DF4" s="79"/>
      <c r="DG4" s="60"/>
      <c r="DH4" s="78">
        <f t="shared" ref="DH4:DH35" si="36">DF4*DG4</f>
        <v>0</v>
      </c>
      <c r="DI4" s="79"/>
      <c r="DJ4" s="60"/>
      <c r="DK4" s="78">
        <f t="shared" ref="DK4:DK35" si="37">DI4*DJ4</f>
        <v>0</v>
      </c>
      <c r="DL4" s="79">
        <v>2.33</v>
      </c>
      <c r="DM4" s="60">
        <v>2</v>
      </c>
      <c r="DN4" s="78">
        <f t="shared" ref="DN4:DN35" si="38">DL4*DM4</f>
        <v>4.66</v>
      </c>
      <c r="DO4" s="79">
        <v>0.92</v>
      </c>
      <c r="DP4" s="60">
        <v>1</v>
      </c>
      <c r="DQ4" s="78">
        <f t="shared" ref="DQ4:DQ35" si="39">DO4*DP4</f>
        <v>0.92</v>
      </c>
      <c r="DR4" s="79">
        <v>7.9</v>
      </c>
      <c r="DS4" s="60">
        <v>1</v>
      </c>
      <c r="DT4" s="78">
        <f t="shared" ref="DT4:DT35" si="40">DR4*DS4</f>
        <v>7.9</v>
      </c>
      <c r="DU4" s="79"/>
      <c r="DV4" s="60"/>
      <c r="DW4" s="78">
        <f t="shared" ref="DW4:DW35" si="41">DU4*DV4</f>
        <v>0</v>
      </c>
      <c r="DX4" s="79">
        <v>2.13</v>
      </c>
      <c r="DY4" s="60">
        <v>1</v>
      </c>
      <c r="DZ4" s="78">
        <f t="shared" ref="DZ4:DZ35" si="42">DX4*DY4</f>
        <v>2.13</v>
      </c>
      <c r="EA4" s="79">
        <v>31.9</v>
      </c>
      <c r="EB4" s="60">
        <v>1</v>
      </c>
      <c r="EC4" s="78">
        <f t="shared" ref="EC4:EC35" si="43">EA4*EB4</f>
        <v>31.9</v>
      </c>
      <c r="ED4" s="79"/>
      <c r="EE4" s="60"/>
      <c r="EF4" s="78">
        <f t="shared" ref="EF4:EF35" si="44">ED4*EE4</f>
        <v>0</v>
      </c>
      <c r="EG4" s="79"/>
      <c r="EH4" s="60">
        <v>0</v>
      </c>
      <c r="EI4" s="78">
        <f t="shared" ref="EI4:EI35" si="45">EG4*EH4</f>
        <v>0</v>
      </c>
      <c r="EJ4" s="79"/>
      <c r="EK4" s="60"/>
      <c r="EL4" s="78">
        <f t="shared" ref="EL4:EL35" si="46">EJ4*EK4</f>
        <v>0</v>
      </c>
      <c r="EM4" s="79">
        <v>3.05</v>
      </c>
      <c r="EN4" s="60">
        <v>3</v>
      </c>
      <c r="EO4" s="78">
        <f t="shared" ref="EO4:EO35" si="47">EM4*EN4</f>
        <v>9.1499999999999986</v>
      </c>
      <c r="EP4" s="79"/>
      <c r="EQ4" s="60"/>
      <c r="ER4" s="78">
        <f t="shared" ref="ER4:ER35" si="48">EP4*EQ4</f>
        <v>0</v>
      </c>
      <c r="ES4" s="79">
        <v>6.74</v>
      </c>
      <c r="ET4" s="60">
        <v>2</v>
      </c>
      <c r="EU4" s="78">
        <f t="shared" ref="EU4:EU35" si="49">ES4*ET4</f>
        <v>13.48</v>
      </c>
      <c r="EV4" s="79">
        <v>1.1200000000000001</v>
      </c>
      <c r="EW4" s="60">
        <v>1</v>
      </c>
      <c r="EX4" s="78">
        <f t="shared" ref="EX4:EX35" si="50">EV4*EW4</f>
        <v>1.1200000000000001</v>
      </c>
      <c r="EY4" s="79">
        <v>4.8899999999999997</v>
      </c>
      <c r="EZ4" s="60">
        <v>1</v>
      </c>
      <c r="FA4" s="78">
        <f t="shared" ref="FA4:FA35" si="51">EY4*EZ4</f>
        <v>4.8899999999999997</v>
      </c>
      <c r="FB4" s="79"/>
      <c r="FC4" s="60"/>
      <c r="FD4" s="78">
        <f t="shared" ref="FD4:FD35" si="52">FB4*FC4</f>
        <v>0</v>
      </c>
      <c r="FE4" s="79">
        <v>11.92</v>
      </c>
      <c r="FF4" s="60">
        <v>1</v>
      </c>
      <c r="FG4" s="78">
        <f t="shared" ref="FG4:FG35" si="53">FE4*FF4</f>
        <v>11.92</v>
      </c>
      <c r="FH4" s="79">
        <v>49</v>
      </c>
      <c r="FI4" s="60">
        <v>1</v>
      </c>
      <c r="FJ4" s="78">
        <f t="shared" ref="FJ4:FJ35" si="54">FH4*FI4</f>
        <v>49</v>
      </c>
      <c r="FK4" s="79"/>
      <c r="FL4" s="60"/>
      <c r="FM4" s="78">
        <f t="shared" ref="FM4:FM35" si="55">FK4*FL4</f>
        <v>0</v>
      </c>
      <c r="FN4" s="79"/>
      <c r="FO4" s="60"/>
      <c r="FP4" s="78">
        <f t="shared" ref="FP4:FP35" si="56">FN4*FO4</f>
        <v>0</v>
      </c>
      <c r="FQ4" s="79">
        <v>7.72</v>
      </c>
      <c r="FR4" s="60">
        <v>1</v>
      </c>
      <c r="FS4" s="78">
        <f t="shared" ref="FS4:FS35" si="57">FQ4*FR4</f>
        <v>7.72</v>
      </c>
      <c r="FT4" s="79"/>
      <c r="FU4" s="60"/>
      <c r="FV4" s="78">
        <f t="shared" ref="FV4:FV35" si="58">FT4*FU4</f>
        <v>0</v>
      </c>
      <c r="FW4" s="79"/>
      <c r="FX4" s="60" t="s">
        <v>468</v>
      </c>
      <c r="FY4" s="78" t="e">
        <f t="shared" ref="FY4:FY35" si="59">FW4*FX4</f>
        <v>#VALUE!</v>
      </c>
      <c r="FZ4" s="79"/>
      <c r="GA4" s="60"/>
      <c r="GB4" s="78">
        <f t="shared" ref="GB4:GB35" si="60">FZ4*GA4</f>
        <v>0</v>
      </c>
      <c r="GC4" s="79"/>
      <c r="GD4" s="60"/>
      <c r="GE4" s="78">
        <f t="shared" ref="GE4:GE35" si="61">GC4*GD4</f>
        <v>0</v>
      </c>
      <c r="GF4" s="79"/>
      <c r="GG4" s="60"/>
      <c r="GH4" s="78">
        <f t="shared" ref="GH4:GH35" si="62">GF4*GG4</f>
        <v>0</v>
      </c>
      <c r="GI4" s="79">
        <v>1.49</v>
      </c>
      <c r="GJ4" s="60">
        <v>1</v>
      </c>
      <c r="GK4" s="78">
        <f t="shared" ref="GK4:GK35" si="63">GI4*GJ4</f>
        <v>1.49</v>
      </c>
      <c r="GL4" s="79">
        <v>0.52</v>
      </c>
      <c r="GM4" s="60">
        <v>1</v>
      </c>
      <c r="GN4" s="78">
        <f t="shared" ref="GN4:GN35" si="64">GL4*GM4</f>
        <v>0.52</v>
      </c>
      <c r="GO4" s="79">
        <v>1.3</v>
      </c>
      <c r="GP4" s="60">
        <v>2</v>
      </c>
      <c r="GQ4" s="78">
        <f t="shared" ref="GQ4:GQ35" si="65">GO4*GP4</f>
        <v>2.6</v>
      </c>
      <c r="GR4" s="79">
        <v>0.02</v>
      </c>
      <c r="GS4" s="60">
        <v>5</v>
      </c>
      <c r="GT4" s="78">
        <f t="shared" ref="GT4:GT35" si="66">GR4*GS4</f>
        <v>0.1</v>
      </c>
      <c r="GU4" s="79">
        <v>125.71</v>
      </c>
      <c r="GV4" s="60">
        <v>1</v>
      </c>
      <c r="GW4" s="78">
        <f t="shared" ref="GW4:GW35" si="67">GU4*GV4</f>
        <v>125.71</v>
      </c>
      <c r="GX4" s="79"/>
      <c r="GY4" s="60"/>
      <c r="GZ4" s="78">
        <f t="shared" ref="GZ4:GZ35" si="68">GX4*GY4</f>
        <v>0</v>
      </c>
      <c r="HA4" s="79"/>
      <c r="HB4" s="60"/>
      <c r="HC4" s="78">
        <f t="shared" ref="HC4:HC35" si="69">HA4*HB4</f>
        <v>0</v>
      </c>
      <c r="HD4" s="79"/>
      <c r="HE4" s="60"/>
      <c r="HF4" s="78">
        <f t="shared" ref="HF4:HF35" si="70">HD4*HE4</f>
        <v>0</v>
      </c>
      <c r="HG4" s="79"/>
      <c r="HH4" s="60"/>
      <c r="HI4" s="78">
        <f t="shared" ref="HI4:HI35" si="71">HG4*HH4</f>
        <v>0</v>
      </c>
      <c r="HJ4" s="79"/>
      <c r="HK4" s="60"/>
      <c r="HL4" s="78">
        <f t="shared" ref="HL4:HL35" si="72">HJ4*HK4</f>
        <v>0</v>
      </c>
      <c r="HM4" s="79"/>
      <c r="HN4" s="60"/>
      <c r="HO4" s="78">
        <f t="shared" ref="HO4:HO35" si="73">HM4*HN4</f>
        <v>0</v>
      </c>
      <c r="HP4" s="79"/>
      <c r="HQ4" s="60"/>
      <c r="HR4" s="78">
        <f t="shared" ref="HR4:HR35" si="74">HP4*HQ4</f>
        <v>0</v>
      </c>
      <c r="HS4" s="79"/>
      <c r="HT4" s="60"/>
      <c r="HU4" s="78">
        <f t="shared" ref="HU4:HU35" si="75">HS4*HT4</f>
        <v>0</v>
      </c>
      <c r="HV4" s="79"/>
      <c r="HW4" s="60"/>
      <c r="HX4" s="78">
        <f t="shared" ref="HX4:HX35" si="76">HV4*HW4</f>
        <v>0</v>
      </c>
      <c r="HY4" s="79"/>
      <c r="HZ4" s="60"/>
      <c r="IA4" s="78">
        <f t="shared" ref="IA4:IA35" si="77">HY4*HZ4</f>
        <v>0</v>
      </c>
      <c r="IB4" s="79"/>
      <c r="IC4" s="60"/>
      <c r="ID4" s="78">
        <f t="shared" ref="ID4:ID35" si="78">IB4*IC4</f>
        <v>0</v>
      </c>
      <c r="IE4" s="79"/>
      <c r="IF4" s="60"/>
      <c r="IG4" s="78">
        <f t="shared" ref="IG4:IG35" si="79">IE4*IF4</f>
        <v>0</v>
      </c>
      <c r="IH4" s="79"/>
      <c r="II4" s="60"/>
      <c r="IJ4" s="78">
        <f t="shared" ref="IJ4:IJ35" si="80">IH4*II4</f>
        <v>0</v>
      </c>
      <c r="IK4" s="79"/>
      <c r="IL4" s="60"/>
      <c r="IM4" s="78">
        <f t="shared" ref="IM4:IM35" si="81">IK4*IL4</f>
        <v>0</v>
      </c>
      <c r="IN4" s="79"/>
      <c r="IO4" s="60"/>
      <c r="IP4" s="78">
        <f t="shared" ref="IP4:IP35" si="82">IN4*IO4</f>
        <v>0</v>
      </c>
      <c r="IQ4" s="79"/>
      <c r="IR4" s="60"/>
    </row>
    <row r="5" spans="1:252" x14ac:dyDescent="0.2">
      <c r="A5" s="36">
        <v>2</v>
      </c>
      <c r="B5" s="48"/>
      <c r="C5" s="4"/>
      <c r="D5" s="52">
        <f t="shared" ref="D5:D53" si="83">B5*C5</f>
        <v>0</v>
      </c>
      <c r="E5" s="48">
        <v>1.39</v>
      </c>
      <c r="F5" s="4">
        <v>2</v>
      </c>
      <c r="G5" s="52">
        <f t="shared" ref="G5:G53" si="84">E5*F5</f>
        <v>2.78</v>
      </c>
      <c r="H5" s="48"/>
      <c r="I5" s="4"/>
      <c r="J5" s="52">
        <f t="shared" ref="J5:J53" si="85">H5*I5</f>
        <v>0</v>
      </c>
      <c r="K5" s="48"/>
      <c r="L5" s="4"/>
      <c r="M5" s="52">
        <f t="shared" ref="M5:M53" si="86">K5*L5</f>
        <v>0</v>
      </c>
      <c r="N5" s="48">
        <v>17.91</v>
      </c>
      <c r="O5" s="4">
        <v>1</v>
      </c>
      <c r="P5" s="52">
        <f t="shared" ref="P5:P53" si="87">N5*O5</f>
        <v>17.91</v>
      </c>
      <c r="Q5" s="48"/>
      <c r="R5" s="4"/>
      <c r="S5" s="52">
        <f t="shared" ref="S5:S53" si="88">Q5*R5</f>
        <v>0</v>
      </c>
      <c r="T5" s="48">
        <v>4.5199999999999996</v>
      </c>
      <c r="U5" s="4">
        <v>1</v>
      </c>
      <c r="V5" s="52">
        <f t="shared" ref="V5:V53" si="89">T5*U5</f>
        <v>4.5199999999999996</v>
      </c>
      <c r="W5" s="48"/>
      <c r="X5" s="4"/>
      <c r="Y5" s="52">
        <f t="shared" ref="Y5:Y53" si="90">W5*X5</f>
        <v>0</v>
      </c>
      <c r="Z5" s="48"/>
      <c r="AA5" s="4"/>
      <c r="AB5" s="52">
        <f t="shared" ref="AB5:AB53" si="91">Z5*AA5</f>
        <v>0</v>
      </c>
      <c r="AC5" s="48">
        <v>3.85</v>
      </c>
      <c r="AD5" s="4">
        <v>1</v>
      </c>
      <c r="AE5" s="52">
        <f t="shared" ref="AE5:AE53" si="92">AC5*AD5</f>
        <v>3.85</v>
      </c>
      <c r="AF5" s="48"/>
      <c r="AG5" s="4"/>
      <c r="AH5" s="52">
        <f t="shared" ref="AH5:AH53" si="93">AF5*AG5</f>
        <v>0</v>
      </c>
      <c r="AI5" s="48">
        <v>4.38</v>
      </c>
      <c r="AJ5" s="4">
        <v>1</v>
      </c>
      <c r="AK5" s="52">
        <f t="shared" ref="AK5:AK53" si="94">AI5*AJ5</f>
        <v>4.38</v>
      </c>
      <c r="AL5" s="48">
        <v>0.31</v>
      </c>
      <c r="AM5" s="4">
        <v>1</v>
      </c>
      <c r="AN5" s="52">
        <f t="shared" ref="AN5:AN53" si="95">AL5*AM5</f>
        <v>0.31</v>
      </c>
      <c r="AO5" s="48">
        <v>1.98</v>
      </c>
      <c r="AP5" s="4">
        <v>1</v>
      </c>
      <c r="AQ5" s="52">
        <f t="shared" ref="AQ5:AQ53" si="96">AO5*AP5</f>
        <v>1.98</v>
      </c>
      <c r="AR5" s="48">
        <v>8.6999999999999993</v>
      </c>
      <c r="AS5" s="4">
        <v>1</v>
      </c>
      <c r="AT5" s="16">
        <f t="shared" ref="AT5:AT53" si="97">AR5*AS5</f>
        <v>8.6999999999999993</v>
      </c>
      <c r="AU5" s="14"/>
      <c r="AV5" s="4"/>
      <c r="AW5" s="52">
        <f t="shared" ref="AW5:AW53" si="98">AU5*AV5</f>
        <v>0</v>
      </c>
      <c r="AX5" s="48">
        <v>12</v>
      </c>
      <c r="AY5" s="4">
        <v>1</v>
      </c>
      <c r="AZ5" s="52">
        <f t="shared" ref="AZ5:AZ53" si="99">AX5*AY5</f>
        <v>12</v>
      </c>
      <c r="BA5" s="48">
        <v>0.34</v>
      </c>
      <c r="BB5" s="4">
        <v>2</v>
      </c>
      <c r="BC5" s="52">
        <f t="shared" ref="BC5:BC53" si="100">BA5*BB5</f>
        <v>0.68</v>
      </c>
      <c r="BD5" s="48">
        <v>36.21</v>
      </c>
      <c r="BE5" s="4">
        <v>1</v>
      </c>
      <c r="BF5" s="52">
        <f t="shared" ref="BF5:BF53" si="101">BD5*BE5</f>
        <v>36.21</v>
      </c>
      <c r="BG5" s="48"/>
      <c r="BH5" s="4"/>
      <c r="BI5" s="52">
        <f t="shared" ref="BI5:BI53" si="102">BG5*BH5</f>
        <v>0</v>
      </c>
      <c r="BJ5" s="48">
        <v>124.64</v>
      </c>
      <c r="BK5" s="4">
        <v>1</v>
      </c>
      <c r="BL5" s="52">
        <f t="shared" ref="BL5:BL53" si="103">BJ5*BK5</f>
        <v>124.64</v>
      </c>
      <c r="BM5" s="48"/>
      <c r="BN5" s="4"/>
      <c r="BO5" s="52">
        <f t="shared" ref="BO5:BO53" si="104">BM5*BN5</f>
        <v>0</v>
      </c>
      <c r="BP5" s="48">
        <v>9</v>
      </c>
      <c r="BQ5" s="4">
        <v>1</v>
      </c>
      <c r="BR5" s="52">
        <f t="shared" ref="BR5:BR53" si="105">BP5*BQ5</f>
        <v>9</v>
      </c>
      <c r="BS5" s="48">
        <v>0.57999999999999996</v>
      </c>
      <c r="BT5" s="4">
        <v>2</v>
      </c>
      <c r="BU5" s="52">
        <f t="shared" ref="BU5:BU53" si="106">BS5*BT5</f>
        <v>1.1599999999999999</v>
      </c>
      <c r="BV5" s="48"/>
      <c r="BW5" s="4"/>
      <c r="BX5" s="52">
        <f t="shared" ref="BX5:BX53" si="107">BV5*BW5</f>
        <v>0</v>
      </c>
      <c r="BY5" s="48"/>
      <c r="BZ5" s="4" t="s">
        <v>747</v>
      </c>
      <c r="CA5" s="52" t="e">
        <f t="shared" ref="CA5:CA53" si="108">BY5*BZ5</f>
        <v>#VALUE!</v>
      </c>
      <c r="CB5" s="48"/>
      <c r="CC5" s="4"/>
      <c r="CD5" s="52">
        <f t="shared" ref="CD5:CD53" si="109">CB5*CC5</f>
        <v>0</v>
      </c>
      <c r="CE5" s="48"/>
      <c r="CF5" s="4"/>
      <c r="CG5" s="52">
        <f t="shared" ref="CG5:CG53" si="110">CE5*CF5</f>
        <v>0</v>
      </c>
      <c r="CH5" s="48">
        <v>167</v>
      </c>
      <c r="CI5" s="4">
        <v>1</v>
      </c>
      <c r="CJ5" s="52">
        <f t="shared" ref="CJ5:CJ53" si="111">CH5*CI5</f>
        <v>167</v>
      </c>
      <c r="CK5" s="48"/>
      <c r="CL5" s="4"/>
      <c r="CM5" s="52">
        <f t="shared" ref="CM5:CM53" si="112">CK5*CL5</f>
        <v>0</v>
      </c>
      <c r="CN5" s="48"/>
      <c r="CO5" s="4"/>
      <c r="CP5" s="52">
        <f t="shared" ref="CP5:CP53" si="113">CN5*CO5</f>
        <v>0</v>
      </c>
      <c r="CQ5" s="48"/>
      <c r="CR5" s="4"/>
      <c r="CS5" s="52">
        <f t="shared" si="31"/>
        <v>0</v>
      </c>
      <c r="CT5" s="48">
        <v>23.73</v>
      </c>
      <c r="CU5" s="4">
        <v>2</v>
      </c>
      <c r="CV5" s="52">
        <f t="shared" si="32"/>
        <v>47.46</v>
      </c>
      <c r="CW5" s="48"/>
      <c r="CX5" s="4"/>
      <c r="CY5" s="52">
        <f t="shared" si="33"/>
        <v>0</v>
      </c>
      <c r="CZ5" s="48">
        <v>5.61</v>
      </c>
      <c r="DA5" s="4">
        <v>1</v>
      </c>
      <c r="DB5" s="52">
        <f t="shared" si="34"/>
        <v>5.61</v>
      </c>
      <c r="DC5" s="48"/>
      <c r="DD5" s="4"/>
      <c r="DE5" s="16">
        <f t="shared" si="35"/>
        <v>0</v>
      </c>
      <c r="DF5" s="14"/>
      <c r="DG5" s="4"/>
      <c r="DH5" s="16">
        <f t="shared" si="36"/>
        <v>0</v>
      </c>
      <c r="DI5" s="14"/>
      <c r="DJ5" s="4"/>
      <c r="DK5" s="16">
        <f t="shared" si="37"/>
        <v>0</v>
      </c>
      <c r="DL5" s="14">
        <v>2.33</v>
      </c>
      <c r="DM5" s="4">
        <v>2</v>
      </c>
      <c r="DN5" s="16">
        <f t="shared" si="38"/>
        <v>4.66</v>
      </c>
      <c r="DO5" s="14">
        <v>0.92</v>
      </c>
      <c r="DP5" s="4">
        <v>1</v>
      </c>
      <c r="DQ5" s="16">
        <f t="shared" si="39"/>
        <v>0.92</v>
      </c>
      <c r="DR5" s="14">
        <v>7.9</v>
      </c>
      <c r="DS5" s="4">
        <v>1</v>
      </c>
      <c r="DT5" s="16">
        <f t="shared" si="40"/>
        <v>7.9</v>
      </c>
      <c r="DU5" s="14"/>
      <c r="DV5" s="4"/>
      <c r="DW5" s="16">
        <f t="shared" si="41"/>
        <v>0</v>
      </c>
      <c r="DX5" s="14">
        <v>2.13</v>
      </c>
      <c r="DY5" s="4">
        <v>1</v>
      </c>
      <c r="DZ5" s="16">
        <f t="shared" si="42"/>
        <v>2.13</v>
      </c>
      <c r="EA5" s="14">
        <v>31.9</v>
      </c>
      <c r="EB5" s="4">
        <v>1</v>
      </c>
      <c r="EC5" s="16">
        <f t="shared" si="43"/>
        <v>31.9</v>
      </c>
      <c r="ED5" s="14"/>
      <c r="EE5" s="4"/>
      <c r="EF5" s="16">
        <f t="shared" si="44"/>
        <v>0</v>
      </c>
      <c r="EG5" s="14">
        <v>229.99</v>
      </c>
      <c r="EH5" s="4">
        <v>1</v>
      </c>
      <c r="EI5" s="16">
        <f t="shared" si="45"/>
        <v>229.99</v>
      </c>
      <c r="EJ5" s="14"/>
      <c r="EK5" s="4"/>
      <c r="EL5" s="16">
        <f t="shared" si="46"/>
        <v>0</v>
      </c>
      <c r="EM5" s="14">
        <v>3.05</v>
      </c>
      <c r="EN5" s="4">
        <v>3</v>
      </c>
      <c r="EO5" s="16">
        <f t="shared" si="47"/>
        <v>9.1499999999999986</v>
      </c>
      <c r="EP5" s="14"/>
      <c r="EQ5" s="4"/>
      <c r="ER5" s="16">
        <f t="shared" si="48"/>
        <v>0</v>
      </c>
      <c r="ES5" s="14">
        <v>6.74</v>
      </c>
      <c r="ET5" s="4">
        <v>2</v>
      </c>
      <c r="EU5" s="16">
        <f t="shared" si="49"/>
        <v>13.48</v>
      </c>
      <c r="EV5" s="14">
        <v>1.1200000000000001</v>
      </c>
      <c r="EW5" s="4">
        <v>1</v>
      </c>
      <c r="EX5" s="16">
        <f t="shared" si="50"/>
        <v>1.1200000000000001</v>
      </c>
      <c r="EY5" s="14">
        <v>4.8899999999999997</v>
      </c>
      <c r="EZ5" s="4">
        <v>1</v>
      </c>
      <c r="FA5" s="16">
        <f t="shared" si="51"/>
        <v>4.8899999999999997</v>
      </c>
      <c r="FB5" s="14"/>
      <c r="FC5" s="4"/>
      <c r="FD5" s="16">
        <f t="shared" si="52"/>
        <v>0</v>
      </c>
      <c r="FE5" s="14">
        <v>11.92</v>
      </c>
      <c r="FF5" s="4">
        <v>1</v>
      </c>
      <c r="FG5" s="16">
        <f t="shared" si="53"/>
        <v>11.92</v>
      </c>
      <c r="FH5" s="14">
        <v>49</v>
      </c>
      <c r="FI5" s="4">
        <v>1</v>
      </c>
      <c r="FJ5" s="16">
        <f t="shared" si="54"/>
        <v>49</v>
      </c>
      <c r="FK5" s="14"/>
      <c r="FL5" s="4"/>
      <c r="FM5" s="16">
        <f t="shared" si="55"/>
        <v>0</v>
      </c>
      <c r="FN5" s="14"/>
      <c r="FO5" s="4"/>
      <c r="FP5" s="16">
        <f t="shared" si="56"/>
        <v>0</v>
      </c>
      <c r="FQ5" s="14">
        <v>7.72</v>
      </c>
      <c r="FR5" s="4">
        <v>1</v>
      </c>
      <c r="FS5" s="16">
        <f t="shared" si="57"/>
        <v>7.72</v>
      </c>
      <c r="FT5" s="14"/>
      <c r="FU5" s="4"/>
      <c r="FV5" s="16">
        <f t="shared" si="58"/>
        <v>0</v>
      </c>
      <c r="FW5" s="14"/>
      <c r="FX5" s="4" t="s">
        <v>468</v>
      </c>
      <c r="FY5" s="16" t="e">
        <f t="shared" si="59"/>
        <v>#VALUE!</v>
      </c>
      <c r="FZ5" s="14"/>
      <c r="GA5" s="4"/>
      <c r="GB5" s="16">
        <f t="shared" si="60"/>
        <v>0</v>
      </c>
      <c r="GC5" s="14"/>
      <c r="GD5" s="4"/>
      <c r="GE5" s="16">
        <f t="shared" si="61"/>
        <v>0</v>
      </c>
      <c r="GF5" s="14"/>
      <c r="GG5" s="4"/>
      <c r="GH5" s="16">
        <f t="shared" si="62"/>
        <v>0</v>
      </c>
      <c r="GI5" s="14">
        <v>1.49</v>
      </c>
      <c r="GJ5" s="4">
        <v>1</v>
      </c>
      <c r="GK5" s="16">
        <f t="shared" si="63"/>
        <v>1.49</v>
      </c>
      <c r="GL5" s="14">
        <v>0.52</v>
      </c>
      <c r="GM5" s="4">
        <v>1</v>
      </c>
      <c r="GN5" s="16">
        <f t="shared" si="64"/>
        <v>0.52</v>
      </c>
      <c r="GO5" s="14">
        <v>1.3</v>
      </c>
      <c r="GP5" s="4">
        <v>2</v>
      </c>
      <c r="GQ5" s="16">
        <f t="shared" si="65"/>
        <v>2.6</v>
      </c>
      <c r="GR5" s="14">
        <v>0.02</v>
      </c>
      <c r="GS5" s="4">
        <v>5</v>
      </c>
      <c r="GT5" s="16">
        <f t="shared" si="66"/>
        <v>0.1</v>
      </c>
      <c r="GU5" s="14">
        <v>125.71</v>
      </c>
      <c r="GV5" s="4">
        <v>1</v>
      </c>
      <c r="GW5" s="16">
        <f t="shared" si="67"/>
        <v>125.71</v>
      </c>
      <c r="GX5" s="14"/>
      <c r="GY5" s="4"/>
      <c r="GZ5" s="16">
        <f t="shared" si="68"/>
        <v>0</v>
      </c>
      <c r="HA5" s="14"/>
      <c r="HB5" s="4"/>
      <c r="HC5" s="16">
        <f t="shared" si="69"/>
        <v>0</v>
      </c>
      <c r="HD5" s="14"/>
      <c r="HE5" s="4"/>
      <c r="HF5" s="16">
        <f t="shared" si="70"/>
        <v>0</v>
      </c>
      <c r="HG5" s="14"/>
      <c r="HH5" s="4"/>
      <c r="HI5" s="16">
        <f t="shared" si="71"/>
        <v>0</v>
      </c>
      <c r="HJ5" s="14"/>
      <c r="HK5" s="4"/>
      <c r="HL5" s="16">
        <f t="shared" si="72"/>
        <v>0</v>
      </c>
      <c r="HM5" s="14"/>
      <c r="HN5" s="4"/>
      <c r="HO5" s="16">
        <f t="shared" si="73"/>
        <v>0</v>
      </c>
      <c r="HP5" s="14"/>
      <c r="HQ5" s="4"/>
      <c r="HR5" s="16">
        <f t="shared" si="74"/>
        <v>0</v>
      </c>
      <c r="HS5" s="14"/>
      <c r="HT5" s="4"/>
      <c r="HU5" s="16">
        <f t="shared" si="75"/>
        <v>0</v>
      </c>
      <c r="HV5" s="14"/>
      <c r="HW5" s="4"/>
      <c r="HX5" s="16">
        <f t="shared" si="76"/>
        <v>0</v>
      </c>
      <c r="HY5" s="14"/>
      <c r="HZ5" s="4"/>
      <c r="IA5" s="16">
        <f t="shared" si="77"/>
        <v>0</v>
      </c>
      <c r="IB5" s="14"/>
      <c r="IC5" s="4"/>
      <c r="ID5" s="16">
        <f t="shared" si="78"/>
        <v>0</v>
      </c>
      <c r="IE5" s="14"/>
      <c r="IF5" s="4"/>
      <c r="IG5" s="16">
        <f t="shared" si="79"/>
        <v>0</v>
      </c>
      <c r="IH5" s="14"/>
      <c r="II5" s="4"/>
      <c r="IJ5" s="16">
        <f t="shared" si="80"/>
        <v>0</v>
      </c>
      <c r="IK5" s="14"/>
      <c r="IL5" s="4"/>
      <c r="IM5" s="16">
        <f t="shared" si="81"/>
        <v>0</v>
      </c>
      <c r="IN5" s="14"/>
      <c r="IO5" s="4"/>
      <c r="IP5" s="16">
        <f t="shared" si="82"/>
        <v>0</v>
      </c>
      <c r="IQ5" s="14"/>
      <c r="IR5" s="4"/>
    </row>
    <row r="6" spans="1:252" x14ac:dyDescent="0.2">
      <c r="A6" s="36">
        <v>3</v>
      </c>
      <c r="B6" s="48"/>
      <c r="C6" s="4"/>
      <c r="D6" s="52">
        <f t="shared" si="83"/>
        <v>0</v>
      </c>
      <c r="E6" s="48">
        <v>1.39</v>
      </c>
      <c r="F6" s="4">
        <v>2</v>
      </c>
      <c r="G6" s="52">
        <f t="shared" si="84"/>
        <v>2.78</v>
      </c>
      <c r="H6" s="48"/>
      <c r="I6" s="4"/>
      <c r="J6" s="52">
        <f t="shared" si="85"/>
        <v>0</v>
      </c>
      <c r="K6" s="48"/>
      <c r="L6" s="4"/>
      <c r="M6" s="52">
        <f t="shared" si="86"/>
        <v>0</v>
      </c>
      <c r="N6" s="48">
        <v>17.91</v>
      </c>
      <c r="O6" s="4">
        <v>1</v>
      </c>
      <c r="P6" s="52">
        <f t="shared" si="87"/>
        <v>17.91</v>
      </c>
      <c r="Q6" s="48"/>
      <c r="R6" s="4"/>
      <c r="S6" s="52">
        <f t="shared" si="88"/>
        <v>0</v>
      </c>
      <c r="T6" s="48">
        <v>4.5199999999999996</v>
      </c>
      <c r="U6" s="4">
        <v>1</v>
      </c>
      <c r="V6" s="52">
        <f t="shared" si="89"/>
        <v>4.5199999999999996</v>
      </c>
      <c r="W6" s="48"/>
      <c r="X6" s="4"/>
      <c r="Y6" s="52">
        <f t="shared" si="90"/>
        <v>0</v>
      </c>
      <c r="Z6" s="48"/>
      <c r="AA6" s="4"/>
      <c r="AB6" s="52">
        <f t="shared" si="91"/>
        <v>0</v>
      </c>
      <c r="AC6" s="48">
        <v>3.85</v>
      </c>
      <c r="AD6" s="4">
        <v>1</v>
      </c>
      <c r="AE6" s="52">
        <f t="shared" si="92"/>
        <v>3.85</v>
      </c>
      <c r="AF6" s="48"/>
      <c r="AG6" s="4"/>
      <c r="AH6" s="52">
        <f t="shared" si="93"/>
        <v>0</v>
      </c>
      <c r="AI6" s="48">
        <v>4.38</v>
      </c>
      <c r="AJ6" s="4">
        <v>1</v>
      </c>
      <c r="AK6" s="52">
        <f t="shared" si="94"/>
        <v>4.38</v>
      </c>
      <c r="AL6" s="48">
        <v>0.31</v>
      </c>
      <c r="AM6" s="4">
        <v>1</v>
      </c>
      <c r="AN6" s="52">
        <f t="shared" si="95"/>
        <v>0.31</v>
      </c>
      <c r="AO6" s="48">
        <v>1.98</v>
      </c>
      <c r="AP6" s="4">
        <v>1</v>
      </c>
      <c r="AQ6" s="52">
        <f t="shared" si="96"/>
        <v>1.98</v>
      </c>
      <c r="AR6" s="48">
        <v>8.6999999999999993</v>
      </c>
      <c r="AS6" s="4">
        <v>1</v>
      </c>
      <c r="AT6" s="16">
        <f t="shared" si="97"/>
        <v>8.6999999999999993</v>
      </c>
      <c r="AU6" s="14"/>
      <c r="AV6" s="4"/>
      <c r="AW6" s="52">
        <f t="shared" si="98"/>
        <v>0</v>
      </c>
      <c r="AX6" s="48">
        <v>12</v>
      </c>
      <c r="AY6" s="4">
        <v>1</v>
      </c>
      <c r="AZ6" s="52">
        <f t="shared" si="99"/>
        <v>12</v>
      </c>
      <c r="BA6" s="48">
        <v>0.34</v>
      </c>
      <c r="BB6" s="4">
        <v>2</v>
      </c>
      <c r="BC6" s="52">
        <f t="shared" si="100"/>
        <v>0.68</v>
      </c>
      <c r="BD6" s="48">
        <v>36.21</v>
      </c>
      <c r="BE6" s="4">
        <v>1</v>
      </c>
      <c r="BF6" s="52">
        <f t="shared" si="101"/>
        <v>36.21</v>
      </c>
      <c r="BG6" s="48"/>
      <c r="BH6" s="4"/>
      <c r="BI6" s="52">
        <f t="shared" si="102"/>
        <v>0</v>
      </c>
      <c r="BJ6" s="48">
        <v>124.64</v>
      </c>
      <c r="BK6" s="4">
        <v>1</v>
      </c>
      <c r="BL6" s="52">
        <f t="shared" si="103"/>
        <v>124.64</v>
      </c>
      <c r="BM6" s="48"/>
      <c r="BN6" s="4"/>
      <c r="BO6" s="52">
        <f t="shared" si="104"/>
        <v>0</v>
      </c>
      <c r="BP6" s="48">
        <v>9</v>
      </c>
      <c r="BQ6" s="4">
        <v>1</v>
      </c>
      <c r="BR6" s="52">
        <f t="shared" si="105"/>
        <v>9</v>
      </c>
      <c r="BS6" s="48">
        <v>0.57999999999999996</v>
      </c>
      <c r="BT6" s="4">
        <v>2</v>
      </c>
      <c r="BU6" s="52">
        <f t="shared" si="106"/>
        <v>1.1599999999999999</v>
      </c>
      <c r="BV6" s="48"/>
      <c r="BW6" s="4"/>
      <c r="BX6" s="52">
        <f t="shared" si="107"/>
        <v>0</v>
      </c>
      <c r="BY6" s="48"/>
      <c r="BZ6" s="4" t="s">
        <v>747</v>
      </c>
      <c r="CA6" s="52" t="e">
        <f t="shared" si="108"/>
        <v>#VALUE!</v>
      </c>
      <c r="CB6" s="48"/>
      <c r="CC6" s="4"/>
      <c r="CD6" s="52">
        <f t="shared" si="109"/>
        <v>0</v>
      </c>
      <c r="CE6" s="48"/>
      <c r="CF6" s="4"/>
      <c r="CG6" s="52">
        <f t="shared" si="110"/>
        <v>0</v>
      </c>
      <c r="CH6" s="48">
        <v>167</v>
      </c>
      <c r="CI6" s="4">
        <v>1</v>
      </c>
      <c r="CJ6" s="52">
        <f t="shared" si="111"/>
        <v>167</v>
      </c>
      <c r="CK6" s="48"/>
      <c r="CL6" s="4"/>
      <c r="CM6" s="52">
        <f t="shared" si="112"/>
        <v>0</v>
      </c>
      <c r="CN6" s="48"/>
      <c r="CO6" s="4"/>
      <c r="CP6" s="52">
        <f t="shared" si="113"/>
        <v>0</v>
      </c>
      <c r="CQ6" s="48"/>
      <c r="CR6" s="4"/>
      <c r="CS6" s="52">
        <f t="shared" si="31"/>
        <v>0</v>
      </c>
      <c r="CT6" s="48"/>
      <c r="CU6" s="4">
        <v>0</v>
      </c>
      <c r="CV6" s="52">
        <f t="shared" si="32"/>
        <v>0</v>
      </c>
      <c r="CW6" s="48"/>
      <c r="CX6" s="4"/>
      <c r="CY6" s="52">
        <f t="shared" si="33"/>
        <v>0</v>
      </c>
      <c r="CZ6" s="48">
        <v>5.61</v>
      </c>
      <c r="DA6" s="4">
        <v>1</v>
      </c>
      <c r="DB6" s="52">
        <f t="shared" si="34"/>
        <v>5.61</v>
      </c>
      <c r="DC6" s="48"/>
      <c r="DD6" s="4"/>
      <c r="DE6" s="16">
        <f t="shared" si="35"/>
        <v>0</v>
      </c>
      <c r="DF6" s="14"/>
      <c r="DG6" s="4"/>
      <c r="DH6" s="16">
        <f t="shared" si="36"/>
        <v>0</v>
      </c>
      <c r="DI6" s="14"/>
      <c r="DJ6" s="4"/>
      <c r="DK6" s="16">
        <f t="shared" si="37"/>
        <v>0</v>
      </c>
      <c r="DL6" s="14">
        <v>2.33</v>
      </c>
      <c r="DM6" s="4">
        <v>2</v>
      </c>
      <c r="DN6" s="16">
        <f t="shared" si="38"/>
        <v>4.66</v>
      </c>
      <c r="DO6" s="14">
        <v>0.92</v>
      </c>
      <c r="DP6" s="4">
        <v>1</v>
      </c>
      <c r="DQ6" s="16">
        <f t="shared" si="39"/>
        <v>0.92</v>
      </c>
      <c r="DR6" s="14">
        <v>7.9</v>
      </c>
      <c r="DS6" s="4">
        <v>1</v>
      </c>
      <c r="DT6" s="16">
        <f t="shared" si="40"/>
        <v>7.9</v>
      </c>
      <c r="DU6" s="14"/>
      <c r="DV6" s="4"/>
      <c r="DW6" s="16">
        <f t="shared" si="41"/>
        <v>0</v>
      </c>
      <c r="DX6" s="14">
        <v>2.13</v>
      </c>
      <c r="DY6" s="4">
        <v>1</v>
      </c>
      <c r="DZ6" s="16">
        <f t="shared" si="42"/>
        <v>2.13</v>
      </c>
      <c r="EA6" s="14">
        <v>31.9</v>
      </c>
      <c r="EB6" s="4">
        <v>1</v>
      </c>
      <c r="EC6" s="16">
        <f t="shared" si="43"/>
        <v>31.9</v>
      </c>
      <c r="ED6" s="14"/>
      <c r="EE6" s="4"/>
      <c r="EF6" s="16">
        <f t="shared" si="44"/>
        <v>0</v>
      </c>
      <c r="EG6" s="14">
        <v>229.99</v>
      </c>
      <c r="EH6" s="4">
        <v>1</v>
      </c>
      <c r="EI6" s="16">
        <f t="shared" si="45"/>
        <v>229.99</v>
      </c>
      <c r="EJ6" s="14"/>
      <c r="EK6" s="4"/>
      <c r="EL6" s="16">
        <f t="shared" si="46"/>
        <v>0</v>
      </c>
      <c r="EM6" s="14">
        <v>3.05</v>
      </c>
      <c r="EN6" s="4">
        <v>3</v>
      </c>
      <c r="EO6" s="16">
        <f t="shared" si="47"/>
        <v>9.1499999999999986</v>
      </c>
      <c r="EP6" s="14"/>
      <c r="EQ6" s="4"/>
      <c r="ER6" s="16">
        <f t="shared" si="48"/>
        <v>0</v>
      </c>
      <c r="ES6" s="14">
        <v>6.74</v>
      </c>
      <c r="ET6" s="4">
        <v>2</v>
      </c>
      <c r="EU6" s="16">
        <f t="shared" si="49"/>
        <v>13.48</v>
      </c>
      <c r="EV6" s="14">
        <v>1.1200000000000001</v>
      </c>
      <c r="EW6" s="4">
        <v>1</v>
      </c>
      <c r="EX6" s="16">
        <f t="shared" si="50"/>
        <v>1.1200000000000001</v>
      </c>
      <c r="EY6" s="14">
        <v>4.8899999999999997</v>
      </c>
      <c r="EZ6" s="4">
        <v>1</v>
      </c>
      <c r="FA6" s="16">
        <f t="shared" si="51"/>
        <v>4.8899999999999997</v>
      </c>
      <c r="FB6" s="14"/>
      <c r="FC6" s="4"/>
      <c r="FD6" s="16">
        <f t="shared" si="52"/>
        <v>0</v>
      </c>
      <c r="FE6" s="14">
        <v>11.92</v>
      </c>
      <c r="FF6" s="4">
        <v>1</v>
      </c>
      <c r="FG6" s="16">
        <f t="shared" si="53"/>
        <v>11.92</v>
      </c>
      <c r="FH6" s="14">
        <v>49</v>
      </c>
      <c r="FI6" s="4">
        <v>1</v>
      </c>
      <c r="FJ6" s="16">
        <f t="shared" si="54"/>
        <v>49</v>
      </c>
      <c r="FK6" s="14"/>
      <c r="FL6" s="4"/>
      <c r="FM6" s="16">
        <f t="shared" si="55"/>
        <v>0</v>
      </c>
      <c r="FN6" s="14"/>
      <c r="FO6" s="4"/>
      <c r="FP6" s="16">
        <f t="shared" si="56"/>
        <v>0</v>
      </c>
      <c r="FQ6" s="14">
        <v>7.72</v>
      </c>
      <c r="FR6" s="4">
        <v>1</v>
      </c>
      <c r="FS6" s="16">
        <f t="shared" si="57"/>
        <v>7.72</v>
      </c>
      <c r="FT6" s="14"/>
      <c r="FU6" s="4"/>
      <c r="FV6" s="16">
        <f t="shared" si="58"/>
        <v>0</v>
      </c>
      <c r="FW6" s="14"/>
      <c r="FX6" s="4" t="s">
        <v>468</v>
      </c>
      <c r="FY6" s="16" t="e">
        <f t="shared" si="59"/>
        <v>#VALUE!</v>
      </c>
      <c r="FZ6" s="14"/>
      <c r="GA6" s="4"/>
      <c r="GB6" s="16">
        <f t="shared" si="60"/>
        <v>0</v>
      </c>
      <c r="GC6" s="14"/>
      <c r="GD6" s="4"/>
      <c r="GE6" s="16">
        <f t="shared" si="61"/>
        <v>0</v>
      </c>
      <c r="GF6" s="14"/>
      <c r="GG6" s="4"/>
      <c r="GH6" s="16">
        <f t="shared" si="62"/>
        <v>0</v>
      </c>
      <c r="GI6" s="14">
        <v>1.49</v>
      </c>
      <c r="GJ6" s="4">
        <v>1</v>
      </c>
      <c r="GK6" s="16">
        <f t="shared" si="63"/>
        <v>1.49</v>
      </c>
      <c r="GL6" s="14">
        <v>0.52</v>
      </c>
      <c r="GM6" s="4">
        <v>1</v>
      </c>
      <c r="GN6" s="16">
        <f t="shared" si="64"/>
        <v>0.52</v>
      </c>
      <c r="GO6" s="14">
        <v>1.3</v>
      </c>
      <c r="GP6" s="4">
        <v>2</v>
      </c>
      <c r="GQ6" s="16">
        <f t="shared" si="65"/>
        <v>2.6</v>
      </c>
      <c r="GR6" s="14">
        <v>0.02</v>
      </c>
      <c r="GS6" s="4">
        <v>5</v>
      </c>
      <c r="GT6" s="16">
        <f t="shared" si="66"/>
        <v>0.1</v>
      </c>
      <c r="GU6" s="14"/>
      <c r="GV6" s="4"/>
      <c r="GW6" s="16">
        <f t="shared" si="67"/>
        <v>0</v>
      </c>
      <c r="GX6" s="14"/>
      <c r="GY6" s="4"/>
      <c r="GZ6" s="16">
        <f t="shared" si="68"/>
        <v>0</v>
      </c>
      <c r="HA6" s="14"/>
      <c r="HB6" s="4"/>
      <c r="HC6" s="16">
        <f t="shared" si="69"/>
        <v>0</v>
      </c>
      <c r="HD6" s="14"/>
      <c r="HE6" s="4"/>
      <c r="HF6" s="16">
        <f t="shared" si="70"/>
        <v>0</v>
      </c>
      <c r="HG6" s="14"/>
      <c r="HH6" s="4"/>
      <c r="HI6" s="16">
        <f t="shared" si="71"/>
        <v>0</v>
      </c>
      <c r="HJ6" s="14"/>
      <c r="HK6" s="4"/>
      <c r="HL6" s="16">
        <f t="shared" si="72"/>
        <v>0</v>
      </c>
      <c r="HM6" s="14"/>
      <c r="HN6" s="4"/>
      <c r="HO6" s="16">
        <f t="shared" si="73"/>
        <v>0</v>
      </c>
      <c r="HP6" s="14"/>
      <c r="HQ6" s="4"/>
      <c r="HR6" s="16">
        <f t="shared" si="74"/>
        <v>0</v>
      </c>
      <c r="HS6" s="14"/>
      <c r="HT6" s="4"/>
      <c r="HU6" s="16">
        <f t="shared" si="75"/>
        <v>0</v>
      </c>
      <c r="HV6" s="14"/>
      <c r="HW6" s="4"/>
      <c r="HX6" s="16">
        <f t="shared" si="76"/>
        <v>0</v>
      </c>
      <c r="HY6" s="14"/>
      <c r="HZ6" s="4"/>
      <c r="IA6" s="16">
        <f t="shared" si="77"/>
        <v>0</v>
      </c>
      <c r="IB6" s="14"/>
      <c r="IC6" s="4"/>
      <c r="ID6" s="16">
        <f t="shared" si="78"/>
        <v>0</v>
      </c>
      <c r="IE6" s="14"/>
      <c r="IF6" s="4"/>
      <c r="IG6" s="16">
        <f t="shared" si="79"/>
        <v>0</v>
      </c>
      <c r="IH6" s="14"/>
      <c r="II6" s="4"/>
      <c r="IJ6" s="16">
        <f t="shared" si="80"/>
        <v>0</v>
      </c>
      <c r="IK6" s="14"/>
      <c r="IL6" s="4"/>
      <c r="IM6" s="16">
        <f t="shared" si="81"/>
        <v>0</v>
      </c>
      <c r="IN6" s="14"/>
      <c r="IO6" s="4"/>
      <c r="IP6" s="16">
        <f t="shared" si="82"/>
        <v>0</v>
      </c>
      <c r="IQ6" s="14"/>
      <c r="IR6" s="4"/>
    </row>
    <row r="7" spans="1:252" s="61" customFormat="1" x14ac:dyDescent="0.2">
      <c r="A7" s="59">
        <v>4</v>
      </c>
      <c r="B7" s="76"/>
      <c r="C7" s="60"/>
      <c r="D7" s="77">
        <f t="shared" si="83"/>
        <v>0</v>
      </c>
      <c r="E7" s="76">
        <v>1.57</v>
      </c>
      <c r="F7" s="60">
        <v>2</v>
      </c>
      <c r="G7" s="77">
        <f t="shared" si="84"/>
        <v>3.14</v>
      </c>
      <c r="H7" s="76">
        <v>1.36</v>
      </c>
      <c r="I7" s="60">
        <v>1</v>
      </c>
      <c r="J7" s="77">
        <f t="shared" si="85"/>
        <v>1.36</v>
      </c>
      <c r="K7" s="76">
        <v>0.36</v>
      </c>
      <c r="L7" s="60">
        <v>1</v>
      </c>
      <c r="M7" s="77">
        <f t="shared" si="86"/>
        <v>0.36</v>
      </c>
      <c r="N7" s="76">
        <v>19.87</v>
      </c>
      <c r="O7" s="60">
        <v>1</v>
      </c>
      <c r="P7" s="77">
        <f t="shared" si="87"/>
        <v>19.87</v>
      </c>
      <c r="Q7" s="76"/>
      <c r="R7" s="60"/>
      <c r="S7" s="77">
        <f t="shared" si="88"/>
        <v>0</v>
      </c>
      <c r="T7" s="76">
        <v>4.5199999999999996</v>
      </c>
      <c r="U7" s="60">
        <v>1</v>
      </c>
      <c r="V7" s="77">
        <f t="shared" si="89"/>
        <v>4.5199999999999996</v>
      </c>
      <c r="W7" s="76"/>
      <c r="X7" s="60"/>
      <c r="Y7" s="77">
        <f t="shared" si="90"/>
        <v>0</v>
      </c>
      <c r="Z7" s="76">
        <v>68.849999999999994</v>
      </c>
      <c r="AA7" s="60">
        <v>1</v>
      </c>
      <c r="AB7" s="77">
        <f t="shared" si="91"/>
        <v>68.849999999999994</v>
      </c>
      <c r="AC7" s="76">
        <v>3.85</v>
      </c>
      <c r="AD7" s="60">
        <v>1</v>
      </c>
      <c r="AE7" s="77">
        <f t="shared" si="92"/>
        <v>3.85</v>
      </c>
      <c r="AF7" s="76">
        <v>1.84</v>
      </c>
      <c r="AG7" s="60">
        <v>1</v>
      </c>
      <c r="AH7" s="77">
        <f t="shared" si="93"/>
        <v>1.84</v>
      </c>
      <c r="AI7" s="76">
        <v>4.38</v>
      </c>
      <c r="AJ7" s="60">
        <v>1</v>
      </c>
      <c r="AK7" s="77">
        <f t="shared" si="94"/>
        <v>4.38</v>
      </c>
      <c r="AL7" s="76"/>
      <c r="AM7" s="60"/>
      <c r="AN7" s="77">
        <f t="shared" si="95"/>
        <v>0</v>
      </c>
      <c r="AO7" s="76">
        <v>1.98</v>
      </c>
      <c r="AP7" s="60">
        <v>3</v>
      </c>
      <c r="AQ7" s="77">
        <f t="shared" si="96"/>
        <v>5.9399999999999995</v>
      </c>
      <c r="AR7" s="76">
        <v>8.6999999999999993</v>
      </c>
      <c r="AS7" s="60">
        <v>1</v>
      </c>
      <c r="AT7" s="78">
        <f t="shared" si="97"/>
        <v>8.6999999999999993</v>
      </c>
      <c r="AU7" s="79">
        <v>0.55000000000000004</v>
      </c>
      <c r="AV7" s="60">
        <v>4</v>
      </c>
      <c r="AW7" s="77">
        <f t="shared" si="98"/>
        <v>2.2000000000000002</v>
      </c>
      <c r="AX7" s="76">
        <v>14.4</v>
      </c>
      <c r="AY7" s="60">
        <v>1</v>
      </c>
      <c r="AZ7" s="77">
        <f t="shared" si="99"/>
        <v>14.4</v>
      </c>
      <c r="BA7" s="76">
        <v>0.34</v>
      </c>
      <c r="BB7" s="60">
        <v>2</v>
      </c>
      <c r="BC7" s="77">
        <f t="shared" si="100"/>
        <v>0.68</v>
      </c>
      <c r="BD7" s="76">
        <v>167</v>
      </c>
      <c r="BE7" s="60">
        <v>1</v>
      </c>
      <c r="BF7" s="77">
        <f t="shared" si="101"/>
        <v>167</v>
      </c>
      <c r="BG7" s="76"/>
      <c r="BH7" s="60"/>
      <c r="BI7" s="77">
        <f t="shared" si="102"/>
        <v>0</v>
      </c>
      <c r="BJ7" s="76">
        <v>211.64</v>
      </c>
      <c r="BK7" s="60">
        <v>1</v>
      </c>
      <c r="BL7" s="77">
        <f t="shared" si="103"/>
        <v>211.64</v>
      </c>
      <c r="BM7" s="76"/>
      <c r="BN7" s="60"/>
      <c r="BO7" s="77">
        <f t="shared" si="104"/>
        <v>0</v>
      </c>
      <c r="BP7" s="76">
        <v>9</v>
      </c>
      <c r="BQ7" s="60">
        <v>1</v>
      </c>
      <c r="BR7" s="77">
        <f t="shared" si="105"/>
        <v>9</v>
      </c>
      <c r="BS7" s="76">
        <v>0.57999999999999996</v>
      </c>
      <c r="BT7" s="60">
        <v>2</v>
      </c>
      <c r="BU7" s="77">
        <f t="shared" si="106"/>
        <v>1.1599999999999999</v>
      </c>
      <c r="BV7" s="76"/>
      <c r="BW7" s="60"/>
      <c r="BX7" s="77">
        <f t="shared" si="107"/>
        <v>0</v>
      </c>
      <c r="BY7" s="76"/>
      <c r="BZ7" s="60" t="s">
        <v>748</v>
      </c>
      <c r="CA7" s="77" t="e">
        <f t="shared" si="108"/>
        <v>#VALUE!</v>
      </c>
      <c r="CB7" s="76"/>
      <c r="CC7" s="60">
        <v>1</v>
      </c>
      <c r="CD7" s="77">
        <f t="shared" si="109"/>
        <v>0</v>
      </c>
      <c r="CE7" s="76" t="s">
        <v>468</v>
      </c>
      <c r="CF7" s="60">
        <v>3</v>
      </c>
      <c r="CG7" s="77" t="e">
        <f t="shared" si="110"/>
        <v>#VALUE!</v>
      </c>
      <c r="CH7" s="76">
        <v>188</v>
      </c>
      <c r="CI7" s="60">
        <v>2</v>
      </c>
      <c r="CJ7" s="77">
        <f t="shared" si="111"/>
        <v>376</v>
      </c>
      <c r="CK7" s="76"/>
      <c r="CL7" s="60"/>
      <c r="CM7" s="77">
        <f t="shared" si="112"/>
        <v>0</v>
      </c>
      <c r="CN7" s="76"/>
      <c r="CO7" s="60"/>
      <c r="CP7" s="77">
        <f t="shared" si="113"/>
        <v>0</v>
      </c>
      <c r="CQ7" s="76"/>
      <c r="CR7" s="60"/>
      <c r="CS7" s="77">
        <f t="shared" si="31"/>
        <v>0</v>
      </c>
      <c r="CT7" s="76"/>
      <c r="CU7" s="60"/>
      <c r="CV7" s="77">
        <f t="shared" si="32"/>
        <v>0</v>
      </c>
      <c r="CW7" s="76"/>
      <c r="CX7" s="60"/>
      <c r="CY7" s="77">
        <f t="shared" si="33"/>
        <v>0</v>
      </c>
      <c r="CZ7" s="76"/>
      <c r="DA7" s="60"/>
      <c r="DB7" s="77">
        <f t="shared" si="34"/>
        <v>0</v>
      </c>
      <c r="DC7" s="76"/>
      <c r="DD7" s="60"/>
      <c r="DE7" s="78">
        <f t="shared" si="35"/>
        <v>0</v>
      </c>
      <c r="DF7" s="79"/>
      <c r="DG7" s="60"/>
      <c r="DH7" s="78">
        <f t="shared" si="36"/>
        <v>0</v>
      </c>
      <c r="DI7" s="79"/>
      <c r="DJ7" s="60"/>
      <c r="DK7" s="78">
        <f t="shared" si="37"/>
        <v>0</v>
      </c>
      <c r="DL7" s="79"/>
      <c r="DM7" s="60"/>
      <c r="DN7" s="78">
        <f t="shared" si="38"/>
        <v>0</v>
      </c>
      <c r="DO7" s="79"/>
      <c r="DP7" s="60"/>
      <c r="DQ7" s="78">
        <f t="shared" si="39"/>
        <v>0</v>
      </c>
      <c r="DR7" s="79"/>
      <c r="DS7" s="60"/>
      <c r="DT7" s="78">
        <f t="shared" si="40"/>
        <v>0</v>
      </c>
      <c r="DU7" s="79"/>
      <c r="DV7" s="60"/>
      <c r="DW7" s="78">
        <f t="shared" si="41"/>
        <v>0</v>
      </c>
      <c r="DX7" s="79"/>
      <c r="DY7" s="60"/>
      <c r="DZ7" s="78">
        <f t="shared" si="42"/>
        <v>0</v>
      </c>
      <c r="EA7" s="79"/>
      <c r="EB7" s="60"/>
      <c r="EC7" s="78">
        <f t="shared" si="43"/>
        <v>0</v>
      </c>
      <c r="ED7" s="79"/>
      <c r="EE7" s="60"/>
      <c r="EF7" s="78">
        <f t="shared" si="44"/>
        <v>0</v>
      </c>
      <c r="EG7" s="79"/>
      <c r="EH7" s="60"/>
      <c r="EI7" s="78">
        <f t="shared" si="45"/>
        <v>0</v>
      </c>
      <c r="EJ7" s="79"/>
      <c r="EK7" s="60"/>
      <c r="EL7" s="78">
        <f t="shared" si="46"/>
        <v>0</v>
      </c>
      <c r="EM7" s="79"/>
      <c r="EN7" s="60"/>
      <c r="EO7" s="78">
        <f t="shared" si="47"/>
        <v>0</v>
      </c>
      <c r="EP7" s="79"/>
      <c r="EQ7" s="60"/>
      <c r="ER7" s="78">
        <f t="shared" si="48"/>
        <v>0</v>
      </c>
      <c r="ES7" s="79"/>
      <c r="ET7" s="60"/>
      <c r="EU7" s="78">
        <f t="shared" si="49"/>
        <v>0</v>
      </c>
      <c r="EV7" s="79"/>
      <c r="EW7" s="60"/>
      <c r="EX7" s="78">
        <f t="shared" si="50"/>
        <v>0</v>
      </c>
      <c r="EY7" s="79">
        <v>4.43</v>
      </c>
      <c r="EZ7" s="60">
        <v>2</v>
      </c>
      <c r="FA7" s="78">
        <f t="shared" si="51"/>
        <v>8.86</v>
      </c>
      <c r="FB7" s="79"/>
      <c r="FC7" s="60"/>
      <c r="FD7" s="78">
        <f t="shared" si="52"/>
        <v>0</v>
      </c>
      <c r="FE7" s="79"/>
      <c r="FF7" s="60"/>
      <c r="FG7" s="78">
        <f t="shared" si="53"/>
        <v>0</v>
      </c>
      <c r="FH7" s="79">
        <v>49</v>
      </c>
      <c r="FI7" s="60">
        <v>1</v>
      </c>
      <c r="FJ7" s="78">
        <f t="shared" si="54"/>
        <v>49</v>
      </c>
      <c r="FK7" s="79"/>
      <c r="FL7" s="60"/>
      <c r="FM7" s="78">
        <f t="shared" si="55"/>
        <v>0</v>
      </c>
      <c r="FN7" s="79"/>
      <c r="FO7" s="60"/>
      <c r="FP7" s="78">
        <f t="shared" si="56"/>
        <v>0</v>
      </c>
      <c r="FQ7" s="79">
        <v>7.5</v>
      </c>
      <c r="FR7" s="60">
        <v>1</v>
      </c>
      <c r="FS7" s="78">
        <f t="shared" si="57"/>
        <v>7.5</v>
      </c>
      <c r="FT7" s="79"/>
      <c r="FU7" s="60"/>
      <c r="FV7" s="78">
        <f t="shared" si="58"/>
        <v>0</v>
      </c>
      <c r="FW7" s="79"/>
      <c r="FX7" s="60"/>
      <c r="FY7" s="78">
        <f t="shared" si="59"/>
        <v>0</v>
      </c>
      <c r="FZ7" s="79"/>
      <c r="GA7" s="60"/>
      <c r="GB7" s="78">
        <f t="shared" si="60"/>
        <v>0</v>
      </c>
      <c r="GC7" s="79"/>
      <c r="GD7" s="60"/>
      <c r="GE7" s="78">
        <f t="shared" si="61"/>
        <v>0</v>
      </c>
      <c r="GF7" s="79">
        <v>6.89</v>
      </c>
      <c r="GG7" s="60">
        <v>1</v>
      </c>
      <c r="GH7" s="78">
        <f t="shared" si="62"/>
        <v>6.89</v>
      </c>
      <c r="GI7" s="79"/>
      <c r="GJ7" s="60"/>
      <c r="GK7" s="78">
        <f t="shared" si="63"/>
        <v>0</v>
      </c>
      <c r="GL7" s="79"/>
      <c r="GM7" s="60"/>
      <c r="GN7" s="78">
        <f t="shared" si="64"/>
        <v>0</v>
      </c>
      <c r="GO7" s="79"/>
      <c r="GP7" s="60"/>
      <c r="GQ7" s="78">
        <f t="shared" si="65"/>
        <v>0</v>
      </c>
      <c r="GR7" s="79"/>
      <c r="GS7" s="60"/>
      <c r="GT7" s="78">
        <f t="shared" si="66"/>
        <v>0</v>
      </c>
      <c r="GU7" s="79"/>
      <c r="GV7" s="60"/>
      <c r="GW7" s="78">
        <f t="shared" si="67"/>
        <v>0</v>
      </c>
      <c r="GX7" s="79"/>
      <c r="GY7" s="60"/>
      <c r="GZ7" s="78">
        <f t="shared" si="68"/>
        <v>0</v>
      </c>
      <c r="HA7" s="79"/>
      <c r="HB7" s="60"/>
      <c r="HC7" s="78">
        <f t="shared" si="69"/>
        <v>0</v>
      </c>
      <c r="HD7" s="79">
        <v>133.37</v>
      </c>
      <c r="HE7" s="60">
        <v>1</v>
      </c>
      <c r="HF7" s="78">
        <f t="shared" si="70"/>
        <v>133.37</v>
      </c>
      <c r="HG7" s="79">
        <v>0.76</v>
      </c>
      <c r="HH7" s="60">
        <v>1</v>
      </c>
      <c r="HI7" s="78">
        <f t="shared" si="71"/>
        <v>0.76</v>
      </c>
      <c r="HJ7" s="79">
        <v>8.4600000000000009</v>
      </c>
      <c r="HK7" s="60">
        <v>1</v>
      </c>
      <c r="HL7" s="78">
        <f t="shared" si="72"/>
        <v>8.4600000000000009</v>
      </c>
      <c r="HM7" s="79">
        <v>40.369999999999997</v>
      </c>
      <c r="HN7" s="60">
        <v>1</v>
      </c>
      <c r="HO7" s="78">
        <f t="shared" si="73"/>
        <v>40.369999999999997</v>
      </c>
      <c r="HP7" s="79">
        <v>21</v>
      </c>
      <c r="HQ7" s="60">
        <v>3</v>
      </c>
      <c r="HR7" s="78">
        <f t="shared" si="74"/>
        <v>63</v>
      </c>
      <c r="HS7" s="79"/>
      <c r="HT7" s="60"/>
      <c r="HU7" s="78">
        <f t="shared" si="75"/>
        <v>0</v>
      </c>
      <c r="HV7" s="79"/>
      <c r="HW7" s="60"/>
      <c r="HX7" s="78">
        <f t="shared" si="76"/>
        <v>0</v>
      </c>
      <c r="HY7" s="79"/>
      <c r="HZ7" s="60"/>
      <c r="IA7" s="78">
        <f t="shared" si="77"/>
        <v>0</v>
      </c>
      <c r="IB7" s="79"/>
      <c r="IC7" s="60"/>
      <c r="ID7" s="78">
        <f t="shared" si="78"/>
        <v>0</v>
      </c>
      <c r="IE7" s="79"/>
      <c r="IF7" s="60"/>
      <c r="IG7" s="78">
        <f t="shared" si="79"/>
        <v>0</v>
      </c>
      <c r="IH7" s="79"/>
      <c r="II7" s="60"/>
      <c r="IJ7" s="78">
        <f t="shared" si="80"/>
        <v>0</v>
      </c>
      <c r="IK7" s="79"/>
      <c r="IL7" s="60"/>
      <c r="IM7" s="78">
        <f t="shared" si="81"/>
        <v>0</v>
      </c>
      <c r="IN7" s="79"/>
      <c r="IO7" s="60"/>
      <c r="IP7" s="78">
        <f t="shared" si="82"/>
        <v>0</v>
      </c>
      <c r="IQ7" s="79"/>
      <c r="IR7" s="60"/>
    </row>
    <row r="8" spans="1:252" x14ac:dyDescent="0.2">
      <c r="A8" s="36">
        <v>5</v>
      </c>
      <c r="B8" s="48"/>
      <c r="C8" s="4"/>
      <c r="D8" s="52">
        <f t="shared" si="83"/>
        <v>0</v>
      </c>
      <c r="E8" s="48">
        <v>1.3925000000000001</v>
      </c>
      <c r="F8" s="4">
        <v>2</v>
      </c>
      <c r="G8" s="52">
        <f t="shared" si="84"/>
        <v>2.7850000000000001</v>
      </c>
      <c r="H8" s="48"/>
      <c r="I8" s="4"/>
      <c r="J8" s="52">
        <f t="shared" si="85"/>
        <v>0</v>
      </c>
      <c r="K8" s="48"/>
      <c r="L8" s="4"/>
      <c r="M8" s="52">
        <f t="shared" si="86"/>
        <v>0</v>
      </c>
      <c r="N8" s="48">
        <v>17.91</v>
      </c>
      <c r="O8" s="4">
        <v>1</v>
      </c>
      <c r="P8" s="52">
        <f t="shared" si="87"/>
        <v>17.91</v>
      </c>
      <c r="Q8" s="48">
        <v>27.85</v>
      </c>
      <c r="R8" s="4">
        <v>1</v>
      </c>
      <c r="S8" s="52">
        <f t="shared" si="88"/>
        <v>27.85</v>
      </c>
      <c r="T8" s="48">
        <v>4.5199999999999996</v>
      </c>
      <c r="U8" s="4">
        <v>1</v>
      </c>
      <c r="V8" s="52">
        <f t="shared" si="89"/>
        <v>4.5199999999999996</v>
      </c>
      <c r="W8" s="48"/>
      <c r="X8" s="4"/>
      <c r="Y8" s="52">
        <f t="shared" si="90"/>
        <v>0</v>
      </c>
      <c r="Z8" s="48"/>
      <c r="AA8" s="4"/>
      <c r="AB8" s="52">
        <f t="shared" si="91"/>
        <v>0</v>
      </c>
      <c r="AC8" s="48">
        <v>3.85</v>
      </c>
      <c r="AD8" s="4">
        <v>1</v>
      </c>
      <c r="AE8" s="52">
        <f t="shared" si="92"/>
        <v>3.85</v>
      </c>
      <c r="AF8" s="48"/>
      <c r="AG8" s="4"/>
      <c r="AH8" s="52">
        <f t="shared" si="93"/>
        <v>0</v>
      </c>
      <c r="AI8" s="48">
        <v>4.38</v>
      </c>
      <c r="AJ8" s="4">
        <v>1</v>
      </c>
      <c r="AK8" s="52">
        <f t="shared" si="94"/>
        <v>4.38</v>
      </c>
      <c r="AL8" s="48"/>
      <c r="AM8" s="4"/>
      <c r="AN8" s="52">
        <f t="shared" si="95"/>
        <v>0</v>
      </c>
      <c r="AO8" s="48">
        <v>1.98</v>
      </c>
      <c r="AP8" s="4">
        <v>1</v>
      </c>
      <c r="AQ8" s="52">
        <f t="shared" si="96"/>
        <v>1.98</v>
      </c>
      <c r="AR8" s="48">
        <v>8.6999999999999993</v>
      </c>
      <c r="AS8" s="4">
        <v>1</v>
      </c>
      <c r="AT8" s="16">
        <f t="shared" si="97"/>
        <v>8.6999999999999993</v>
      </c>
      <c r="AU8" s="14"/>
      <c r="AV8" s="4"/>
      <c r="AW8" s="52">
        <f t="shared" si="98"/>
        <v>0</v>
      </c>
      <c r="AX8" s="48">
        <v>12</v>
      </c>
      <c r="AY8" s="4">
        <v>1</v>
      </c>
      <c r="AZ8" s="52">
        <f t="shared" si="99"/>
        <v>12</v>
      </c>
      <c r="BA8" s="48">
        <v>0.34</v>
      </c>
      <c r="BB8" s="4">
        <v>3</v>
      </c>
      <c r="BC8" s="52">
        <f t="shared" si="100"/>
        <v>1.02</v>
      </c>
      <c r="BD8" s="48"/>
      <c r="BE8" s="4"/>
      <c r="BF8" s="52">
        <f t="shared" si="101"/>
        <v>0</v>
      </c>
      <c r="BG8" s="48"/>
      <c r="BH8" s="4"/>
      <c r="BI8" s="52">
        <f t="shared" si="102"/>
        <v>0</v>
      </c>
      <c r="BJ8" s="48">
        <v>124.64</v>
      </c>
      <c r="BK8" s="4">
        <v>1</v>
      </c>
      <c r="BL8" s="52">
        <f t="shared" si="103"/>
        <v>124.64</v>
      </c>
      <c r="BM8" s="48"/>
      <c r="BN8" s="4"/>
      <c r="BO8" s="52">
        <f t="shared" si="104"/>
        <v>0</v>
      </c>
      <c r="BP8" s="48">
        <v>9</v>
      </c>
      <c r="BQ8" s="4">
        <v>1</v>
      </c>
      <c r="BR8" s="52">
        <f t="shared" si="105"/>
        <v>9</v>
      </c>
      <c r="BS8" s="48">
        <v>0.58299999999999996</v>
      </c>
      <c r="BT8" s="4">
        <v>2</v>
      </c>
      <c r="BU8" s="52">
        <f t="shared" si="106"/>
        <v>1.1659999999999999</v>
      </c>
      <c r="BV8" s="48">
        <v>72.69</v>
      </c>
      <c r="BW8" s="4">
        <v>1</v>
      </c>
      <c r="BX8" s="52">
        <f t="shared" si="107"/>
        <v>72.69</v>
      </c>
      <c r="BY8" s="48"/>
      <c r="BZ8" s="4"/>
      <c r="CA8" s="52">
        <f t="shared" si="108"/>
        <v>0</v>
      </c>
      <c r="CB8" s="48"/>
      <c r="CC8" s="4"/>
      <c r="CD8" s="52">
        <f t="shared" si="109"/>
        <v>0</v>
      </c>
      <c r="CE8" s="48"/>
      <c r="CF8" s="4"/>
      <c r="CG8" s="52">
        <f t="shared" si="110"/>
        <v>0</v>
      </c>
      <c r="CH8" s="48"/>
      <c r="CI8" s="4"/>
      <c r="CJ8" s="52">
        <f t="shared" si="111"/>
        <v>0</v>
      </c>
      <c r="CK8" s="48"/>
      <c r="CL8" s="4"/>
      <c r="CM8" s="52">
        <f t="shared" si="112"/>
        <v>0</v>
      </c>
      <c r="CN8" s="48"/>
      <c r="CO8" s="4"/>
      <c r="CP8" s="52">
        <f t="shared" si="113"/>
        <v>0</v>
      </c>
      <c r="CQ8" s="48"/>
      <c r="CR8" s="4"/>
      <c r="CS8" s="52">
        <f t="shared" si="31"/>
        <v>0</v>
      </c>
      <c r="CT8" s="48">
        <v>23.73</v>
      </c>
      <c r="CU8" s="4">
        <v>2</v>
      </c>
      <c r="CV8" s="52">
        <f t="shared" si="32"/>
        <v>47.46</v>
      </c>
      <c r="CW8" s="48"/>
      <c r="CX8" s="4"/>
      <c r="CY8" s="52">
        <f t="shared" si="33"/>
        <v>0</v>
      </c>
      <c r="CZ8" s="48">
        <v>5.61</v>
      </c>
      <c r="DA8" s="4">
        <v>1</v>
      </c>
      <c r="DB8" s="52">
        <f t="shared" si="34"/>
        <v>5.61</v>
      </c>
      <c r="DC8" s="48"/>
      <c r="DD8" s="4"/>
      <c r="DE8" s="16">
        <f t="shared" si="35"/>
        <v>0</v>
      </c>
      <c r="DF8" s="14">
        <v>6.1</v>
      </c>
      <c r="DG8" s="4">
        <v>1</v>
      </c>
      <c r="DH8" s="16">
        <f t="shared" si="36"/>
        <v>6.1</v>
      </c>
      <c r="DI8" s="14">
        <v>0.21575</v>
      </c>
      <c r="DJ8" s="4">
        <v>2</v>
      </c>
      <c r="DK8" s="16">
        <f t="shared" si="37"/>
        <v>0.43149999999999999</v>
      </c>
      <c r="DL8" s="14">
        <v>2.33</v>
      </c>
      <c r="DM8" s="4">
        <v>2</v>
      </c>
      <c r="DN8" s="16">
        <f t="shared" si="38"/>
        <v>4.66</v>
      </c>
      <c r="DO8" s="14">
        <v>0.92</v>
      </c>
      <c r="DP8" s="4">
        <v>1</v>
      </c>
      <c r="DQ8" s="16">
        <f t="shared" si="39"/>
        <v>0.92</v>
      </c>
      <c r="DR8" s="14">
        <v>7.9</v>
      </c>
      <c r="DS8" s="4">
        <v>1</v>
      </c>
      <c r="DT8" s="16">
        <f t="shared" si="40"/>
        <v>7.9</v>
      </c>
      <c r="DU8" s="14">
        <v>21</v>
      </c>
      <c r="DV8" s="4">
        <v>2</v>
      </c>
      <c r="DW8" s="16">
        <f t="shared" si="41"/>
        <v>42</v>
      </c>
      <c r="DX8" s="14">
        <v>2.13</v>
      </c>
      <c r="DY8" s="4">
        <v>1</v>
      </c>
      <c r="DZ8" s="16">
        <f t="shared" si="42"/>
        <v>2.13</v>
      </c>
      <c r="EA8" s="14">
        <v>165.56100000000001</v>
      </c>
      <c r="EB8" s="4">
        <v>1</v>
      </c>
      <c r="EC8" s="16">
        <f t="shared" si="43"/>
        <v>165.56100000000001</v>
      </c>
      <c r="ED8" s="14">
        <v>4.0999999999999996</v>
      </c>
      <c r="EE8" s="4">
        <v>3</v>
      </c>
      <c r="EF8" s="16">
        <f t="shared" si="44"/>
        <v>12.299999999999999</v>
      </c>
      <c r="EG8" s="14">
        <v>229.99</v>
      </c>
      <c r="EH8" s="4">
        <v>2</v>
      </c>
      <c r="EI8" s="16">
        <f t="shared" si="45"/>
        <v>459.98</v>
      </c>
      <c r="EJ8" s="14">
        <v>28.32</v>
      </c>
      <c r="EK8" s="4">
        <v>1</v>
      </c>
      <c r="EL8" s="16">
        <f t="shared" si="46"/>
        <v>28.32</v>
      </c>
      <c r="EM8" s="14">
        <v>3.05</v>
      </c>
      <c r="EN8" s="4">
        <v>3</v>
      </c>
      <c r="EO8" s="16">
        <f t="shared" si="47"/>
        <v>9.1499999999999986</v>
      </c>
      <c r="EP8" s="14">
        <v>2.66</v>
      </c>
      <c r="EQ8" s="4">
        <v>2</v>
      </c>
      <c r="ER8" s="16">
        <f t="shared" si="48"/>
        <v>5.32</v>
      </c>
      <c r="ES8" s="14">
        <v>6.74</v>
      </c>
      <c r="ET8" s="4">
        <v>2</v>
      </c>
      <c r="EU8" s="16">
        <f t="shared" si="49"/>
        <v>13.48</v>
      </c>
      <c r="EV8" s="14">
        <v>1.83</v>
      </c>
      <c r="EW8" s="4">
        <v>1</v>
      </c>
      <c r="EX8" s="16">
        <f t="shared" si="50"/>
        <v>1.83</v>
      </c>
      <c r="EY8" s="14">
        <v>4.8899999999999997</v>
      </c>
      <c r="EZ8" s="4">
        <v>1</v>
      </c>
      <c r="FA8" s="16">
        <f t="shared" si="51"/>
        <v>4.8899999999999997</v>
      </c>
      <c r="FB8" s="14">
        <v>0.5</v>
      </c>
      <c r="FC8" s="4">
        <v>2</v>
      </c>
      <c r="FD8" s="16">
        <f t="shared" si="52"/>
        <v>1</v>
      </c>
      <c r="FE8" s="14">
        <v>11.92</v>
      </c>
      <c r="FF8" s="4">
        <v>2</v>
      </c>
      <c r="FG8" s="16">
        <f t="shared" si="53"/>
        <v>23.84</v>
      </c>
      <c r="FH8" s="14">
        <v>49</v>
      </c>
      <c r="FI8" s="4">
        <v>1</v>
      </c>
      <c r="FJ8" s="16">
        <f t="shared" si="54"/>
        <v>49</v>
      </c>
      <c r="FK8" s="14">
        <v>3.31</v>
      </c>
      <c r="FL8" s="4">
        <v>4</v>
      </c>
      <c r="FM8" s="16">
        <f t="shared" si="55"/>
        <v>13.24</v>
      </c>
      <c r="FN8" s="14">
        <v>2.82</v>
      </c>
      <c r="FO8" s="4">
        <v>4</v>
      </c>
      <c r="FP8" s="16">
        <f t="shared" si="56"/>
        <v>11.28</v>
      </c>
      <c r="FQ8" s="14">
        <v>7.72</v>
      </c>
      <c r="FR8" s="4">
        <v>4</v>
      </c>
      <c r="FS8" s="16">
        <f t="shared" si="57"/>
        <v>30.88</v>
      </c>
      <c r="FT8" s="14">
        <v>4.43</v>
      </c>
      <c r="FU8" s="4">
        <v>1</v>
      </c>
      <c r="FV8" s="16">
        <f t="shared" si="58"/>
        <v>4.43</v>
      </c>
      <c r="FW8" s="14"/>
      <c r="FX8" s="4" t="s">
        <v>468</v>
      </c>
      <c r="FY8" s="16" t="e">
        <f t="shared" si="59"/>
        <v>#VALUE!</v>
      </c>
      <c r="FZ8" s="14"/>
      <c r="GA8" s="4" t="s">
        <v>748</v>
      </c>
      <c r="GB8" s="16" t="e">
        <f t="shared" si="60"/>
        <v>#VALUE!</v>
      </c>
      <c r="GC8" s="14"/>
      <c r="GD8" s="4" t="s">
        <v>749</v>
      </c>
      <c r="GE8" s="16" t="e">
        <f t="shared" si="61"/>
        <v>#VALUE!</v>
      </c>
      <c r="GF8" s="14"/>
      <c r="GG8" s="4"/>
      <c r="GH8" s="16">
        <f t="shared" si="62"/>
        <v>0</v>
      </c>
      <c r="GI8" s="14"/>
      <c r="GJ8" s="4"/>
      <c r="GK8" s="16">
        <f t="shared" si="63"/>
        <v>0</v>
      </c>
      <c r="GL8" s="14"/>
      <c r="GM8" s="4"/>
      <c r="GN8" s="16">
        <f t="shared" si="64"/>
        <v>0</v>
      </c>
      <c r="GO8" s="14"/>
      <c r="GP8" s="4"/>
      <c r="GQ8" s="16">
        <f t="shared" si="65"/>
        <v>0</v>
      </c>
      <c r="GR8" s="14"/>
      <c r="GS8" s="4"/>
      <c r="GT8" s="16">
        <f t="shared" si="66"/>
        <v>0</v>
      </c>
      <c r="GU8" s="14"/>
      <c r="GV8" s="4"/>
      <c r="GW8" s="16">
        <f t="shared" si="67"/>
        <v>0</v>
      </c>
      <c r="GX8" s="14"/>
      <c r="GY8" s="4"/>
      <c r="GZ8" s="16">
        <f t="shared" si="68"/>
        <v>0</v>
      </c>
      <c r="HA8" s="14"/>
      <c r="HB8" s="4"/>
      <c r="HC8" s="16">
        <f t="shared" si="69"/>
        <v>0</v>
      </c>
      <c r="HD8" s="14"/>
      <c r="HE8" s="4"/>
      <c r="HF8" s="16">
        <f t="shared" si="70"/>
        <v>0</v>
      </c>
      <c r="HG8" s="14"/>
      <c r="HH8" s="4"/>
      <c r="HI8" s="16">
        <f t="shared" si="71"/>
        <v>0</v>
      </c>
      <c r="HJ8" s="14"/>
      <c r="HK8" s="4"/>
      <c r="HL8" s="16">
        <f t="shared" si="72"/>
        <v>0</v>
      </c>
      <c r="HM8" s="14"/>
      <c r="HN8" s="4"/>
      <c r="HO8" s="16">
        <f t="shared" si="73"/>
        <v>0</v>
      </c>
      <c r="HP8" s="14"/>
      <c r="HQ8" s="4"/>
      <c r="HR8" s="16">
        <f t="shared" si="74"/>
        <v>0</v>
      </c>
      <c r="HS8" s="14"/>
      <c r="HT8" s="4"/>
      <c r="HU8" s="16">
        <f t="shared" si="75"/>
        <v>0</v>
      </c>
      <c r="HV8" s="14"/>
      <c r="HW8" s="4"/>
      <c r="HX8" s="16">
        <f t="shared" si="76"/>
        <v>0</v>
      </c>
      <c r="HY8" s="14"/>
      <c r="HZ8" s="4"/>
      <c r="IA8" s="16">
        <f t="shared" si="77"/>
        <v>0</v>
      </c>
      <c r="IB8" s="14"/>
      <c r="IC8" s="4"/>
      <c r="ID8" s="16">
        <f t="shared" si="78"/>
        <v>0</v>
      </c>
      <c r="IE8" s="14"/>
      <c r="IF8" s="4"/>
      <c r="IG8" s="16">
        <f t="shared" si="79"/>
        <v>0</v>
      </c>
      <c r="IH8" s="14"/>
      <c r="II8" s="4"/>
      <c r="IJ8" s="16">
        <f t="shared" si="80"/>
        <v>0</v>
      </c>
      <c r="IK8" s="14"/>
      <c r="IL8" s="4"/>
      <c r="IM8" s="16">
        <f t="shared" si="81"/>
        <v>0</v>
      </c>
      <c r="IN8" s="14"/>
      <c r="IO8" s="4"/>
      <c r="IP8" s="16">
        <f t="shared" si="82"/>
        <v>0</v>
      </c>
      <c r="IQ8" s="14"/>
      <c r="IR8" s="4"/>
    </row>
    <row r="9" spans="1:252" x14ac:dyDescent="0.2">
      <c r="A9" s="36">
        <v>6</v>
      </c>
      <c r="B9" s="48"/>
      <c r="C9" s="4"/>
      <c r="D9" s="52">
        <f t="shared" si="83"/>
        <v>0</v>
      </c>
      <c r="E9" s="48">
        <v>1.39</v>
      </c>
      <c r="F9" s="4">
        <v>2</v>
      </c>
      <c r="G9" s="52">
        <f t="shared" si="84"/>
        <v>2.78</v>
      </c>
      <c r="H9" s="48"/>
      <c r="I9" s="4"/>
      <c r="J9" s="52">
        <f t="shared" si="85"/>
        <v>0</v>
      </c>
      <c r="K9" s="48"/>
      <c r="L9" s="4"/>
      <c r="M9" s="52">
        <f t="shared" si="86"/>
        <v>0</v>
      </c>
      <c r="N9" s="48"/>
      <c r="O9" s="4">
        <v>0</v>
      </c>
      <c r="P9" s="52">
        <f t="shared" si="87"/>
        <v>0</v>
      </c>
      <c r="Q9" s="48"/>
      <c r="R9" s="4"/>
      <c r="S9" s="52">
        <f t="shared" si="88"/>
        <v>0</v>
      </c>
      <c r="T9" s="48">
        <v>4.5199999999999996</v>
      </c>
      <c r="U9" s="4">
        <v>1</v>
      </c>
      <c r="V9" s="52">
        <f t="shared" si="89"/>
        <v>4.5199999999999996</v>
      </c>
      <c r="W9" s="48"/>
      <c r="X9" s="4"/>
      <c r="Y9" s="52">
        <f t="shared" si="90"/>
        <v>0</v>
      </c>
      <c r="Z9" s="48"/>
      <c r="AA9" s="4"/>
      <c r="AB9" s="52">
        <f t="shared" si="91"/>
        <v>0</v>
      </c>
      <c r="AC9" s="48">
        <v>3.85</v>
      </c>
      <c r="AD9" s="4">
        <v>1</v>
      </c>
      <c r="AE9" s="52">
        <f t="shared" si="92"/>
        <v>3.85</v>
      </c>
      <c r="AF9" s="48"/>
      <c r="AG9" s="4"/>
      <c r="AH9" s="52">
        <f t="shared" si="93"/>
        <v>0</v>
      </c>
      <c r="AI9" s="48">
        <v>4.38</v>
      </c>
      <c r="AJ9" s="4">
        <v>1</v>
      </c>
      <c r="AK9" s="52">
        <f t="shared" si="94"/>
        <v>4.38</v>
      </c>
      <c r="AL9" s="48">
        <v>0.28000000000000003</v>
      </c>
      <c r="AM9" s="4">
        <v>1</v>
      </c>
      <c r="AN9" s="52">
        <f t="shared" si="95"/>
        <v>0.28000000000000003</v>
      </c>
      <c r="AO9" s="48"/>
      <c r="AP9" s="4"/>
      <c r="AQ9" s="52">
        <f t="shared" si="96"/>
        <v>0</v>
      </c>
      <c r="AR9" s="48">
        <v>8.6999999999999993</v>
      </c>
      <c r="AS9" s="4">
        <v>1</v>
      </c>
      <c r="AT9" s="16">
        <f t="shared" si="97"/>
        <v>8.6999999999999993</v>
      </c>
      <c r="AU9" s="14"/>
      <c r="AV9" s="4"/>
      <c r="AW9" s="52">
        <f t="shared" si="98"/>
        <v>0</v>
      </c>
      <c r="AX9" s="48">
        <v>12</v>
      </c>
      <c r="AY9" s="4">
        <v>1</v>
      </c>
      <c r="AZ9" s="52">
        <f t="shared" si="99"/>
        <v>12</v>
      </c>
      <c r="BA9" s="48">
        <v>0.34</v>
      </c>
      <c r="BB9" s="4">
        <v>2</v>
      </c>
      <c r="BC9" s="52">
        <f t="shared" si="100"/>
        <v>0.68</v>
      </c>
      <c r="BD9" s="48">
        <v>41.51</v>
      </c>
      <c r="BE9" s="4">
        <v>1</v>
      </c>
      <c r="BF9" s="52">
        <f t="shared" si="101"/>
        <v>41.51</v>
      </c>
      <c r="BG9" s="48"/>
      <c r="BH9" s="4"/>
      <c r="BI9" s="52">
        <f t="shared" si="102"/>
        <v>0</v>
      </c>
      <c r="BJ9" s="48">
        <v>124.64</v>
      </c>
      <c r="BK9" s="4">
        <v>1</v>
      </c>
      <c r="BL9" s="52">
        <f t="shared" si="103"/>
        <v>124.64</v>
      </c>
      <c r="BM9" s="48"/>
      <c r="BN9" s="4"/>
      <c r="BO9" s="52">
        <f t="shared" si="104"/>
        <v>0</v>
      </c>
      <c r="BP9" s="48">
        <v>9</v>
      </c>
      <c r="BQ9" s="4">
        <v>1</v>
      </c>
      <c r="BR9" s="52">
        <f t="shared" si="105"/>
        <v>9</v>
      </c>
      <c r="BS9" s="48">
        <v>0.57999999999999996</v>
      </c>
      <c r="BT9" s="4">
        <v>2</v>
      </c>
      <c r="BU9" s="52">
        <f t="shared" si="106"/>
        <v>1.1599999999999999</v>
      </c>
      <c r="BV9" s="48"/>
      <c r="BW9" s="4"/>
      <c r="BX9" s="52">
        <f t="shared" si="107"/>
        <v>0</v>
      </c>
      <c r="BY9" s="48"/>
      <c r="BZ9" s="4" t="s">
        <v>747</v>
      </c>
      <c r="CA9" s="52" t="e">
        <f t="shared" si="108"/>
        <v>#VALUE!</v>
      </c>
      <c r="CB9" s="48"/>
      <c r="CC9" s="4"/>
      <c r="CD9" s="52">
        <f t="shared" si="109"/>
        <v>0</v>
      </c>
      <c r="CE9" s="48"/>
      <c r="CF9" s="4"/>
      <c r="CG9" s="52">
        <f t="shared" si="110"/>
        <v>0</v>
      </c>
      <c r="CH9" s="48">
        <v>167</v>
      </c>
      <c r="CI9" s="4">
        <v>1</v>
      </c>
      <c r="CJ9" s="52">
        <f t="shared" si="111"/>
        <v>167</v>
      </c>
      <c r="CK9" s="48"/>
      <c r="CL9" s="4"/>
      <c r="CM9" s="52">
        <f t="shared" si="112"/>
        <v>0</v>
      </c>
      <c r="CN9" s="48"/>
      <c r="CO9" s="4"/>
      <c r="CP9" s="52">
        <f t="shared" si="113"/>
        <v>0</v>
      </c>
      <c r="CQ9" s="48"/>
      <c r="CR9" s="4"/>
      <c r="CS9" s="52">
        <f t="shared" si="31"/>
        <v>0</v>
      </c>
      <c r="CT9" s="48"/>
      <c r="CU9" s="4">
        <v>0</v>
      </c>
      <c r="CV9" s="52">
        <f t="shared" si="32"/>
        <v>0</v>
      </c>
      <c r="CW9" s="48"/>
      <c r="CX9" s="4"/>
      <c r="CY9" s="52">
        <f t="shared" si="33"/>
        <v>0</v>
      </c>
      <c r="CZ9" s="48">
        <v>5.61</v>
      </c>
      <c r="DA9" s="4">
        <v>1</v>
      </c>
      <c r="DB9" s="52">
        <f t="shared" si="34"/>
        <v>5.61</v>
      </c>
      <c r="DC9" s="48"/>
      <c r="DD9" s="4"/>
      <c r="DE9" s="16">
        <f t="shared" si="35"/>
        <v>0</v>
      </c>
      <c r="DF9" s="14"/>
      <c r="DG9" s="4"/>
      <c r="DH9" s="16">
        <f t="shared" si="36"/>
        <v>0</v>
      </c>
      <c r="DI9" s="14"/>
      <c r="DJ9" s="4"/>
      <c r="DK9" s="16">
        <f t="shared" si="37"/>
        <v>0</v>
      </c>
      <c r="DL9" s="14">
        <v>2.33</v>
      </c>
      <c r="DM9" s="4">
        <v>2</v>
      </c>
      <c r="DN9" s="16">
        <f t="shared" si="38"/>
        <v>4.66</v>
      </c>
      <c r="DO9" s="14">
        <v>0.92</v>
      </c>
      <c r="DP9" s="4">
        <v>1</v>
      </c>
      <c r="DQ9" s="16">
        <f t="shared" si="39"/>
        <v>0.92</v>
      </c>
      <c r="DR9" s="14">
        <v>7.9</v>
      </c>
      <c r="DS9" s="4">
        <v>1</v>
      </c>
      <c r="DT9" s="16">
        <f t="shared" si="40"/>
        <v>7.9</v>
      </c>
      <c r="DU9" s="14"/>
      <c r="DV9" s="4"/>
      <c r="DW9" s="16">
        <f t="shared" si="41"/>
        <v>0</v>
      </c>
      <c r="DX9" s="14">
        <v>2.13</v>
      </c>
      <c r="DY9" s="4">
        <v>1</v>
      </c>
      <c r="DZ9" s="16">
        <f t="shared" si="42"/>
        <v>2.13</v>
      </c>
      <c r="EA9" s="14">
        <v>31.9</v>
      </c>
      <c r="EB9" s="4">
        <v>1</v>
      </c>
      <c r="EC9" s="16">
        <f t="shared" si="43"/>
        <v>31.9</v>
      </c>
      <c r="ED9" s="14"/>
      <c r="EE9" s="4"/>
      <c r="EF9" s="16">
        <f t="shared" si="44"/>
        <v>0</v>
      </c>
      <c r="EG9" s="14">
        <v>229.99</v>
      </c>
      <c r="EH9" s="4">
        <v>1</v>
      </c>
      <c r="EI9" s="16">
        <f t="shared" si="45"/>
        <v>229.99</v>
      </c>
      <c r="EJ9" s="14"/>
      <c r="EK9" s="4"/>
      <c r="EL9" s="16">
        <f t="shared" si="46"/>
        <v>0</v>
      </c>
      <c r="EM9" s="14">
        <v>3.28</v>
      </c>
      <c r="EN9" s="4">
        <v>2</v>
      </c>
      <c r="EO9" s="16">
        <f t="shared" si="47"/>
        <v>6.56</v>
      </c>
      <c r="EP9" s="14"/>
      <c r="EQ9" s="4"/>
      <c r="ER9" s="16">
        <f t="shared" si="48"/>
        <v>0</v>
      </c>
      <c r="ES9" s="14">
        <v>6.74</v>
      </c>
      <c r="ET9" s="4">
        <v>2</v>
      </c>
      <c r="EU9" s="16">
        <f t="shared" si="49"/>
        <v>13.48</v>
      </c>
      <c r="EV9" s="14">
        <v>1.1200000000000001</v>
      </c>
      <c r="EW9" s="4">
        <v>1</v>
      </c>
      <c r="EX9" s="16">
        <f t="shared" si="50"/>
        <v>1.1200000000000001</v>
      </c>
      <c r="EY9" s="14">
        <v>4.8899999999999997</v>
      </c>
      <c r="EZ9" s="4">
        <v>1</v>
      </c>
      <c r="FA9" s="16">
        <f t="shared" si="51"/>
        <v>4.8899999999999997</v>
      </c>
      <c r="FB9" s="14"/>
      <c r="FC9" s="4"/>
      <c r="FD9" s="16">
        <f t="shared" si="52"/>
        <v>0</v>
      </c>
      <c r="FE9" s="14"/>
      <c r="FF9" s="4"/>
      <c r="FG9" s="16">
        <f t="shared" si="53"/>
        <v>0</v>
      </c>
      <c r="FH9" s="14">
        <v>49</v>
      </c>
      <c r="FI9" s="4">
        <v>1</v>
      </c>
      <c r="FJ9" s="16">
        <f t="shared" si="54"/>
        <v>49</v>
      </c>
      <c r="FK9" s="14"/>
      <c r="FL9" s="4"/>
      <c r="FM9" s="16">
        <f t="shared" si="55"/>
        <v>0</v>
      </c>
      <c r="FN9" s="14"/>
      <c r="FO9" s="4"/>
      <c r="FP9" s="16">
        <f t="shared" si="56"/>
        <v>0</v>
      </c>
      <c r="FQ9" s="14">
        <v>7.72</v>
      </c>
      <c r="FR9" s="4">
        <v>1</v>
      </c>
      <c r="FS9" s="16">
        <f t="shared" si="57"/>
        <v>7.72</v>
      </c>
      <c r="FT9" s="14">
        <v>4.8899999999999997</v>
      </c>
      <c r="FU9" s="4">
        <v>1</v>
      </c>
      <c r="FV9" s="16">
        <f t="shared" si="58"/>
        <v>4.8899999999999997</v>
      </c>
      <c r="FW9" s="14"/>
      <c r="FX9" s="4" t="s">
        <v>468</v>
      </c>
      <c r="FY9" s="16" t="e">
        <f t="shared" si="59"/>
        <v>#VALUE!</v>
      </c>
      <c r="FZ9" s="14"/>
      <c r="GA9" s="4"/>
      <c r="GB9" s="16">
        <f t="shared" si="60"/>
        <v>0</v>
      </c>
      <c r="GC9" s="14"/>
      <c r="GD9" s="4"/>
      <c r="GE9" s="16">
        <f t="shared" si="61"/>
        <v>0</v>
      </c>
      <c r="GF9" s="14"/>
      <c r="GG9" s="4"/>
      <c r="GH9" s="16">
        <f t="shared" si="62"/>
        <v>0</v>
      </c>
      <c r="GI9" s="14">
        <v>1.49</v>
      </c>
      <c r="GJ9" s="4">
        <v>1</v>
      </c>
      <c r="GK9" s="16">
        <f t="shared" si="63"/>
        <v>1.49</v>
      </c>
      <c r="GL9" s="14"/>
      <c r="GM9" s="4">
        <v>0</v>
      </c>
      <c r="GN9" s="16">
        <f t="shared" si="64"/>
        <v>0</v>
      </c>
      <c r="GO9" s="14"/>
      <c r="GP9" s="4">
        <v>0</v>
      </c>
      <c r="GQ9" s="16">
        <f t="shared" si="65"/>
        <v>0</v>
      </c>
      <c r="GR9" s="14">
        <v>0.02</v>
      </c>
      <c r="GS9" s="4">
        <v>5</v>
      </c>
      <c r="GT9" s="16">
        <f t="shared" si="66"/>
        <v>0.1</v>
      </c>
      <c r="GU9" s="14"/>
      <c r="GV9" s="4">
        <v>0</v>
      </c>
      <c r="GW9" s="16">
        <f t="shared" si="67"/>
        <v>0</v>
      </c>
      <c r="GX9" s="14"/>
      <c r="GY9" s="4">
        <v>0</v>
      </c>
      <c r="GZ9" s="16">
        <f t="shared" si="68"/>
        <v>0</v>
      </c>
      <c r="HA9" s="14">
        <v>61.06</v>
      </c>
      <c r="HB9" s="4">
        <v>1</v>
      </c>
      <c r="HC9" s="16">
        <f t="shared" si="69"/>
        <v>61.06</v>
      </c>
      <c r="HD9" s="14"/>
      <c r="HE9" s="4"/>
      <c r="HF9" s="16">
        <f t="shared" si="70"/>
        <v>0</v>
      </c>
      <c r="HG9" s="14"/>
      <c r="HH9" s="4"/>
      <c r="HI9" s="16">
        <f t="shared" si="71"/>
        <v>0</v>
      </c>
      <c r="HJ9" s="14"/>
      <c r="HK9" s="4"/>
      <c r="HL9" s="16">
        <f t="shared" si="72"/>
        <v>0</v>
      </c>
      <c r="HM9" s="14"/>
      <c r="HN9" s="4"/>
      <c r="HO9" s="16">
        <f t="shared" si="73"/>
        <v>0</v>
      </c>
      <c r="HP9" s="14"/>
      <c r="HQ9" s="4"/>
      <c r="HR9" s="16">
        <f t="shared" si="74"/>
        <v>0</v>
      </c>
      <c r="HS9" s="14"/>
      <c r="HT9" s="4"/>
      <c r="HU9" s="16">
        <f t="shared" si="75"/>
        <v>0</v>
      </c>
      <c r="HV9" s="14"/>
      <c r="HW9" s="4"/>
      <c r="HX9" s="16">
        <f t="shared" si="76"/>
        <v>0</v>
      </c>
      <c r="HY9" s="14"/>
      <c r="HZ9" s="4"/>
      <c r="IA9" s="16">
        <f t="shared" si="77"/>
        <v>0</v>
      </c>
      <c r="IB9" s="14"/>
      <c r="IC9" s="4"/>
      <c r="ID9" s="16">
        <f t="shared" si="78"/>
        <v>0</v>
      </c>
      <c r="IE9" s="14"/>
      <c r="IF9" s="4"/>
      <c r="IG9" s="16">
        <f t="shared" si="79"/>
        <v>0</v>
      </c>
      <c r="IH9" s="14"/>
      <c r="II9" s="4"/>
      <c r="IJ9" s="16">
        <f t="shared" si="80"/>
        <v>0</v>
      </c>
      <c r="IK9" s="14"/>
      <c r="IL9" s="4"/>
      <c r="IM9" s="16">
        <f t="shared" si="81"/>
        <v>0</v>
      </c>
      <c r="IN9" s="14"/>
      <c r="IO9" s="4"/>
      <c r="IP9" s="16">
        <f t="shared" si="82"/>
        <v>0</v>
      </c>
      <c r="IQ9" s="14"/>
      <c r="IR9" s="4"/>
    </row>
    <row r="10" spans="1:252" s="61" customFormat="1" x14ac:dyDescent="0.2">
      <c r="A10" s="59">
        <v>7</v>
      </c>
      <c r="B10" s="76"/>
      <c r="C10" s="60"/>
      <c r="D10" s="77">
        <f t="shared" si="83"/>
        <v>0</v>
      </c>
      <c r="E10" s="76">
        <v>1.39</v>
      </c>
      <c r="F10" s="60">
        <v>2</v>
      </c>
      <c r="G10" s="77">
        <f t="shared" si="84"/>
        <v>2.78</v>
      </c>
      <c r="H10" s="76"/>
      <c r="I10" s="60"/>
      <c r="J10" s="77">
        <f t="shared" si="85"/>
        <v>0</v>
      </c>
      <c r="K10" s="76"/>
      <c r="L10" s="60"/>
      <c r="M10" s="77">
        <f t="shared" si="86"/>
        <v>0</v>
      </c>
      <c r="N10" s="76">
        <v>17.91</v>
      </c>
      <c r="O10" s="60">
        <v>1</v>
      </c>
      <c r="P10" s="77">
        <f t="shared" si="87"/>
        <v>17.91</v>
      </c>
      <c r="Q10" s="76"/>
      <c r="R10" s="60"/>
      <c r="S10" s="77">
        <f t="shared" si="88"/>
        <v>0</v>
      </c>
      <c r="T10" s="76"/>
      <c r="U10" s="60"/>
      <c r="V10" s="77">
        <f t="shared" si="89"/>
        <v>0</v>
      </c>
      <c r="W10" s="76"/>
      <c r="X10" s="60"/>
      <c r="Y10" s="77">
        <f t="shared" si="90"/>
        <v>0</v>
      </c>
      <c r="Z10" s="76"/>
      <c r="AA10" s="60"/>
      <c r="AB10" s="77">
        <f t="shared" si="91"/>
        <v>0</v>
      </c>
      <c r="AC10" s="76"/>
      <c r="AD10" s="60"/>
      <c r="AE10" s="77">
        <f t="shared" si="92"/>
        <v>0</v>
      </c>
      <c r="AF10" s="76"/>
      <c r="AG10" s="60"/>
      <c r="AH10" s="77">
        <f t="shared" si="93"/>
        <v>0</v>
      </c>
      <c r="AI10" s="76">
        <v>4.38</v>
      </c>
      <c r="AJ10" s="60">
        <v>1</v>
      </c>
      <c r="AK10" s="77">
        <f t="shared" si="94"/>
        <v>4.38</v>
      </c>
      <c r="AL10" s="76"/>
      <c r="AM10" s="60"/>
      <c r="AN10" s="77">
        <f t="shared" si="95"/>
        <v>0</v>
      </c>
      <c r="AO10" s="76">
        <v>3.28</v>
      </c>
      <c r="AP10" s="60">
        <v>1</v>
      </c>
      <c r="AQ10" s="77">
        <f t="shared" si="96"/>
        <v>3.28</v>
      </c>
      <c r="AR10" s="76">
        <v>8.6999999999999993</v>
      </c>
      <c r="AS10" s="60">
        <v>1</v>
      </c>
      <c r="AT10" s="78">
        <f t="shared" si="97"/>
        <v>8.6999999999999993</v>
      </c>
      <c r="AU10" s="79"/>
      <c r="AV10" s="60"/>
      <c r="AW10" s="77">
        <f t="shared" si="98"/>
        <v>0</v>
      </c>
      <c r="AX10" s="76">
        <v>12</v>
      </c>
      <c r="AY10" s="60">
        <v>1</v>
      </c>
      <c r="AZ10" s="77">
        <f t="shared" si="99"/>
        <v>12</v>
      </c>
      <c r="BA10" s="76">
        <v>0.34</v>
      </c>
      <c r="BB10" s="60">
        <v>3</v>
      </c>
      <c r="BC10" s="77">
        <f t="shared" si="100"/>
        <v>1.02</v>
      </c>
      <c r="BD10" s="76"/>
      <c r="BE10" s="60"/>
      <c r="BF10" s="77">
        <f t="shared" si="101"/>
        <v>0</v>
      </c>
      <c r="BG10" s="76"/>
      <c r="BH10" s="60"/>
      <c r="BI10" s="77">
        <f t="shared" si="102"/>
        <v>0</v>
      </c>
      <c r="BJ10" s="76">
        <v>128.99</v>
      </c>
      <c r="BK10" s="60">
        <v>1</v>
      </c>
      <c r="BL10" s="77">
        <f t="shared" si="103"/>
        <v>128.99</v>
      </c>
      <c r="BM10" s="76">
        <v>0.22</v>
      </c>
      <c r="BN10" s="60">
        <v>2</v>
      </c>
      <c r="BO10" s="77">
        <f t="shared" si="104"/>
        <v>0.44</v>
      </c>
      <c r="BP10" s="76">
        <v>9</v>
      </c>
      <c r="BQ10" s="60">
        <v>1</v>
      </c>
      <c r="BR10" s="77">
        <f t="shared" si="105"/>
        <v>9</v>
      </c>
      <c r="BS10" s="76"/>
      <c r="BT10" s="60"/>
      <c r="BU10" s="77">
        <f t="shared" si="106"/>
        <v>0</v>
      </c>
      <c r="BV10" s="76"/>
      <c r="BW10" s="60"/>
      <c r="BX10" s="77">
        <f t="shared" si="107"/>
        <v>0</v>
      </c>
      <c r="BY10" s="76"/>
      <c r="BZ10" s="60" t="s">
        <v>747</v>
      </c>
      <c r="CA10" s="77" t="e">
        <f t="shared" si="108"/>
        <v>#VALUE!</v>
      </c>
      <c r="CB10" s="76"/>
      <c r="CC10" s="60"/>
      <c r="CD10" s="77">
        <f t="shared" si="109"/>
        <v>0</v>
      </c>
      <c r="CE10" s="76"/>
      <c r="CF10" s="60"/>
      <c r="CG10" s="77">
        <f t="shared" si="110"/>
        <v>0</v>
      </c>
      <c r="CH10" s="76">
        <v>212</v>
      </c>
      <c r="CI10" s="60">
        <v>1</v>
      </c>
      <c r="CJ10" s="77">
        <f t="shared" si="111"/>
        <v>212</v>
      </c>
      <c r="CK10" s="76"/>
      <c r="CL10" s="60"/>
      <c r="CM10" s="77">
        <f t="shared" si="112"/>
        <v>0</v>
      </c>
      <c r="CN10" s="76"/>
      <c r="CO10" s="60"/>
      <c r="CP10" s="77">
        <f t="shared" si="113"/>
        <v>0</v>
      </c>
      <c r="CQ10" s="76"/>
      <c r="CR10" s="60"/>
      <c r="CS10" s="77">
        <f t="shared" si="31"/>
        <v>0</v>
      </c>
      <c r="CT10" s="76">
        <v>23.73</v>
      </c>
      <c r="CU10" s="60">
        <v>2</v>
      </c>
      <c r="CV10" s="77">
        <f t="shared" si="32"/>
        <v>47.46</v>
      </c>
      <c r="CW10" s="76"/>
      <c r="CX10" s="60"/>
      <c r="CY10" s="77">
        <f t="shared" si="33"/>
        <v>0</v>
      </c>
      <c r="CZ10" s="76">
        <v>5.61</v>
      </c>
      <c r="DA10" s="60">
        <v>1</v>
      </c>
      <c r="DB10" s="77">
        <f t="shared" si="34"/>
        <v>5.61</v>
      </c>
      <c r="DC10" s="76"/>
      <c r="DD10" s="60"/>
      <c r="DE10" s="78">
        <f t="shared" si="35"/>
        <v>0</v>
      </c>
      <c r="DF10" s="79">
        <v>6.1</v>
      </c>
      <c r="DG10" s="60">
        <v>1</v>
      </c>
      <c r="DH10" s="78">
        <f t="shared" si="36"/>
        <v>6.1</v>
      </c>
      <c r="DI10" s="79"/>
      <c r="DJ10" s="60"/>
      <c r="DK10" s="78">
        <f t="shared" si="37"/>
        <v>0</v>
      </c>
      <c r="DL10" s="79">
        <v>2.33</v>
      </c>
      <c r="DM10" s="60">
        <v>2</v>
      </c>
      <c r="DN10" s="78">
        <f t="shared" si="38"/>
        <v>4.66</v>
      </c>
      <c r="DO10" s="79">
        <v>0.92</v>
      </c>
      <c r="DP10" s="60">
        <v>1</v>
      </c>
      <c r="DQ10" s="78">
        <f t="shared" si="39"/>
        <v>0.92</v>
      </c>
      <c r="DR10" s="79">
        <v>7.9</v>
      </c>
      <c r="DS10" s="60">
        <v>1</v>
      </c>
      <c r="DT10" s="78">
        <f t="shared" si="40"/>
        <v>7.9</v>
      </c>
      <c r="DU10" s="79">
        <v>21</v>
      </c>
      <c r="DV10" s="60">
        <v>2</v>
      </c>
      <c r="DW10" s="78">
        <f t="shared" si="41"/>
        <v>42</v>
      </c>
      <c r="DX10" s="79">
        <v>2.13</v>
      </c>
      <c r="DY10" s="60">
        <v>1</v>
      </c>
      <c r="DZ10" s="78">
        <f t="shared" si="42"/>
        <v>2.13</v>
      </c>
      <c r="EA10" s="79">
        <v>31.9</v>
      </c>
      <c r="EB10" s="60">
        <v>1</v>
      </c>
      <c r="EC10" s="78">
        <f t="shared" si="43"/>
        <v>31.9</v>
      </c>
      <c r="ED10" s="79"/>
      <c r="EE10" s="60"/>
      <c r="EF10" s="78">
        <f t="shared" si="44"/>
        <v>0</v>
      </c>
      <c r="EG10" s="79">
        <v>229.99</v>
      </c>
      <c r="EH10" s="60">
        <v>2</v>
      </c>
      <c r="EI10" s="78">
        <f t="shared" si="45"/>
        <v>459.98</v>
      </c>
      <c r="EJ10" s="79"/>
      <c r="EK10" s="60"/>
      <c r="EL10" s="78">
        <f t="shared" si="46"/>
        <v>0</v>
      </c>
      <c r="EM10" s="79">
        <v>3.31</v>
      </c>
      <c r="EN10" s="60">
        <v>4</v>
      </c>
      <c r="EO10" s="78">
        <f t="shared" si="47"/>
        <v>13.24</v>
      </c>
      <c r="EP10" s="79"/>
      <c r="EQ10" s="60"/>
      <c r="ER10" s="78">
        <f t="shared" si="48"/>
        <v>0</v>
      </c>
      <c r="ES10" s="79">
        <v>6.74</v>
      </c>
      <c r="ET10" s="60">
        <v>2</v>
      </c>
      <c r="EU10" s="78">
        <f t="shared" si="49"/>
        <v>13.48</v>
      </c>
      <c r="EV10" s="79"/>
      <c r="EW10" s="60"/>
      <c r="EX10" s="78">
        <f t="shared" si="50"/>
        <v>0</v>
      </c>
      <c r="EY10" s="79">
        <v>4.8899999999999997</v>
      </c>
      <c r="EZ10" s="60">
        <v>1</v>
      </c>
      <c r="FA10" s="78">
        <f t="shared" si="51"/>
        <v>4.8899999999999997</v>
      </c>
      <c r="FB10" s="79"/>
      <c r="FC10" s="60"/>
      <c r="FD10" s="78">
        <f t="shared" si="52"/>
        <v>0</v>
      </c>
      <c r="FE10" s="79">
        <v>11.92</v>
      </c>
      <c r="FF10" s="60">
        <v>1</v>
      </c>
      <c r="FG10" s="78">
        <f t="shared" si="53"/>
        <v>11.92</v>
      </c>
      <c r="FH10" s="79">
        <v>49</v>
      </c>
      <c r="FI10" s="60">
        <v>1</v>
      </c>
      <c r="FJ10" s="78">
        <f t="shared" si="54"/>
        <v>49</v>
      </c>
      <c r="FK10" s="79"/>
      <c r="FL10" s="60"/>
      <c r="FM10" s="78">
        <f t="shared" si="55"/>
        <v>0</v>
      </c>
      <c r="FN10" s="79"/>
      <c r="FO10" s="60"/>
      <c r="FP10" s="78">
        <f t="shared" si="56"/>
        <v>0</v>
      </c>
      <c r="FQ10" s="79">
        <v>7.72</v>
      </c>
      <c r="FR10" s="60">
        <v>1</v>
      </c>
      <c r="FS10" s="78">
        <f t="shared" si="57"/>
        <v>7.72</v>
      </c>
      <c r="FT10" s="79"/>
      <c r="FU10" s="60"/>
      <c r="FV10" s="78">
        <f t="shared" si="58"/>
        <v>0</v>
      </c>
      <c r="FW10" s="79"/>
      <c r="FX10" s="60" t="s">
        <v>468</v>
      </c>
      <c r="FY10" s="78" t="e">
        <f t="shared" si="59"/>
        <v>#VALUE!</v>
      </c>
      <c r="FZ10" s="79"/>
      <c r="GA10" s="60" t="s">
        <v>748</v>
      </c>
      <c r="GB10" s="78" t="e">
        <f t="shared" si="60"/>
        <v>#VALUE!</v>
      </c>
      <c r="GC10" s="79"/>
      <c r="GD10" s="60"/>
      <c r="GE10" s="78">
        <f t="shared" si="61"/>
        <v>0</v>
      </c>
      <c r="GF10" s="79"/>
      <c r="GG10" s="60"/>
      <c r="GH10" s="78">
        <f t="shared" si="62"/>
        <v>0</v>
      </c>
      <c r="GI10" s="79"/>
      <c r="GJ10" s="60"/>
      <c r="GK10" s="78">
        <f t="shared" si="63"/>
        <v>0</v>
      </c>
      <c r="GL10" s="79"/>
      <c r="GM10" s="60"/>
      <c r="GN10" s="78">
        <f t="shared" si="64"/>
        <v>0</v>
      </c>
      <c r="GO10" s="79"/>
      <c r="GP10" s="60"/>
      <c r="GQ10" s="78">
        <f t="shared" si="65"/>
        <v>0</v>
      </c>
      <c r="GR10" s="79"/>
      <c r="GS10" s="60"/>
      <c r="GT10" s="78">
        <f t="shared" si="66"/>
        <v>0</v>
      </c>
      <c r="GU10" s="79"/>
      <c r="GV10" s="60"/>
      <c r="GW10" s="78">
        <f t="shared" si="67"/>
        <v>0</v>
      </c>
      <c r="GX10" s="79"/>
      <c r="GY10" s="60"/>
      <c r="GZ10" s="78">
        <f t="shared" si="68"/>
        <v>0</v>
      </c>
      <c r="HA10" s="79"/>
      <c r="HB10" s="60"/>
      <c r="HC10" s="78">
        <f t="shared" si="69"/>
        <v>0</v>
      </c>
      <c r="HD10" s="79"/>
      <c r="HE10" s="60"/>
      <c r="HF10" s="78">
        <f t="shared" si="70"/>
        <v>0</v>
      </c>
      <c r="HG10" s="79"/>
      <c r="HH10" s="60"/>
      <c r="HI10" s="78">
        <f t="shared" si="71"/>
        <v>0</v>
      </c>
      <c r="HJ10" s="79"/>
      <c r="HK10" s="60"/>
      <c r="HL10" s="78">
        <f t="shared" si="72"/>
        <v>0</v>
      </c>
      <c r="HM10" s="79"/>
      <c r="HN10" s="60"/>
      <c r="HO10" s="78">
        <f t="shared" si="73"/>
        <v>0</v>
      </c>
      <c r="HP10" s="79"/>
      <c r="HQ10" s="60"/>
      <c r="HR10" s="78">
        <f t="shared" si="74"/>
        <v>0</v>
      </c>
      <c r="HS10" s="79"/>
      <c r="HT10" s="60"/>
      <c r="HU10" s="78">
        <f t="shared" si="75"/>
        <v>0</v>
      </c>
      <c r="HV10" s="79">
        <v>250</v>
      </c>
      <c r="HW10" s="60">
        <v>1</v>
      </c>
      <c r="HX10" s="78">
        <f t="shared" si="76"/>
        <v>250</v>
      </c>
      <c r="HY10" s="79"/>
      <c r="HZ10" s="60"/>
      <c r="IA10" s="78">
        <f t="shared" si="77"/>
        <v>0</v>
      </c>
      <c r="IB10" s="79"/>
      <c r="IC10" s="60"/>
      <c r="ID10" s="78">
        <f t="shared" si="78"/>
        <v>0</v>
      </c>
      <c r="IE10" s="79"/>
      <c r="IF10" s="60"/>
      <c r="IG10" s="78">
        <f t="shared" si="79"/>
        <v>0</v>
      </c>
      <c r="IH10" s="79"/>
      <c r="II10" s="60"/>
      <c r="IJ10" s="78">
        <f t="shared" si="80"/>
        <v>0</v>
      </c>
      <c r="IK10" s="79"/>
      <c r="IL10" s="60"/>
      <c r="IM10" s="78">
        <f t="shared" si="81"/>
        <v>0</v>
      </c>
      <c r="IN10" s="79"/>
      <c r="IO10" s="60"/>
      <c r="IP10" s="78">
        <f t="shared" si="82"/>
        <v>0</v>
      </c>
      <c r="IQ10" s="79"/>
      <c r="IR10" s="60"/>
    </row>
    <row r="11" spans="1:252" x14ac:dyDescent="0.2">
      <c r="A11" s="36">
        <v>8</v>
      </c>
      <c r="B11" s="48">
        <v>0.76</v>
      </c>
      <c r="C11" s="4">
        <v>1</v>
      </c>
      <c r="D11" s="52">
        <f>B11*C11</f>
        <v>0.76</v>
      </c>
      <c r="E11" s="48">
        <v>1.57</v>
      </c>
      <c r="F11" s="4">
        <v>2</v>
      </c>
      <c r="G11" s="52">
        <f>E11*F11</f>
        <v>3.14</v>
      </c>
      <c r="H11" s="48">
        <v>1.36</v>
      </c>
      <c r="I11" s="4">
        <v>1</v>
      </c>
      <c r="J11" s="52">
        <f>H11*I11</f>
        <v>1.36</v>
      </c>
      <c r="K11" s="48">
        <v>0.35544999999999999</v>
      </c>
      <c r="L11" s="4">
        <v>1</v>
      </c>
      <c r="M11" s="52">
        <f>K11*L11</f>
        <v>0.35544999999999999</v>
      </c>
      <c r="N11" s="48">
        <v>19.87</v>
      </c>
      <c r="O11" s="4">
        <v>1</v>
      </c>
      <c r="P11" s="52">
        <f>N11*O11</f>
        <v>19.87</v>
      </c>
      <c r="Q11" s="48">
        <v>120</v>
      </c>
      <c r="R11" s="4">
        <v>1</v>
      </c>
      <c r="S11" s="52">
        <f>Q11*R11</f>
        <v>120</v>
      </c>
      <c r="T11" s="48">
        <v>6.5</v>
      </c>
      <c r="U11" s="4">
        <v>1</v>
      </c>
      <c r="V11" s="52">
        <f>T11*U11</f>
        <v>6.5</v>
      </c>
      <c r="W11" s="48">
        <v>14</v>
      </c>
      <c r="X11" s="4">
        <v>1</v>
      </c>
      <c r="Y11" s="52">
        <f>W11*X11</f>
        <v>14</v>
      </c>
      <c r="Z11" s="48">
        <v>68.849999999999994</v>
      </c>
      <c r="AA11" s="4">
        <v>1</v>
      </c>
      <c r="AB11" s="52">
        <f>Z11*AA11</f>
        <v>68.849999999999994</v>
      </c>
      <c r="AC11" s="48">
        <v>3.85</v>
      </c>
      <c r="AD11" s="4">
        <v>1</v>
      </c>
      <c r="AE11" s="52">
        <f>AC11*AD11</f>
        <v>3.85</v>
      </c>
      <c r="AF11" s="48">
        <v>1.84</v>
      </c>
      <c r="AG11" s="4">
        <v>1</v>
      </c>
      <c r="AH11" s="52">
        <f>AF11*AG11</f>
        <v>1.84</v>
      </c>
      <c r="AI11" s="48">
        <v>4.38</v>
      </c>
      <c r="AJ11" s="4">
        <v>1</v>
      </c>
      <c r="AK11" s="52">
        <f>AI11*AJ11</f>
        <v>4.38</v>
      </c>
      <c r="AL11" s="48">
        <v>0.2</v>
      </c>
      <c r="AM11" s="4">
        <v>3</v>
      </c>
      <c r="AN11" s="52">
        <f>AL11*AM11</f>
        <v>0.60000000000000009</v>
      </c>
      <c r="AO11" s="48">
        <v>1.91</v>
      </c>
      <c r="AP11" s="4">
        <v>3</v>
      </c>
      <c r="AQ11" s="52">
        <f>AO11*AP11</f>
        <v>5.7299999999999995</v>
      </c>
      <c r="AR11" s="48">
        <v>8.6999999999999993</v>
      </c>
      <c r="AS11" s="4">
        <v>1</v>
      </c>
      <c r="AT11" s="16">
        <f>AR11*AS11</f>
        <v>8.6999999999999993</v>
      </c>
      <c r="AU11" s="14">
        <v>0.54600000000000004</v>
      </c>
      <c r="AV11" s="4">
        <v>4</v>
      </c>
      <c r="AW11" s="52">
        <f>AU11*AV11</f>
        <v>2.1840000000000002</v>
      </c>
      <c r="AX11" s="48">
        <v>14.4</v>
      </c>
      <c r="AY11" s="4">
        <v>1</v>
      </c>
      <c r="AZ11" s="52">
        <f>AX11*AY11</f>
        <v>14.4</v>
      </c>
      <c r="BA11" s="48">
        <v>0.34</v>
      </c>
      <c r="BB11" s="4">
        <v>2</v>
      </c>
      <c r="BC11" s="52">
        <f>BA11*BB11</f>
        <v>0.68</v>
      </c>
      <c r="BD11" s="48">
        <v>167</v>
      </c>
      <c r="BE11" s="4">
        <v>1</v>
      </c>
      <c r="BF11" s="52">
        <f>BD11*BE11</f>
        <v>167</v>
      </c>
      <c r="BG11" s="48">
        <v>32</v>
      </c>
      <c r="BH11" s="4">
        <v>4</v>
      </c>
      <c r="BI11" s="52">
        <f>BG11*BH11</f>
        <v>128</v>
      </c>
      <c r="BJ11" s="48">
        <v>211.64</v>
      </c>
      <c r="BK11" s="4">
        <v>1</v>
      </c>
      <c r="BL11" s="52">
        <f>BJ11*BK11</f>
        <v>211.64</v>
      </c>
      <c r="BM11" s="48">
        <v>0.22</v>
      </c>
      <c r="BN11" s="4">
        <v>1</v>
      </c>
      <c r="BO11" s="52">
        <f>BM11*BN11</f>
        <v>0.22</v>
      </c>
      <c r="BP11" s="48">
        <v>9</v>
      </c>
      <c r="BQ11" s="4">
        <v>1</v>
      </c>
      <c r="BR11" s="52">
        <f>BP11*BQ11</f>
        <v>9</v>
      </c>
      <c r="BS11" s="48">
        <v>0.58299999999999996</v>
      </c>
      <c r="BT11" s="4">
        <v>2</v>
      </c>
      <c r="BU11" s="52">
        <f>BS11*BT11</f>
        <v>1.1659999999999999</v>
      </c>
      <c r="BV11" s="48">
        <v>133.37</v>
      </c>
      <c r="BW11" s="4">
        <v>1</v>
      </c>
      <c r="BX11" s="52">
        <f>BV11*BW11</f>
        <v>133.37</v>
      </c>
      <c r="BY11" s="48" t="s">
        <v>750</v>
      </c>
      <c r="BZ11" s="4"/>
      <c r="CA11" s="52" t="e">
        <f>BY11*BZ11</f>
        <v>#VALUE!</v>
      </c>
      <c r="CB11" s="48" t="s">
        <v>751</v>
      </c>
      <c r="CC11" s="4"/>
      <c r="CD11" s="52" t="e">
        <f>CB11*CC11</f>
        <v>#VALUE!</v>
      </c>
      <c r="CE11" s="48" t="s">
        <v>468</v>
      </c>
      <c r="CF11" s="4">
        <v>3</v>
      </c>
      <c r="CG11" s="52" t="e">
        <f>CE11*CF11</f>
        <v>#VALUE!</v>
      </c>
      <c r="CH11" s="48">
        <v>188</v>
      </c>
      <c r="CI11" s="4">
        <v>2</v>
      </c>
      <c r="CJ11" s="52">
        <f>CH11*CI11</f>
        <v>376</v>
      </c>
      <c r="CK11" s="48"/>
      <c r="CL11" s="4"/>
      <c r="CM11" s="52">
        <f>CK11*CL11</f>
        <v>0</v>
      </c>
      <c r="CN11" s="48"/>
      <c r="CO11" s="4"/>
      <c r="CP11" s="52">
        <f>CN11*CO11</f>
        <v>0</v>
      </c>
      <c r="CQ11" s="48"/>
      <c r="CR11" s="4"/>
      <c r="CS11" s="52">
        <f t="shared" si="31"/>
        <v>0</v>
      </c>
      <c r="CT11" s="48"/>
      <c r="CU11" s="4"/>
      <c r="CV11" s="52">
        <f t="shared" si="32"/>
        <v>0</v>
      </c>
      <c r="CW11" s="48"/>
      <c r="CX11" s="4"/>
      <c r="CY11" s="52">
        <f t="shared" si="33"/>
        <v>0</v>
      </c>
      <c r="CZ11" s="48"/>
      <c r="DA11" s="4"/>
      <c r="DB11" s="52">
        <f t="shared" si="34"/>
        <v>0</v>
      </c>
      <c r="DC11" s="48"/>
      <c r="DD11" s="4"/>
      <c r="DE11" s="16">
        <f t="shared" si="35"/>
        <v>0</v>
      </c>
      <c r="DF11" s="14"/>
      <c r="DG11" s="4"/>
      <c r="DH11" s="16">
        <f t="shared" si="36"/>
        <v>0</v>
      </c>
      <c r="DI11" s="14"/>
      <c r="DJ11" s="4"/>
      <c r="DK11" s="16">
        <f t="shared" si="37"/>
        <v>0</v>
      </c>
      <c r="DL11" s="14"/>
      <c r="DM11" s="4"/>
      <c r="DN11" s="16">
        <f t="shared" si="38"/>
        <v>0</v>
      </c>
      <c r="DO11" s="14"/>
      <c r="DP11" s="4"/>
      <c r="DQ11" s="16">
        <f t="shared" si="39"/>
        <v>0</v>
      </c>
      <c r="DR11" s="14"/>
      <c r="DS11" s="4"/>
      <c r="DT11" s="16">
        <f t="shared" si="40"/>
        <v>0</v>
      </c>
      <c r="DU11" s="14"/>
      <c r="DV11" s="4"/>
      <c r="DW11" s="16">
        <f t="shared" si="41"/>
        <v>0</v>
      </c>
      <c r="DX11" s="14"/>
      <c r="DY11" s="4"/>
      <c r="DZ11" s="16">
        <f t="shared" si="42"/>
        <v>0</v>
      </c>
      <c r="EA11" s="14"/>
      <c r="EB11" s="4"/>
      <c r="EC11" s="16">
        <f t="shared" si="43"/>
        <v>0</v>
      </c>
      <c r="ED11" s="14"/>
      <c r="EE11" s="4"/>
      <c r="EF11" s="16">
        <f t="shared" si="44"/>
        <v>0</v>
      </c>
      <c r="EG11" s="14"/>
      <c r="EH11" s="4"/>
      <c r="EI11" s="16">
        <f t="shared" si="45"/>
        <v>0</v>
      </c>
      <c r="EJ11" s="14"/>
      <c r="EK11" s="4"/>
      <c r="EL11" s="16">
        <f t="shared" si="46"/>
        <v>0</v>
      </c>
      <c r="EM11" s="14"/>
      <c r="EN11" s="4"/>
      <c r="EO11" s="16">
        <f t="shared" si="47"/>
        <v>0</v>
      </c>
      <c r="EP11" s="14"/>
      <c r="EQ11" s="4"/>
      <c r="ER11" s="16">
        <f t="shared" si="48"/>
        <v>0</v>
      </c>
      <c r="ES11" s="14"/>
      <c r="ET11" s="4"/>
      <c r="EU11" s="16">
        <f t="shared" si="49"/>
        <v>0</v>
      </c>
      <c r="EV11" s="14"/>
      <c r="EW11" s="4"/>
      <c r="EX11" s="16">
        <f t="shared" si="50"/>
        <v>0</v>
      </c>
      <c r="EY11" s="14"/>
      <c r="EZ11" s="4"/>
      <c r="FA11" s="16">
        <f t="shared" si="51"/>
        <v>0</v>
      </c>
      <c r="FB11" s="14"/>
      <c r="FC11" s="4"/>
      <c r="FD11" s="16">
        <f t="shared" si="52"/>
        <v>0</v>
      </c>
      <c r="FE11" s="14"/>
      <c r="FF11" s="4"/>
      <c r="FG11" s="16">
        <f t="shared" si="53"/>
        <v>0</v>
      </c>
      <c r="FH11" s="14"/>
      <c r="FI11" s="4"/>
      <c r="FJ11" s="16">
        <f t="shared" si="54"/>
        <v>0</v>
      </c>
      <c r="FK11" s="14"/>
      <c r="FL11" s="4"/>
      <c r="FM11" s="16">
        <f t="shared" si="55"/>
        <v>0</v>
      </c>
      <c r="FN11" s="14"/>
      <c r="FO11" s="4"/>
      <c r="FP11" s="16">
        <f t="shared" si="56"/>
        <v>0</v>
      </c>
      <c r="FQ11" s="14"/>
      <c r="FR11" s="4"/>
      <c r="FS11" s="16">
        <f t="shared" si="57"/>
        <v>0</v>
      </c>
      <c r="FT11" s="14"/>
      <c r="FU11" s="4"/>
      <c r="FV11" s="16">
        <f t="shared" si="58"/>
        <v>0</v>
      </c>
      <c r="FW11" s="14"/>
      <c r="FX11" s="4"/>
      <c r="FY11" s="16">
        <f t="shared" si="59"/>
        <v>0</v>
      </c>
      <c r="FZ11" s="14"/>
      <c r="GA11" s="4"/>
      <c r="GB11" s="16">
        <f t="shared" si="60"/>
        <v>0</v>
      </c>
      <c r="GC11" s="14"/>
      <c r="GD11" s="4"/>
      <c r="GE11" s="16">
        <f t="shared" si="61"/>
        <v>0</v>
      </c>
      <c r="GF11" s="14"/>
      <c r="GG11" s="4"/>
      <c r="GH11" s="16">
        <f t="shared" si="62"/>
        <v>0</v>
      </c>
      <c r="GI11" s="14"/>
      <c r="GJ11" s="4"/>
      <c r="GK11" s="16">
        <f t="shared" si="63"/>
        <v>0</v>
      </c>
      <c r="GL11" s="14"/>
      <c r="GM11" s="4"/>
      <c r="GN11" s="16">
        <f t="shared" si="64"/>
        <v>0</v>
      </c>
      <c r="GO11" s="14"/>
      <c r="GP11" s="4"/>
      <c r="GQ11" s="16">
        <f t="shared" si="65"/>
        <v>0</v>
      </c>
      <c r="GR11" s="14"/>
      <c r="GS11" s="4"/>
      <c r="GT11" s="16">
        <f t="shared" si="66"/>
        <v>0</v>
      </c>
      <c r="GU11" s="14"/>
      <c r="GV11" s="4"/>
      <c r="GW11" s="16">
        <f t="shared" si="67"/>
        <v>0</v>
      </c>
      <c r="GX11" s="14"/>
      <c r="GY11" s="4"/>
      <c r="GZ11" s="16">
        <f t="shared" si="68"/>
        <v>0</v>
      </c>
      <c r="HA11" s="14"/>
      <c r="HB11" s="4"/>
      <c r="HC11" s="16">
        <f t="shared" si="69"/>
        <v>0</v>
      </c>
      <c r="HD11" s="14"/>
      <c r="HE11" s="4"/>
      <c r="HF11" s="16">
        <f t="shared" si="70"/>
        <v>0</v>
      </c>
      <c r="HG11" s="14"/>
      <c r="HH11" s="4"/>
      <c r="HI11" s="16">
        <f t="shared" si="71"/>
        <v>0</v>
      </c>
      <c r="HJ11" s="14"/>
      <c r="HK11" s="4"/>
      <c r="HL11" s="16">
        <f t="shared" si="72"/>
        <v>0</v>
      </c>
      <c r="HM11" s="14"/>
      <c r="HN11" s="4"/>
      <c r="HO11" s="16">
        <f t="shared" si="73"/>
        <v>0</v>
      </c>
      <c r="HP11" s="14"/>
      <c r="HQ11" s="4"/>
      <c r="HR11" s="16">
        <f t="shared" si="74"/>
        <v>0</v>
      </c>
      <c r="HS11" s="14"/>
      <c r="HT11" s="4"/>
      <c r="HU11" s="16">
        <f t="shared" si="75"/>
        <v>0</v>
      </c>
      <c r="HV11" s="14"/>
      <c r="HW11" s="4"/>
      <c r="HX11" s="16">
        <f t="shared" si="76"/>
        <v>0</v>
      </c>
      <c r="HY11" s="14"/>
      <c r="HZ11" s="4"/>
      <c r="IA11" s="16">
        <f t="shared" si="77"/>
        <v>0</v>
      </c>
      <c r="IB11" s="14"/>
      <c r="IC11" s="4"/>
      <c r="ID11" s="16">
        <f t="shared" si="78"/>
        <v>0</v>
      </c>
      <c r="IE11" s="14"/>
      <c r="IF11" s="4"/>
      <c r="IG11" s="16">
        <f t="shared" si="79"/>
        <v>0</v>
      </c>
      <c r="IH11" s="14"/>
      <c r="II11" s="4"/>
      <c r="IJ11" s="16">
        <f t="shared" si="80"/>
        <v>0</v>
      </c>
      <c r="IK11" s="14"/>
      <c r="IL11" s="4"/>
      <c r="IM11" s="16">
        <f t="shared" si="81"/>
        <v>0</v>
      </c>
      <c r="IN11" s="14"/>
      <c r="IO11" s="4"/>
      <c r="IP11" s="16">
        <f t="shared" si="82"/>
        <v>0</v>
      </c>
      <c r="IQ11" s="14"/>
      <c r="IR11" s="4"/>
    </row>
    <row r="12" spans="1:252" x14ac:dyDescent="0.2">
      <c r="A12" s="36">
        <v>9</v>
      </c>
      <c r="B12" s="48">
        <v>0.76</v>
      </c>
      <c r="C12" s="4">
        <v>1</v>
      </c>
      <c r="D12" s="52">
        <f t="shared" si="83"/>
        <v>0.76</v>
      </c>
      <c r="E12" s="48">
        <v>1.57</v>
      </c>
      <c r="F12" s="4">
        <v>2</v>
      </c>
      <c r="G12" s="52">
        <f t="shared" si="84"/>
        <v>3.14</v>
      </c>
      <c r="H12" s="48">
        <v>1.36</v>
      </c>
      <c r="I12" s="4">
        <v>1</v>
      </c>
      <c r="J12" s="52">
        <f t="shared" si="85"/>
        <v>1.36</v>
      </c>
      <c r="K12" s="48">
        <v>0.35544999999999999</v>
      </c>
      <c r="L12" s="4">
        <v>1</v>
      </c>
      <c r="M12" s="52">
        <f t="shared" si="86"/>
        <v>0.35544999999999999</v>
      </c>
      <c r="N12" s="48">
        <v>19.87</v>
      </c>
      <c r="O12" s="4">
        <v>1</v>
      </c>
      <c r="P12" s="52">
        <f t="shared" si="87"/>
        <v>19.87</v>
      </c>
      <c r="Q12" s="48">
        <v>120</v>
      </c>
      <c r="R12" s="4">
        <v>1</v>
      </c>
      <c r="S12" s="52">
        <f t="shared" si="88"/>
        <v>120</v>
      </c>
      <c r="T12" s="48">
        <v>6.5</v>
      </c>
      <c r="U12" s="4">
        <v>1</v>
      </c>
      <c r="V12" s="52">
        <f t="shared" si="89"/>
        <v>6.5</v>
      </c>
      <c r="W12" s="48">
        <v>14</v>
      </c>
      <c r="X12" s="4">
        <v>1</v>
      </c>
      <c r="Y12" s="52">
        <f t="shared" si="90"/>
        <v>14</v>
      </c>
      <c r="Z12" s="48">
        <v>68.849999999999994</v>
      </c>
      <c r="AA12" s="4">
        <v>1</v>
      </c>
      <c r="AB12" s="52">
        <f t="shared" si="91"/>
        <v>68.849999999999994</v>
      </c>
      <c r="AC12" s="48">
        <v>3.85</v>
      </c>
      <c r="AD12" s="4">
        <v>1</v>
      </c>
      <c r="AE12" s="52">
        <f t="shared" si="92"/>
        <v>3.85</v>
      </c>
      <c r="AF12" s="48">
        <v>1.84</v>
      </c>
      <c r="AG12" s="4">
        <v>1</v>
      </c>
      <c r="AH12" s="52">
        <f t="shared" si="93"/>
        <v>1.84</v>
      </c>
      <c r="AI12" s="48">
        <v>4.38</v>
      </c>
      <c r="AJ12" s="4">
        <v>1</v>
      </c>
      <c r="AK12" s="52">
        <f t="shared" si="94"/>
        <v>4.38</v>
      </c>
      <c r="AL12" s="48">
        <v>0.2</v>
      </c>
      <c r="AM12" s="4">
        <v>3</v>
      </c>
      <c r="AN12" s="52">
        <f t="shared" si="95"/>
        <v>0.60000000000000009</v>
      </c>
      <c r="AO12" s="48">
        <v>1.91</v>
      </c>
      <c r="AP12" s="4">
        <v>3</v>
      </c>
      <c r="AQ12" s="52">
        <f t="shared" si="96"/>
        <v>5.7299999999999995</v>
      </c>
      <c r="AR12" s="48">
        <v>8.6999999999999993</v>
      </c>
      <c r="AS12" s="4">
        <v>1</v>
      </c>
      <c r="AT12" s="16">
        <f t="shared" si="97"/>
        <v>8.6999999999999993</v>
      </c>
      <c r="AU12" s="14">
        <v>0.54600000000000004</v>
      </c>
      <c r="AV12" s="4">
        <v>4</v>
      </c>
      <c r="AW12" s="52">
        <f t="shared" si="98"/>
        <v>2.1840000000000002</v>
      </c>
      <c r="AX12" s="48">
        <v>14.4</v>
      </c>
      <c r="AY12" s="4">
        <v>1</v>
      </c>
      <c r="AZ12" s="52">
        <f t="shared" si="99"/>
        <v>14.4</v>
      </c>
      <c r="BA12" s="48">
        <v>0.34</v>
      </c>
      <c r="BB12" s="4">
        <v>2</v>
      </c>
      <c r="BC12" s="52">
        <f t="shared" si="100"/>
        <v>0.68</v>
      </c>
      <c r="BD12" s="48">
        <v>167</v>
      </c>
      <c r="BE12" s="4">
        <v>1</v>
      </c>
      <c r="BF12" s="52">
        <f t="shared" si="101"/>
        <v>167</v>
      </c>
      <c r="BG12" s="48">
        <v>32</v>
      </c>
      <c r="BH12" s="4">
        <v>4</v>
      </c>
      <c r="BI12" s="52">
        <f t="shared" si="102"/>
        <v>128</v>
      </c>
      <c r="BJ12" s="48">
        <v>211.64</v>
      </c>
      <c r="BK12" s="4">
        <v>1</v>
      </c>
      <c r="BL12" s="52">
        <f t="shared" si="103"/>
        <v>211.64</v>
      </c>
      <c r="BM12" s="48">
        <v>0.22</v>
      </c>
      <c r="BN12" s="4">
        <v>1</v>
      </c>
      <c r="BO12" s="52">
        <f t="shared" si="104"/>
        <v>0.22</v>
      </c>
      <c r="BP12" s="48">
        <v>9</v>
      </c>
      <c r="BQ12" s="4">
        <v>1</v>
      </c>
      <c r="BR12" s="52">
        <f t="shared" si="105"/>
        <v>9</v>
      </c>
      <c r="BS12" s="48">
        <v>0.58299999999999996</v>
      </c>
      <c r="BT12" s="4">
        <v>2</v>
      </c>
      <c r="BU12" s="52">
        <f t="shared" si="106"/>
        <v>1.1659999999999999</v>
      </c>
      <c r="BV12" s="48">
        <v>133.37</v>
      </c>
      <c r="BW12" s="4">
        <v>1</v>
      </c>
      <c r="BX12" s="52">
        <f t="shared" si="107"/>
        <v>133.37</v>
      </c>
      <c r="BY12" s="48" t="s">
        <v>750</v>
      </c>
      <c r="BZ12" s="4"/>
      <c r="CA12" s="52" t="e">
        <f t="shared" si="108"/>
        <v>#VALUE!</v>
      </c>
      <c r="CB12" s="48" t="s">
        <v>752</v>
      </c>
      <c r="CC12" s="4"/>
      <c r="CD12" s="52" t="e">
        <f t="shared" si="109"/>
        <v>#VALUE!</v>
      </c>
      <c r="CE12" s="48" t="s">
        <v>468</v>
      </c>
      <c r="CF12" s="4">
        <v>3</v>
      </c>
      <c r="CG12" s="52" t="e">
        <f t="shared" si="110"/>
        <v>#VALUE!</v>
      </c>
      <c r="CH12" s="48">
        <v>188</v>
      </c>
      <c r="CI12" s="4">
        <v>2</v>
      </c>
      <c r="CJ12" s="52">
        <f t="shared" si="111"/>
        <v>376</v>
      </c>
      <c r="CK12" s="48"/>
      <c r="CL12" s="4"/>
      <c r="CM12" s="52">
        <f t="shared" si="112"/>
        <v>0</v>
      </c>
      <c r="CN12" s="48"/>
      <c r="CO12" s="4"/>
      <c r="CP12" s="52">
        <f t="shared" si="113"/>
        <v>0</v>
      </c>
      <c r="CQ12" s="48"/>
      <c r="CR12" s="4"/>
      <c r="CS12" s="52">
        <f t="shared" si="31"/>
        <v>0</v>
      </c>
      <c r="CT12" s="48"/>
      <c r="CU12" s="4"/>
      <c r="CV12" s="52">
        <f t="shared" si="32"/>
        <v>0</v>
      </c>
      <c r="CW12" s="48"/>
      <c r="CX12" s="4"/>
      <c r="CY12" s="52">
        <f t="shared" si="33"/>
        <v>0</v>
      </c>
      <c r="CZ12" s="48"/>
      <c r="DA12" s="4"/>
      <c r="DB12" s="52">
        <f t="shared" si="34"/>
        <v>0</v>
      </c>
      <c r="DC12" s="48"/>
      <c r="DD12" s="4"/>
      <c r="DE12" s="16">
        <f t="shared" si="35"/>
        <v>0</v>
      </c>
      <c r="DF12" s="14"/>
      <c r="DG12" s="4"/>
      <c r="DH12" s="16">
        <f t="shared" si="36"/>
        <v>0</v>
      </c>
      <c r="DI12" s="14"/>
      <c r="DJ12" s="4"/>
      <c r="DK12" s="16">
        <f t="shared" si="37"/>
        <v>0</v>
      </c>
      <c r="DL12" s="14"/>
      <c r="DM12" s="4"/>
      <c r="DN12" s="16">
        <f t="shared" si="38"/>
        <v>0</v>
      </c>
      <c r="DO12" s="14"/>
      <c r="DP12" s="4"/>
      <c r="DQ12" s="16">
        <f t="shared" si="39"/>
        <v>0</v>
      </c>
      <c r="DR12" s="14"/>
      <c r="DS12" s="4"/>
      <c r="DT12" s="16">
        <f t="shared" si="40"/>
        <v>0</v>
      </c>
      <c r="DU12" s="14"/>
      <c r="DV12" s="4"/>
      <c r="DW12" s="16">
        <f t="shared" si="41"/>
        <v>0</v>
      </c>
      <c r="DX12" s="14"/>
      <c r="DY12" s="4"/>
      <c r="DZ12" s="16">
        <f t="shared" si="42"/>
        <v>0</v>
      </c>
      <c r="EA12" s="14"/>
      <c r="EB12" s="4"/>
      <c r="EC12" s="16">
        <f t="shared" si="43"/>
        <v>0</v>
      </c>
      <c r="ED12" s="14"/>
      <c r="EE12" s="4"/>
      <c r="EF12" s="16">
        <f t="shared" si="44"/>
        <v>0</v>
      </c>
      <c r="EG12" s="14"/>
      <c r="EH12" s="4"/>
      <c r="EI12" s="16">
        <f t="shared" si="45"/>
        <v>0</v>
      </c>
      <c r="EJ12" s="14"/>
      <c r="EK12" s="4"/>
      <c r="EL12" s="16">
        <f t="shared" si="46"/>
        <v>0</v>
      </c>
      <c r="EM12" s="14"/>
      <c r="EN12" s="4"/>
      <c r="EO12" s="16">
        <f t="shared" si="47"/>
        <v>0</v>
      </c>
      <c r="EP12" s="14"/>
      <c r="EQ12" s="4"/>
      <c r="ER12" s="16">
        <f t="shared" si="48"/>
        <v>0</v>
      </c>
      <c r="ES12" s="14"/>
      <c r="ET12" s="4"/>
      <c r="EU12" s="16">
        <f t="shared" si="49"/>
        <v>0</v>
      </c>
      <c r="EV12" s="14"/>
      <c r="EW12" s="4"/>
      <c r="EX12" s="16">
        <f t="shared" si="50"/>
        <v>0</v>
      </c>
      <c r="EY12" s="14"/>
      <c r="EZ12" s="4"/>
      <c r="FA12" s="16">
        <f t="shared" si="51"/>
        <v>0</v>
      </c>
      <c r="FB12" s="14"/>
      <c r="FC12" s="4"/>
      <c r="FD12" s="16">
        <f t="shared" si="52"/>
        <v>0</v>
      </c>
      <c r="FE12" s="14"/>
      <c r="FF12" s="4"/>
      <c r="FG12" s="16">
        <f t="shared" si="53"/>
        <v>0</v>
      </c>
      <c r="FH12" s="14"/>
      <c r="FI12" s="4"/>
      <c r="FJ12" s="16">
        <f t="shared" si="54"/>
        <v>0</v>
      </c>
      <c r="FK12" s="14"/>
      <c r="FL12" s="4"/>
      <c r="FM12" s="16">
        <f t="shared" si="55"/>
        <v>0</v>
      </c>
      <c r="FN12" s="14"/>
      <c r="FO12" s="4"/>
      <c r="FP12" s="16">
        <f t="shared" si="56"/>
        <v>0</v>
      </c>
      <c r="FQ12" s="14"/>
      <c r="FR12" s="4"/>
      <c r="FS12" s="16">
        <f t="shared" si="57"/>
        <v>0</v>
      </c>
      <c r="FT12" s="14"/>
      <c r="FU12" s="4"/>
      <c r="FV12" s="16">
        <f t="shared" si="58"/>
        <v>0</v>
      </c>
      <c r="FW12" s="14"/>
      <c r="FX12" s="4"/>
      <c r="FY12" s="16">
        <f t="shared" si="59"/>
        <v>0</v>
      </c>
      <c r="FZ12" s="14"/>
      <c r="GA12" s="4"/>
      <c r="GB12" s="16">
        <f t="shared" si="60"/>
        <v>0</v>
      </c>
      <c r="GC12" s="14"/>
      <c r="GD12" s="4"/>
      <c r="GE12" s="16">
        <f t="shared" si="61"/>
        <v>0</v>
      </c>
      <c r="GF12" s="14"/>
      <c r="GG12" s="4"/>
      <c r="GH12" s="16">
        <f t="shared" si="62"/>
        <v>0</v>
      </c>
      <c r="GI12" s="14"/>
      <c r="GJ12" s="4"/>
      <c r="GK12" s="16">
        <f t="shared" si="63"/>
        <v>0</v>
      </c>
      <c r="GL12" s="14"/>
      <c r="GM12" s="4"/>
      <c r="GN12" s="16">
        <f t="shared" si="64"/>
        <v>0</v>
      </c>
      <c r="GO12" s="14"/>
      <c r="GP12" s="4"/>
      <c r="GQ12" s="16">
        <f t="shared" si="65"/>
        <v>0</v>
      </c>
      <c r="GR12" s="14"/>
      <c r="GS12" s="4"/>
      <c r="GT12" s="16">
        <f t="shared" si="66"/>
        <v>0</v>
      </c>
      <c r="GU12" s="14"/>
      <c r="GV12" s="4"/>
      <c r="GW12" s="16">
        <f t="shared" si="67"/>
        <v>0</v>
      </c>
      <c r="GX12" s="14"/>
      <c r="GY12" s="4"/>
      <c r="GZ12" s="16">
        <f t="shared" si="68"/>
        <v>0</v>
      </c>
      <c r="HA12" s="14"/>
      <c r="HB12" s="4"/>
      <c r="HC12" s="16">
        <f t="shared" si="69"/>
        <v>0</v>
      </c>
      <c r="HD12" s="14"/>
      <c r="HE12" s="4"/>
      <c r="HF12" s="16">
        <f t="shared" si="70"/>
        <v>0</v>
      </c>
      <c r="HG12" s="14"/>
      <c r="HH12" s="4"/>
      <c r="HI12" s="16">
        <f t="shared" si="71"/>
        <v>0</v>
      </c>
      <c r="HJ12" s="14"/>
      <c r="HK12" s="4"/>
      <c r="HL12" s="16">
        <f t="shared" si="72"/>
        <v>0</v>
      </c>
      <c r="HM12" s="14"/>
      <c r="HN12" s="4"/>
      <c r="HO12" s="16">
        <f t="shared" si="73"/>
        <v>0</v>
      </c>
      <c r="HP12" s="14"/>
      <c r="HQ12" s="4"/>
      <c r="HR12" s="16">
        <f t="shared" si="74"/>
        <v>0</v>
      </c>
      <c r="HS12" s="14"/>
      <c r="HT12" s="4"/>
      <c r="HU12" s="16">
        <f t="shared" si="75"/>
        <v>0</v>
      </c>
      <c r="HV12" s="14"/>
      <c r="HW12" s="4"/>
      <c r="HX12" s="16">
        <f t="shared" si="76"/>
        <v>0</v>
      </c>
      <c r="HY12" s="14"/>
      <c r="HZ12" s="4"/>
      <c r="IA12" s="16">
        <f t="shared" si="77"/>
        <v>0</v>
      </c>
      <c r="IB12" s="14"/>
      <c r="IC12" s="4"/>
      <c r="ID12" s="16">
        <f t="shared" si="78"/>
        <v>0</v>
      </c>
      <c r="IE12" s="14"/>
      <c r="IF12" s="4"/>
      <c r="IG12" s="16">
        <f t="shared" si="79"/>
        <v>0</v>
      </c>
      <c r="IH12" s="14"/>
      <c r="II12" s="4"/>
      <c r="IJ12" s="16">
        <f t="shared" si="80"/>
        <v>0</v>
      </c>
      <c r="IK12" s="14"/>
      <c r="IL12" s="4"/>
      <c r="IM12" s="16">
        <f t="shared" si="81"/>
        <v>0</v>
      </c>
      <c r="IN12" s="14"/>
      <c r="IO12" s="4"/>
      <c r="IP12" s="16">
        <f t="shared" si="82"/>
        <v>0</v>
      </c>
      <c r="IQ12" s="14"/>
      <c r="IR12" s="4"/>
    </row>
    <row r="13" spans="1:252" s="61" customFormat="1" x14ac:dyDescent="0.2">
      <c r="A13" s="59">
        <v>10</v>
      </c>
      <c r="B13" s="76"/>
      <c r="C13" s="60"/>
      <c r="D13" s="77">
        <f t="shared" si="83"/>
        <v>0</v>
      </c>
      <c r="E13" s="76">
        <v>1.57</v>
      </c>
      <c r="F13" s="60">
        <v>2</v>
      </c>
      <c r="G13" s="77">
        <f t="shared" si="84"/>
        <v>3.14</v>
      </c>
      <c r="H13" s="76">
        <v>1.36</v>
      </c>
      <c r="I13" s="60">
        <v>1</v>
      </c>
      <c r="J13" s="77">
        <f t="shared" si="85"/>
        <v>1.36</v>
      </c>
      <c r="K13" s="76">
        <v>0.36</v>
      </c>
      <c r="L13" s="60">
        <v>1</v>
      </c>
      <c r="M13" s="77">
        <f t="shared" si="86"/>
        <v>0.36</v>
      </c>
      <c r="N13" s="76">
        <v>19.87</v>
      </c>
      <c r="O13" s="60">
        <v>1</v>
      </c>
      <c r="P13" s="77">
        <f t="shared" si="87"/>
        <v>19.87</v>
      </c>
      <c r="Q13" s="76"/>
      <c r="R13" s="60"/>
      <c r="S13" s="77">
        <f t="shared" si="88"/>
        <v>0</v>
      </c>
      <c r="T13" s="76">
        <v>4.5199999999999996</v>
      </c>
      <c r="U13" s="60">
        <v>1</v>
      </c>
      <c r="V13" s="77">
        <f t="shared" si="89"/>
        <v>4.5199999999999996</v>
      </c>
      <c r="W13" s="76"/>
      <c r="X13" s="60"/>
      <c r="Y13" s="77">
        <f t="shared" si="90"/>
        <v>0</v>
      </c>
      <c r="Z13" s="76">
        <v>68.849999999999994</v>
      </c>
      <c r="AA13" s="60">
        <v>1</v>
      </c>
      <c r="AB13" s="77">
        <f t="shared" si="91"/>
        <v>68.849999999999994</v>
      </c>
      <c r="AC13" s="76">
        <v>3.85</v>
      </c>
      <c r="AD13" s="60">
        <v>1</v>
      </c>
      <c r="AE13" s="77">
        <f t="shared" si="92"/>
        <v>3.85</v>
      </c>
      <c r="AF13" s="76">
        <v>1.84</v>
      </c>
      <c r="AG13" s="60">
        <v>1</v>
      </c>
      <c r="AH13" s="77">
        <f t="shared" si="93"/>
        <v>1.84</v>
      </c>
      <c r="AI13" s="76">
        <v>4.38</v>
      </c>
      <c r="AJ13" s="60">
        <v>1</v>
      </c>
      <c r="AK13" s="77">
        <f t="shared" si="94"/>
        <v>4.38</v>
      </c>
      <c r="AL13" s="76"/>
      <c r="AM13" s="60"/>
      <c r="AN13" s="77">
        <f t="shared" si="95"/>
        <v>0</v>
      </c>
      <c r="AO13" s="76">
        <v>1.98</v>
      </c>
      <c r="AP13" s="60">
        <v>3</v>
      </c>
      <c r="AQ13" s="77">
        <f t="shared" si="96"/>
        <v>5.9399999999999995</v>
      </c>
      <c r="AR13" s="76">
        <v>8.6999999999999993</v>
      </c>
      <c r="AS13" s="60">
        <v>1</v>
      </c>
      <c r="AT13" s="78">
        <f t="shared" si="97"/>
        <v>8.6999999999999993</v>
      </c>
      <c r="AU13" s="79">
        <v>0.55000000000000004</v>
      </c>
      <c r="AV13" s="60">
        <v>4</v>
      </c>
      <c r="AW13" s="77">
        <f t="shared" si="98"/>
        <v>2.2000000000000002</v>
      </c>
      <c r="AX13" s="76">
        <v>14.4</v>
      </c>
      <c r="AY13" s="60">
        <v>1</v>
      </c>
      <c r="AZ13" s="77">
        <f t="shared" si="99"/>
        <v>14.4</v>
      </c>
      <c r="BA13" s="76">
        <v>0.34</v>
      </c>
      <c r="BB13" s="60">
        <v>2</v>
      </c>
      <c r="BC13" s="77">
        <f t="shared" si="100"/>
        <v>0.68</v>
      </c>
      <c r="BD13" s="76">
        <v>167</v>
      </c>
      <c r="BE13" s="60">
        <v>1</v>
      </c>
      <c r="BF13" s="77">
        <f t="shared" si="101"/>
        <v>167</v>
      </c>
      <c r="BG13" s="76"/>
      <c r="BH13" s="60"/>
      <c r="BI13" s="77">
        <f t="shared" si="102"/>
        <v>0</v>
      </c>
      <c r="BJ13" s="76">
        <v>211.64</v>
      </c>
      <c r="BK13" s="60">
        <v>1</v>
      </c>
      <c r="BL13" s="77">
        <f t="shared" si="103"/>
        <v>211.64</v>
      </c>
      <c r="BM13" s="76"/>
      <c r="BN13" s="60"/>
      <c r="BO13" s="77">
        <f t="shared" si="104"/>
        <v>0</v>
      </c>
      <c r="BP13" s="76">
        <v>9</v>
      </c>
      <c r="BQ13" s="60">
        <v>1</v>
      </c>
      <c r="BR13" s="77">
        <f t="shared" si="105"/>
        <v>9</v>
      </c>
      <c r="BS13" s="76">
        <v>0.57999999999999996</v>
      </c>
      <c r="BT13" s="60">
        <v>2</v>
      </c>
      <c r="BU13" s="77">
        <f t="shared" si="106"/>
        <v>1.1599999999999999</v>
      </c>
      <c r="BV13" s="76"/>
      <c r="BW13" s="60"/>
      <c r="BX13" s="77">
        <f t="shared" si="107"/>
        <v>0</v>
      </c>
      <c r="BY13" s="76"/>
      <c r="BZ13" s="60" t="s">
        <v>748</v>
      </c>
      <c r="CA13" s="77" t="e">
        <f t="shared" si="108"/>
        <v>#VALUE!</v>
      </c>
      <c r="CB13" s="76"/>
      <c r="CC13" s="60">
        <v>1</v>
      </c>
      <c r="CD13" s="77">
        <f t="shared" si="109"/>
        <v>0</v>
      </c>
      <c r="CE13" s="76" t="s">
        <v>468</v>
      </c>
      <c r="CF13" s="60">
        <v>3</v>
      </c>
      <c r="CG13" s="77" t="e">
        <f t="shared" si="110"/>
        <v>#VALUE!</v>
      </c>
      <c r="CH13" s="76"/>
      <c r="CI13" s="60"/>
      <c r="CJ13" s="77">
        <f t="shared" si="111"/>
        <v>0</v>
      </c>
      <c r="CK13" s="76"/>
      <c r="CL13" s="60"/>
      <c r="CM13" s="77">
        <f t="shared" si="112"/>
        <v>0</v>
      </c>
      <c r="CN13" s="76">
        <v>52</v>
      </c>
      <c r="CO13" s="60">
        <v>2</v>
      </c>
      <c r="CP13" s="77">
        <f t="shared" si="113"/>
        <v>104</v>
      </c>
      <c r="CQ13" s="76"/>
      <c r="CR13" s="60"/>
      <c r="CS13" s="77">
        <f t="shared" si="31"/>
        <v>0</v>
      </c>
      <c r="CT13" s="76">
        <v>20.8</v>
      </c>
      <c r="CU13" s="60">
        <v>1</v>
      </c>
      <c r="CV13" s="77">
        <f t="shared" si="32"/>
        <v>20.8</v>
      </c>
      <c r="CW13" s="76">
        <v>41.57</v>
      </c>
      <c r="CX13" s="60">
        <v>1</v>
      </c>
      <c r="CY13" s="77">
        <f t="shared" si="33"/>
        <v>41.57</v>
      </c>
      <c r="CZ13" s="76"/>
      <c r="DA13" s="60"/>
      <c r="DB13" s="77">
        <f t="shared" si="34"/>
        <v>0</v>
      </c>
      <c r="DC13" s="76"/>
      <c r="DD13" s="60"/>
      <c r="DE13" s="78">
        <f t="shared" si="35"/>
        <v>0</v>
      </c>
      <c r="DF13" s="79"/>
      <c r="DG13" s="60"/>
      <c r="DH13" s="78">
        <f t="shared" si="36"/>
        <v>0</v>
      </c>
      <c r="DI13" s="79"/>
      <c r="DJ13" s="60"/>
      <c r="DK13" s="78">
        <f t="shared" si="37"/>
        <v>0</v>
      </c>
      <c r="DL13" s="79"/>
      <c r="DM13" s="60"/>
      <c r="DN13" s="78">
        <f t="shared" si="38"/>
        <v>0</v>
      </c>
      <c r="DO13" s="79"/>
      <c r="DP13" s="60"/>
      <c r="DQ13" s="78">
        <f t="shared" si="39"/>
        <v>0</v>
      </c>
      <c r="DR13" s="79"/>
      <c r="DS13" s="60"/>
      <c r="DT13" s="78">
        <f t="shared" si="40"/>
        <v>0</v>
      </c>
      <c r="DU13" s="79"/>
      <c r="DV13" s="60"/>
      <c r="DW13" s="78">
        <f t="shared" si="41"/>
        <v>0</v>
      </c>
      <c r="DX13" s="79"/>
      <c r="DY13" s="60"/>
      <c r="DZ13" s="78">
        <f t="shared" si="42"/>
        <v>0</v>
      </c>
      <c r="EA13" s="79"/>
      <c r="EB13" s="60"/>
      <c r="EC13" s="78">
        <f t="shared" si="43"/>
        <v>0</v>
      </c>
      <c r="ED13" s="79"/>
      <c r="EE13" s="60"/>
      <c r="EF13" s="78">
        <f t="shared" si="44"/>
        <v>0</v>
      </c>
      <c r="EG13" s="79">
        <v>229.99</v>
      </c>
      <c r="EH13" s="60">
        <v>1</v>
      </c>
      <c r="EI13" s="78">
        <f t="shared" si="45"/>
        <v>229.99</v>
      </c>
      <c r="EJ13" s="79"/>
      <c r="EK13" s="60"/>
      <c r="EL13" s="78">
        <f t="shared" si="46"/>
        <v>0</v>
      </c>
      <c r="EM13" s="79"/>
      <c r="EN13" s="60"/>
      <c r="EO13" s="78">
        <f t="shared" si="47"/>
        <v>0</v>
      </c>
      <c r="EP13" s="79"/>
      <c r="EQ13" s="60"/>
      <c r="ER13" s="78">
        <f t="shared" si="48"/>
        <v>0</v>
      </c>
      <c r="ES13" s="79"/>
      <c r="ET13" s="60"/>
      <c r="EU13" s="78">
        <f t="shared" si="49"/>
        <v>0</v>
      </c>
      <c r="EV13" s="79"/>
      <c r="EW13" s="60"/>
      <c r="EX13" s="78">
        <f t="shared" si="50"/>
        <v>0</v>
      </c>
      <c r="EY13" s="79">
        <v>4.43</v>
      </c>
      <c r="EZ13" s="60">
        <v>2</v>
      </c>
      <c r="FA13" s="78">
        <f t="shared" si="51"/>
        <v>8.86</v>
      </c>
      <c r="FB13" s="79"/>
      <c r="FC13" s="60"/>
      <c r="FD13" s="78">
        <f t="shared" si="52"/>
        <v>0</v>
      </c>
      <c r="FE13" s="79"/>
      <c r="FF13" s="60"/>
      <c r="FG13" s="78">
        <f t="shared" si="53"/>
        <v>0</v>
      </c>
      <c r="FH13" s="79">
        <v>49</v>
      </c>
      <c r="FI13" s="60">
        <v>1</v>
      </c>
      <c r="FJ13" s="78">
        <f t="shared" si="54"/>
        <v>49</v>
      </c>
      <c r="FK13" s="79"/>
      <c r="FL13" s="60"/>
      <c r="FM13" s="78">
        <f t="shared" si="55"/>
        <v>0</v>
      </c>
      <c r="FN13" s="79"/>
      <c r="FO13" s="60"/>
      <c r="FP13" s="78">
        <f t="shared" si="56"/>
        <v>0</v>
      </c>
      <c r="FQ13" s="79">
        <v>7.5</v>
      </c>
      <c r="FR13" s="60">
        <v>1</v>
      </c>
      <c r="FS13" s="78">
        <f t="shared" si="57"/>
        <v>7.5</v>
      </c>
      <c r="FT13" s="79"/>
      <c r="FU13" s="60"/>
      <c r="FV13" s="78">
        <f t="shared" si="58"/>
        <v>0</v>
      </c>
      <c r="FW13" s="79"/>
      <c r="FX13" s="60"/>
      <c r="FY13" s="78">
        <f t="shared" si="59"/>
        <v>0</v>
      </c>
      <c r="FZ13" s="79"/>
      <c r="GA13" s="60"/>
      <c r="GB13" s="78">
        <f t="shared" si="60"/>
        <v>0</v>
      </c>
      <c r="GC13" s="79"/>
      <c r="GD13" s="60"/>
      <c r="GE13" s="78">
        <f t="shared" si="61"/>
        <v>0</v>
      </c>
      <c r="GF13" s="79">
        <v>6.89</v>
      </c>
      <c r="GG13" s="60">
        <v>1</v>
      </c>
      <c r="GH13" s="78">
        <f t="shared" si="62"/>
        <v>6.89</v>
      </c>
      <c r="GI13" s="79"/>
      <c r="GJ13" s="60"/>
      <c r="GK13" s="78">
        <f t="shared" si="63"/>
        <v>0</v>
      </c>
      <c r="GL13" s="79"/>
      <c r="GM13" s="60"/>
      <c r="GN13" s="78">
        <f t="shared" si="64"/>
        <v>0</v>
      </c>
      <c r="GO13" s="79"/>
      <c r="GP13" s="60"/>
      <c r="GQ13" s="78">
        <f t="shared" si="65"/>
        <v>0</v>
      </c>
      <c r="GR13" s="79"/>
      <c r="GS13" s="60"/>
      <c r="GT13" s="78">
        <f t="shared" si="66"/>
        <v>0</v>
      </c>
      <c r="GU13" s="79"/>
      <c r="GV13" s="60"/>
      <c r="GW13" s="78">
        <f t="shared" si="67"/>
        <v>0</v>
      </c>
      <c r="GX13" s="79"/>
      <c r="GY13" s="60"/>
      <c r="GZ13" s="78">
        <f t="shared" si="68"/>
        <v>0</v>
      </c>
      <c r="HA13" s="79"/>
      <c r="HB13" s="60"/>
      <c r="HC13" s="78">
        <f t="shared" si="69"/>
        <v>0</v>
      </c>
      <c r="HD13" s="79">
        <v>133.37</v>
      </c>
      <c r="HE13" s="60">
        <v>1</v>
      </c>
      <c r="HF13" s="78">
        <f t="shared" si="70"/>
        <v>133.37</v>
      </c>
      <c r="HG13" s="79">
        <v>0.76</v>
      </c>
      <c r="HH13" s="60">
        <v>1</v>
      </c>
      <c r="HI13" s="78">
        <f t="shared" si="71"/>
        <v>0.76</v>
      </c>
      <c r="HJ13" s="79">
        <v>8.4600000000000009</v>
      </c>
      <c r="HK13" s="60">
        <v>1</v>
      </c>
      <c r="HL13" s="78">
        <f t="shared" si="72"/>
        <v>8.4600000000000009</v>
      </c>
      <c r="HM13" s="79">
        <v>40.369999999999997</v>
      </c>
      <c r="HN13" s="60">
        <v>1</v>
      </c>
      <c r="HO13" s="78">
        <f t="shared" si="73"/>
        <v>40.369999999999997</v>
      </c>
      <c r="HP13" s="79"/>
      <c r="HQ13" s="60"/>
      <c r="HR13" s="78">
        <f t="shared" si="74"/>
        <v>0</v>
      </c>
      <c r="HS13" s="79"/>
      <c r="HT13" s="60"/>
      <c r="HU13" s="78">
        <f t="shared" si="75"/>
        <v>0</v>
      </c>
      <c r="HV13" s="79"/>
      <c r="HW13" s="60"/>
      <c r="HX13" s="78">
        <f t="shared" si="76"/>
        <v>0</v>
      </c>
      <c r="HY13" s="79"/>
      <c r="HZ13" s="60"/>
      <c r="IA13" s="78">
        <f t="shared" si="77"/>
        <v>0</v>
      </c>
      <c r="IB13" s="79"/>
      <c r="IC13" s="60"/>
      <c r="ID13" s="78">
        <f t="shared" si="78"/>
        <v>0</v>
      </c>
      <c r="IE13" s="79"/>
      <c r="IF13" s="60"/>
      <c r="IG13" s="78">
        <f t="shared" si="79"/>
        <v>0</v>
      </c>
      <c r="IH13" s="79"/>
      <c r="II13" s="60"/>
      <c r="IJ13" s="78">
        <f t="shared" si="80"/>
        <v>0</v>
      </c>
      <c r="IK13" s="79"/>
      <c r="IL13" s="60"/>
      <c r="IM13" s="78">
        <f t="shared" si="81"/>
        <v>0</v>
      </c>
      <c r="IN13" s="79"/>
      <c r="IO13" s="60"/>
      <c r="IP13" s="78">
        <f t="shared" si="82"/>
        <v>0</v>
      </c>
      <c r="IQ13" s="79"/>
      <c r="IR13" s="60"/>
    </row>
    <row r="14" spans="1:252" s="61" customFormat="1" x14ac:dyDescent="0.2">
      <c r="A14" s="59">
        <v>11</v>
      </c>
      <c r="B14" s="76"/>
      <c r="C14" s="60"/>
      <c r="D14" s="77">
        <f t="shared" ref="D14" si="114">B14*C14</f>
        <v>0</v>
      </c>
      <c r="E14" s="76">
        <v>1.57</v>
      </c>
      <c r="F14" s="60">
        <v>2</v>
      </c>
      <c r="G14" s="77">
        <f t="shared" ref="G14" si="115">E14*F14</f>
        <v>3.14</v>
      </c>
      <c r="H14" s="76">
        <v>1.36</v>
      </c>
      <c r="I14" s="60">
        <v>1</v>
      </c>
      <c r="J14" s="77">
        <f t="shared" ref="J14" si="116">H14*I14</f>
        <v>1.36</v>
      </c>
      <c r="K14" s="76">
        <v>0.36</v>
      </c>
      <c r="L14" s="60">
        <v>1</v>
      </c>
      <c r="M14" s="77">
        <f t="shared" ref="M14" si="117">K14*L14</f>
        <v>0.36</v>
      </c>
      <c r="N14" s="76">
        <v>19.87</v>
      </c>
      <c r="O14" s="60">
        <v>1</v>
      </c>
      <c r="P14" s="77">
        <f t="shared" ref="P14" si="118">N14*O14</f>
        <v>19.87</v>
      </c>
      <c r="Q14" s="76"/>
      <c r="R14" s="60"/>
      <c r="S14" s="77">
        <f t="shared" ref="S14" si="119">Q14*R14</f>
        <v>0</v>
      </c>
      <c r="T14" s="76">
        <v>4.5199999999999996</v>
      </c>
      <c r="U14" s="60">
        <v>1</v>
      </c>
      <c r="V14" s="77">
        <f t="shared" ref="V14" si="120">T14*U14</f>
        <v>4.5199999999999996</v>
      </c>
      <c r="W14" s="76"/>
      <c r="X14" s="60"/>
      <c r="Y14" s="77">
        <f t="shared" ref="Y14" si="121">W14*X14</f>
        <v>0</v>
      </c>
      <c r="Z14" s="76">
        <v>68.849999999999994</v>
      </c>
      <c r="AA14" s="60">
        <v>1</v>
      </c>
      <c r="AB14" s="77">
        <f t="shared" ref="AB14" si="122">Z14*AA14</f>
        <v>68.849999999999994</v>
      </c>
      <c r="AC14" s="76">
        <v>3.85</v>
      </c>
      <c r="AD14" s="60">
        <v>1</v>
      </c>
      <c r="AE14" s="77">
        <f t="shared" ref="AE14" si="123">AC14*AD14</f>
        <v>3.85</v>
      </c>
      <c r="AF14" s="76">
        <v>1.84</v>
      </c>
      <c r="AG14" s="60">
        <v>1</v>
      </c>
      <c r="AH14" s="77">
        <f t="shared" ref="AH14" si="124">AF14*AG14</f>
        <v>1.84</v>
      </c>
      <c r="AI14" s="76">
        <v>4.38</v>
      </c>
      <c r="AJ14" s="60">
        <v>1</v>
      </c>
      <c r="AK14" s="77">
        <f t="shared" ref="AK14" si="125">AI14*AJ14</f>
        <v>4.38</v>
      </c>
      <c r="AL14" s="76"/>
      <c r="AM14" s="60"/>
      <c r="AN14" s="77">
        <f t="shared" ref="AN14" si="126">AL14*AM14</f>
        <v>0</v>
      </c>
      <c r="AO14" s="76">
        <v>1.98</v>
      </c>
      <c r="AP14" s="60">
        <v>3</v>
      </c>
      <c r="AQ14" s="77">
        <f t="shared" ref="AQ14" si="127">AO14*AP14</f>
        <v>5.9399999999999995</v>
      </c>
      <c r="AR14" s="76">
        <v>8.6999999999999993</v>
      </c>
      <c r="AS14" s="60">
        <v>1</v>
      </c>
      <c r="AT14" s="78">
        <f t="shared" ref="AT14" si="128">AR14*AS14</f>
        <v>8.6999999999999993</v>
      </c>
      <c r="AU14" s="79">
        <v>0.55000000000000004</v>
      </c>
      <c r="AV14" s="60">
        <v>4</v>
      </c>
      <c r="AW14" s="77">
        <f t="shared" ref="AW14" si="129">AU14*AV14</f>
        <v>2.2000000000000002</v>
      </c>
      <c r="AX14" s="76">
        <v>14.4</v>
      </c>
      <c r="AY14" s="60">
        <v>1</v>
      </c>
      <c r="AZ14" s="77">
        <f t="shared" ref="AZ14" si="130">AX14*AY14</f>
        <v>14.4</v>
      </c>
      <c r="BA14" s="76">
        <v>0.34</v>
      </c>
      <c r="BB14" s="60">
        <v>2</v>
      </c>
      <c r="BC14" s="77">
        <f t="shared" ref="BC14" si="131">BA14*BB14</f>
        <v>0.68</v>
      </c>
      <c r="BD14" s="76">
        <v>167</v>
      </c>
      <c r="BE14" s="60">
        <v>1</v>
      </c>
      <c r="BF14" s="77">
        <f t="shared" ref="BF14" si="132">BD14*BE14</f>
        <v>167</v>
      </c>
      <c r="BG14" s="76"/>
      <c r="BH14" s="60"/>
      <c r="BI14" s="77">
        <f t="shared" ref="BI14" si="133">BG14*BH14</f>
        <v>0</v>
      </c>
      <c r="BJ14" s="76">
        <v>211.64</v>
      </c>
      <c r="BK14" s="60">
        <v>1</v>
      </c>
      <c r="BL14" s="77">
        <f t="shared" ref="BL14" si="134">BJ14*BK14</f>
        <v>211.64</v>
      </c>
      <c r="BM14" s="76"/>
      <c r="BN14" s="60"/>
      <c r="BO14" s="77">
        <f t="shared" ref="BO14" si="135">BM14*BN14</f>
        <v>0</v>
      </c>
      <c r="BP14" s="76">
        <v>9</v>
      </c>
      <c r="BQ14" s="60">
        <v>1</v>
      </c>
      <c r="BR14" s="77">
        <f t="shared" ref="BR14" si="136">BP14*BQ14</f>
        <v>9</v>
      </c>
      <c r="BS14" s="76">
        <v>0.57999999999999996</v>
      </c>
      <c r="BT14" s="60">
        <v>2</v>
      </c>
      <c r="BU14" s="77">
        <f t="shared" ref="BU14" si="137">BS14*BT14</f>
        <v>1.1599999999999999</v>
      </c>
      <c r="BV14" s="76"/>
      <c r="BW14" s="60"/>
      <c r="BX14" s="77">
        <f t="shared" ref="BX14" si="138">BV14*BW14</f>
        <v>0</v>
      </c>
      <c r="BY14" s="76"/>
      <c r="BZ14" s="60" t="s">
        <v>748</v>
      </c>
      <c r="CA14" s="77" t="e">
        <f t="shared" ref="CA14" si="139">BY14*BZ14</f>
        <v>#VALUE!</v>
      </c>
      <c r="CB14" s="76"/>
      <c r="CC14" s="60">
        <v>1</v>
      </c>
      <c r="CD14" s="77">
        <f t="shared" ref="CD14" si="140">CB14*CC14</f>
        <v>0</v>
      </c>
      <c r="CE14" s="76" t="s">
        <v>468</v>
      </c>
      <c r="CF14" s="60">
        <v>3</v>
      </c>
      <c r="CG14" s="77" t="e">
        <f t="shared" ref="CG14" si="141">CE14*CF14</f>
        <v>#VALUE!</v>
      </c>
      <c r="CH14" s="76">
        <v>188</v>
      </c>
      <c r="CI14" s="60">
        <v>2</v>
      </c>
      <c r="CJ14" s="77">
        <f t="shared" ref="CJ14" si="142">CH14*CI14</f>
        <v>376</v>
      </c>
      <c r="CK14" s="76"/>
      <c r="CL14" s="60"/>
      <c r="CM14" s="77">
        <f t="shared" ref="CM14" si="143">CK14*CL14</f>
        <v>0</v>
      </c>
      <c r="CN14" s="76">
        <v>52</v>
      </c>
      <c r="CO14" s="60">
        <v>2</v>
      </c>
      <c r="CP14" s="77">
        <f t="shared" ref="CP14" si="144">CN14*CO14</f>
        <v>104</v>
      </c>
      <c r="CQ14" s="76"/>
      <c r="CR14" s="60"/>
      <c r="CS14" s="77">
        <f t="shared" si="31"/>
        <v>0</v>
      </c>
      <c r="CT14" s="76">
        <v>20.8</v>
      </c>
      <c r="CU14" s="60">
        <v>1</v>
      </c>
      <c r="CV14" s="77">
        <f t="shared" si="32"/>
        <v>20.8</v>
      </c>
      <c r="CW14" s="76">
        <v>41.57</v>
      </c>
      <c r="CX14" s="60">
        <v>1</v>
      </c>
      <c r="CY14" s="77">
        <f t="shared" si="33"/>
        <v>41.57</v>
      </c>
      <c r="CZ14" s="76"/>
      <c r="DA14" s="60"/>
      <c r="DB14" s="77">
        <f t="shared" si="34"/>
        <v>0</v>
      </c>
      <c r="DC14" s="76"/>
      <c r="DD14" s="60"/>
      <c r="DE14" s="78">
        <f t="shared" si="35"/>
        <v>0</v>
      </c>
      <c r="DF14" s="79"/>
      <c r="DG14" s="60"/>
      <c r="DH14" s="78">
        <f t="shared" si="36"/>
        <v>0</v>
      </c>
      <c r="DI14" s="79"/>
      <c r="DJ14" s="60"/>
      <c r="DK14" s="78">
        <f t="shared" si="37"/>
        <v>0</v>
      </c>
      <c r="DL14" s="79"/>
      <c r="DM14" s="60"/>
      <c r="DN14" s="78">
        <f t="shared" si="38"/>
        <v>0</v>
      </c>
      <c r="DO14" s="79"/>
      <c r="DP14" s="60"/>
      <c r="DQ14" s="78">
        <f t="shared" si="39"/>
        <v>0</v>
      </c>
      <c r="DR14" s="79"/>
      <c r="DS14" s="60"/>
      <c r="DT14" s="78">
        <f t="shared" si="40"/>
        <v>0</v>
      </c>
      <c r="DU14" s="79"/>
      <c r="DV14" s="60"/>
      <c r="DW14" s="78">
        <f t="shared" si="41"/>
        <v>0</v>
      </c>
      <c r="DX14" s="79"/>
      <c r="DY14" s="60"/>
      <c r="DZ14" s="78">
        <f t="shared" si="42"/>
        <v>0</v>
      </c>
      <c r="EA14" s="79"/>
      <c r="EB14" s="60"/>
      <c r="EC14" s="78">
        <f t="shared" si="43"/>
        <v>0</v>
      </c>
      <c r="ED14" s="79"/>
      <c r="EE14" s="60"/>
      <c r="EF14" s="78">
        <f t="shared" si="44"/>
        <v>0</v>
      </c>
      <c r="EG14" s="79">
        <v>229.99</v>
      </c>
      <c r="EH14" s="60">
        <v>1</v>
      </c>
      <c r="EI14" s="78">
        <f t="shared" si="45"/>
        <v>229.99</v>
      </c>
      <c r="EJ14" s="79"/>
      <c r="EK14" s="60"/>
      <c r="EL14" s="78">
        <f t="shared" si="46"/>
        <v>0</v>
      </c>
      <c r="EM14" s="79"/>
      <c r="EN14" s="60"/>
      <c r="EO14" s="78">
        <f t="shared" si="47"/>
        <v>0</v>
      </c>
      <c r="EP14" s="79"/>
      <c r="EQ14" s="60"/>
      <c r="ER14" s="78">
        <f t="shared" si="48"/>
        <v>0</v>
      </c>
      <c r="ES14" s="79"/>
      <c r="ET14" s="60"/>
      <c r="EU14" s="78">
        <f t="shared" si="49"/>
        <v>0</v>
      </c>
      <c r="EV14" s="79"/>
      <c r="EW14" s="60"/>
      <c r="EX14" s="78">
        <f t="shared" si="50"/>
        <v>0</v>
      </c>
      <c r="EY14" s="79">
        <v>4.43</v>
      </c>
      <c r="EZ14" s="60">
        <v>2</v>
      </c>
      <c r="FA14" s="78">
        <f t="shared" si="51"/>
        <v>8.86</v>
      </c>
      <c r="FB14" s="79"/>
      <c r="FC14" s="60"/>
      <c r="FD14" s="78">
        <f t="shared" si="52"/>
        <v>0</v>
      </c>
      <c r="FE14" s="79"/>
      <c r="FF14" s="60"/>
      <c r="FG14" s="78">
        <f t="shared" si="53"/>
        <v>0</v>
      </c>
      <c r="FH14" s="79">
        <v>49</v>
      </c>
      <c r="FI14" s="60">
        <v>1</v>
      </c>
      <c r="FJ14" s="78">
        <f t="shared" si="54"/>
        <v>49</v>
      </c>
      <c r="FK14" s="79"/>
      <c r="FL14" s="60"/>
      <c r="FM14" s="78">
        <f t="shared" si="55"/>
        <v>0</v>
      </c>
      <c r="FN14" s="79"/>
      <c r="FO14" s="60"/>
      <c r="FP14" s="78">
        <f t="shared" si="56"/>
        <v>0</v>
      </c>
      <c r="FQ14" s="79">
        <v>7.5</v>
      </c>
      <c r="FR14" s="60">
        <v>1</v>
      </c>
      <c r="FS14" s="78">
        <f t="shared" si="57"/>
        <v>7.5</v>
      </c>
      <c r="FT14" s="79"/>
      <c r="FU14" s="60"/>
      <c r="FV14" s="78">
        <f t="shared" si="58"/>
        <v>0</v>
      </c>
      <c r="FW14" s="79"/>
      <c r="FX14" s="60"/>
      <c r="FY14" s="78">
        <f t="shared" si="59"/>
        <v>0</v>
      </c>
      <c r="FZ14" s="79"/>
      <c r="GA14" s="60"/>
      <c r="GB14" s="78">
        <f t="shared" si="60"/>
        <v>0</v>
      </c>
      <c r="GC14" s="79"/>
      <c r="GD14" s="60"/>
      <c r="GE14" s="78">
        <f t="shared" si="61"/>
        <v>0</v>
      </c>
      <c r="GF14" s="79">
        <v>6.89</v>
      </c>
      <c r="GG14" s="60">
        <v>1</v>
      </c>
      <c r="GH14" s="78">
        <f t="shared" si="62"/>
        <v>6.89</v>
      </c>
      <c r="GI14" s="79"/>
      <c r="GJ14" s="60"/>
      <c r="GK14" s="78">
        <f t="shared" si="63"/>
        <v>0</v>
      </c>
      <c r="GL14" s="79"/>
      <c r="GM14" s="60"/>
      <c r="GN14" s="78">
        <f t="shared" si="64"/>
        <v>0</v>
      </c>
      <c r="GO14" s="79"/>
      <c r="GP14" s="60"/>
      <c r="GQ14" s="78">
        <f t="shared" si="65"/>
        <v>0</v>
      </c>
      <c r="GR14" s="79"/>
      <c r="GS14" s="60"/>
      <c r="GT14" s="78">
        <f t="shared" si="66"/>
        <v>0</v>
      </c>
      <c r="GU14" s="79"/>
      <c r="GV14" s="60"/>
      <c r="GW14" s="78">
        <f t="shared" si="67"/>
        <v>0</v>
      </c>
      <c r="GX14" s="79"/>
      <c r="GY14" s="60"/>
      <c r="GZ14" s="78">
        <f t="shared" si="68"/>
        <v>0</v>
      </c>
      <c r="HA14" s="79"/>
      <c r="HB14" s="60"/>
      <c r="HC14" s="78">
        <f t="shared" si="69"/>
        <v>0</v>
      </c>
      <c r="HD14" s="79">
        <v>133.37</v>
      </c>
      <c r="HE14" s="60">
        <v>1</v>
      </c>
      <c r="HF14" s="78">
        <f t="shared" si="70"/>
        <v>133.37</v>
      </c>
      <c r="HG14" s="79">
        <v>0.76</v>
      </c>
      <c r="HH14" s="60">
        <v>1</v>
      </c>
      <c r="HI14" s="78">
        <f t="shared" si="71"/>
        <v>0.76</v>
      </c>
      <c r="HJ14" s="79">
        <v>8.4600000000000009</v>
      </c>
      <c r="HK14" s="60">
        <v>1</v>
      </c>
      <c r="HL14" s="78">
        <f t="shared" si="72"/>
        <v>8.4600000000000009</v>
      </c>
      <c r="HM14" s="79">
        <v>40.369999999999997</v>
      </c>
      <c r="HN14" s="60">
        <v>1</v>
      </c>
      <c r="HO14" s="78">
        <f t="shared" si="73"/>
        <v>40.369999999999997</v>
      </c>
      <c r="HP14" s="79"/>
      <c r="HQ14" s="60"/>
      <c r="HR14" s="78">
        <f t="shared" si="74"/>
        <v>0</v>
      </c>
      <c r="HS14" s="79"/>
      <c r="HT14" s="60"/>
      <c r="HU14" s="78">
        <f t="shared" si="75"/>
        <v>0</v>
      </c>
      <c r="HV14" s="79"/>
      <c r="HW14" s="60"/>
      <c r="HX14" s="78">
        <f t="shared" si="76"/>
        <v>0</v>
      </c>
      <c r="HY14" s="79"/>
      <c r="HZ14" s="60"/>
      <c r="IA14" s="78">
        <f t="shared" si="77"/>
        <v>0</v>
      </c>
      <c r="IB14" s="79"/>
      <c r="IC14" s="60"/>
      <c r="ID14" s="78">
        <f t="shared" si="78"/>
        <v>0</v>
      </c>
      <c r="IE14" s="79"/>
      <c r="IF14" s="60"/>
      <c r="IG14" s="78">
        <f t="shared" si="79"/>
        <v>0</v>
      </c>
      <c r="IH14" s="79"/>
      <c r="II14" s="60"/>
      <c r="IJ14" s="78">
        <f t="shared" si="80"/>
        <v>0</v>
      </c>
      <c r="IK14" s="79"/>
      <c r="IL14" s="60"/>
      <c r="IM14" s="78">
        <f t="shared" si="81"/>
        <v>0</v>
      </c>
      <c r="IN14" s="79"/>
      <c r="IO14" s="60"/>
      <c r="IP14" s="78">
        <f t="shared" si="82"/>
        <v>0</v>
      </c>
      <c r="IQ14" s="79"/>
      <c r="IR14" s="60"/>
    </row>
    <row r="15" spans="1:252" x14ac:dyDescent="0.2">
      <c r="A15" s="36">
        <v>12</v>
      </c>
      <c r="B15" s="48">
        <v>0.76</v>
      </c>
      <c r="C15" s="4">
        <v>1</v>
      </c>
      <c r="D15" s="52">
        <f t="shared" si="83"/>
        <v>0.76</v>
      </c>
      <c r="E15" s="48">
        <v>1.57</v>
      </c>
      <c r="F15" s="4">
        <v>2</v>
      </c>
      <c r="G15" s="52">
        <f t="shared" si="84"/>
        <v>3.14</v>
      </c>
      <c r="H15" s="48">
        <v>1.36</v>
      </c>
      <c r="I15" s="4">
        <v>1</v>
      </c>
      <c r="J15" s="52">
        <f t="shared" si="85"/>
        <v>1.36</v>
      </c>
      <c r="K15" s="48">
        <v>0.35544999999999999</v>
      </c>
      <c r="L15" s="4">
        <v>1</v>
      </c>
      <c r="M15" s="52">
        <f t="shared" si="86"/>
        <v>0.35544999999999999</v>
      </c>
      <c r="N15" s="48">
        <v>19.87</v>
      </c>
      <c r="O15" s="4">
        <v>1</v>
      </c>
      <c r="P15" s="52">
        <f t="shared" si="87"/>
        <v>19.87</v>
      </c>
      <c r="Q15" s="48"/>
      <c r="R15" s="4">
        <v>0</v>
      </c>
      <c r="S15" s="52">
        <f t="shared" si="88"/>
        <v>0</v>
      </c>
      <c r="T15" s="48"/>
      <c r="U15" s="4">
        <v>0</v>
      </c>
      <c r="V15" s="52">
        <f t="shared" si="89"/>
        <v>0</v>
      </c>
      <c r="W15" s="48"/>
      <c r="X15" s="4">
        <v>0</v>
      </c>
      <c r="Y15" s="52">
        <f t="shared" si="90"/>
        <v>0</v>
      </c>
      <c r="Z15" s="48">
        <v>68.849999999999994</v>
      </c>
      <c r="AA15" s="4">
        <v>1</v>
      </c>
      <c r="AB15" s="52">
        <f t="shared" si="91"/>
        <v>68.849999999999994</v>
      </c>
      <c r="AC15" s="48">
        <v>3.85</v>
      </c>
      <c r="AD15" s="4">
        <v>1</v>
      </c>
      <c r="AE15" s="52">
        <f t="shared" si="92"/>
        <v>3.85</v>
      </c>
      <c r="AF15" s="48">
        <v>1.84</v>
      </c>
      <c r="AG15" s="4">
        <v>1</v>
      </c>
      <c r="AH15" s="52">
        <f t="shared" si="93"/>
        <v>1.84</v>
      </c>
      <c r="AI15" s="48">
        <v>4.38</v>
      </c>
      <c r="AJ15" s="4">
        <v>1</v>
      </c>
      <c r="AK15" s="52">
        <f t="shared" si="94"/>
        <v>4.38</v>
      </c>
      <c r="AL15" s="48">
        <v>0.2</v>
      </c>
      <c r="AM15" s="4">
        <v>3</v>
      </c>
      <c r="AN15" s="52">
        <f t="shared" si="95"/>
        <v>0.60000000000000009</v>
      </c>
      <c r="AO15" s="48">
        <v>1.91</v>
      </c>
      <c r="AP15" s="4">
        <v>3</v>
      </c>
      <c r="AQ15" s="52">
        <f t="shared" si="96"/>
        <v>5.7299999999999995</v>
      </c>
      <c r="AR15" s="48">
        <v>8.6999999999999993</v>
      </c>
      <c r="AS15" s="4">
        <v>1</v>
      </c>
      <c r="AT15" s="16">
        <f t="shared" si="97"/>
        <v>8.6999999999999993</v>
      </c>
      <c r="AU15" s="14">
        <v>0.54600000000000004</v>
      </c>
      <c r="AV15" s="4">
        <v>4</v>
      </c>
      <c r="AW15" s="52">
        <f t="shared" si="98"/>
        <v>2.1840000000000002</v>
      </c>
      <c r="AX15" s="48">
        <v>14.4</v>
      </c>
      <c r="AY15" s="4">
        <v>1</v>
      </c>
      <c r="AZ15" s="52">
        <f t="shared" si="99"/>
        <v>14.4</v>
      </c>
      <c r="BA15" s="48">
        <v>0.34</v>
      </c>
      <c r="BB15" s="4">
        <v>2</v>
      </c>
      <c r="BC15" s="52">
        <f t="shared" si="100"/>
        <v>0.68</v>
      </c>
      <c r="BD15" s="48">
        <v>167</v>
      </c>
      <c r="BE15" s="4">
        <v>1</v>
      </c>
      <c r="BF15" s="52">
        <f t="shared" si="101"/>
        <v>167</v>
      </c>
      <c r="BG15" s="48"/>
      <c r="BH15" s="4">
        <v>0</v>
      </c>
      <c r="BI15" s="52">
        <f t="shared" si="102"/>
        <v>0</v>
      </c>
      <c r="BJ15" s="48">
        <v>211.64</v>
      </c>
      <c r="BK15" s="4">
        <v>1</v>
      </c>
      <c r="BL15" s="52">
        <f t="shared" si="103"/>
        <v>211.64</v>
      </c>
      <c r="BM15" s="48">
        <v>0.22</v>
      </c>
      <c r="BN15" s="4">
        <v>1</v>
      </c>
      <c r="BO15" s="52">
        <f t="shared" si="104"/>
        <v>0.22</v>
      </c>
      <c r="BP15" s="48">
        <v>9</v>
      </c>
      <c r="BQ15" s="4">
        <v>1</v>
      </c>
      <c r="BR15" s="52">
        <f t="shared" si="105"/>
        <v>9</v>
      </c>
      <c r="BS15" s="48">
        <v>0.58299999999999996</v>
      </c>
      <c r="BT15" s="4">
        <v>2</v>
      </c>
      <c r="BU15" s="52">
        <f t="shared" si="106"/>
        <v>1.1659999999999999</v>
      </c>
      <c r="BV15" s="48">
        <v>129.47999999999999</v>
      </c>
      <c r="BW15" s="4">
        <v>1</v>
      </c>
      <c r="BX15" s="52">
        <f t="shared" si="107"/>
        <v>129.47999999999999</v>
      </c>
      <c r="BY15" s="48" t="s">
        <v>750</v>
      </c>
      <c r="BZ15" s="4"/>
      <c r="CA15" s="52" t="e">
        <f t="shared" si="108"/>
        <v>#VALUE!</v>
      </c>
      <c r="CB15" s="48" t="s">
        <v>753</v>
      </c>
      <c r="CC15" s="4"/>
      <c r="CD15" s="52" t="e">
        <f t="shared" si="109"/>
        <v>#VALUE!</v>
      </c>
      <c r="CE15" s="48" t="s">
        <v>468</v>
      </c>
      <c r="CF15" s="4">
        <v>3</v>
      </c>
      <c r="CG15" s="52" t="e">
        <f t="shared" si="110"/>
        <v>#VALUE!</v>
      </c>
      <c r="CH15" s="48"/>
      <c r="CI15" s="4">
        <v>0</v>
      </c>
      <c r="CJ15" s="52">
        <f t="shared" si="111"/>
        <v>0</v>
      </c>
      <c r="CK15" s="48">
        <v>2.0099999999999998</v>
      </c>
      <c r="CL15" s="4">
        <v>2</v>
      </c>
      <c r="CM15" s="52">
        <f t="shared" si="112"/>
        <v>4.0199999999999996</v>
      </c>
      <c r="CN15" s="48">
        <v>52</v>
      </c>
      <c r="CO15" s="4">
        <v>2</v>
      </c>
      <c r="CP15" s="52">
        <f t="shared" si="113"/>
        <v>104</v>
      </c>
      <c r="CQ15" s="48">
        <v>4.1399999999999997</v>
      </c>
      <c r="CR15" s="4">
        <v>1</v>
      </c>
      <c r="CS15" s="52">
        <f t="shared" si="31"/>
        <v>4.1399999999999997</v>
      </c>
      <c r="CT15" s="48">
        <v>20.8</v>
      </c>
      <c r="CU15" s="4">
        <v>1</v>
      </c>
      <c r="CV15" s="52">
        <f t="shared" si="32"/>
        <v>20.8</v>
      </c>
      <c r="CW15" s="48">
        <v>41.57</v>
      </c>
      <c r="CX15" s="4">
        <v>1</v>
      </c>
      <c r="CY15" s="52">
        <f t="shared" si="33"/>
        <v>41.57</v>
      </c>
      <c r="CZ15" s="48"/>
      <c r="DA15" s="4"/>
      <c r="DB15" s="52">
        <f t="shared" si="34"/>
        <v>0</v>
      </c>
      <c r="DC15" s="48"/>
      <c r="DD15" s="4"/>
      <c r="DE15" s="16">
        <f t="shared" si="35"/>
        <v>0</v>
      </c>
      <c r="DF15" s="14"/>
      <c r="DG15" s="4"/>
      <c r="DH15" s="16">
        <f t="shared" si="36"/>
        <v>0</v>
      </c>
      <c r="DI15" s="14"/>
      <c r="DJ15" s="4"/>
      <c r="DK15" s="16">
        <f t="shared" si="37"/>
        <v>0</v>
      </c>
      <c r="DL15" s="14"/>
      <c r="DM15" s="4"/>
      <c r="DN15" s="16">
        <f t="shared" si="38"/>
        <v>0</v>
      </c>
      <c r="DO15" s="14"/>
      <c r="DP15" s="4"/>
      <c r="DQ15" s="16">
        <f t="shared" si="39"/>
        <v>0</v>
      </c>
      <c r="DR15" s="14"/>
      <c r="DS15" s="4"/>
      <c r="DT15" s="16">
        <f t="shared" si="40"/>
        <v>0</v>
      </c>
      <c r="DU15" s="14"/>
      <c r="DV15" s="4"/>
      <c r="DW15" s="16">
        <f t="shared" si="41"/>
        <v>0</v>
      </c>
      <c r="DX15" s="14"/>
      <c r="DY15" s="4"/>
      <c r="DZ15" s="16">
        <f t="shared" si="42"/>
        <v>0</v>
      </c>
      <c r="EA15" s="14"/>
      <c r="EB15" s="4"/>
      <c r="EC15" s="16">
        <f t="shared" si="43"/>
        <v>0</v>
      </c>
      <c r="ED15" s="14"/>
      <c r="EE15" s="4"/>
      <c r="EF15" s="16">
        <f t="shared" si="44"/>
        <v>0</v>
      </c>
      <c r="EG15" s="14"/>
      <c r="EH15" s="4"/>
      <c r="EI15" s="16">
        <f t="shared" si="45"/>
        <v>0</v>
      </c>
      <c r="EJ15" s="14"/>
      <c r="EK15" s="4"/>
      <c r="EL15" s="16">
        <f t="shared" si="46"/>
        <v>0</v>
      </c>
      <c r="EM15" s="14"/>
      <c r="EN15" s="4"/>
      <c r="EO15" s="16">
        <f t="shared" si="47"/>
        <v>0</v>
      </c>
      <c r="EP15" s="14"/>
      <c r="EQ15" s="4"/>
      <c r="ER15" s="16">
        <f t="shared" si="48"/>
        <v>0</v>
      </c>
      <c r="ES15" s="14"/>
      <c r="ET15" s="4"/>
      <c r="EU15" s="16">
        <f t="shared" si="49"/>
        <v>0</v>
      </c>
      <c r="EV15" s="14"/>
      <c r="EW15" s="4"/>
      <c r="EX15" s="16">
        <f t="shared" si="50"/>
        <v>0</v>
      </c>
      <c r="EY15" s="14"/>
      <c r="EZ15" s="4"/>
      <c r="FA15" s="16">
        <f t="shared" si="51"/>
        <v>0</v>
      </c>
      <c r="FB15" s="14"/>
      <c r="FC15" s="4"/>
      <c r="FD15" s="16">
        <f t="shared" si="52"/>
        <v>0</v>
      </c>
      <c r="FE15" s="14"/>
      <c r="FF15" s="4"/>
      <c r="FG15" s="16">
        <f t="shared" si="53"/>
        <v>0</v>
      </c>
      <c r="FH15" s="14"/>
      <c r="FI15" s="4"/>
      <c r="FJ15" s="16">
        <f t="shared" si="54"/>
        <v>0</v>
      </c>
      <c r="FK15" s="14"/>
      <c r="FL15" s="4"/>
      <c r="FM15" s="16">
        <f t="shared" si="55"/>
        <v>0</v>
      </c>
      <c r="FN15" s="14"/>
      <c r="FO15" s="4"/>
      <c r="FP15" s="16">
        <f t="shared" si="56"/>
        <v>0</v>
      </c>
      <c r="FQ15" s="14"/>
      <c r="FR15" s="4"/>
      <c r="FS15" s="16">
        <f t="shared" si="57"/>
        <v>0</v>
      </c>
      <c r="FT15" s="14"/>
      <c r="FU15" s="4"/>
      <c r="FV15" s="16">
        <f t="shared" si="58"/>
        <v>0</v>
      </c>
      <c r="FW15" s="14"/>
      <c r="FX15" s="4"/>
      <c r="FY15" s="16">
        <f t="shared" si="59"/>
        <v>0</v>
      </c>
      <c r="FZ15" s="14"/>
      <c r="GA15" s="4"/>
      <c r="GB15" s="16">
        <f t="shared" si="60"/>
        <v>0</v>
      </c>
      <c r="GC15" s="14"/>
      <c r="GD15" s="4"/>
      <c r="GE15" s="16">
        <f t="shared" si="61"/>
        <v>0</v>
      </c>
      <c r="GF15" s="14"/>
      <c r="GG15" s="4"/>
      <c r="GH15" s="16">
        <f t="shared" si="62"/>
        <v>0</v>
      </c>
      <c r="GI15" s="14"/>
      <c r="GJ15" s="4"/>
      <c r="GK15" s="16">
        <f t="shared" si="63"/>
        <v>0</v>
      </c>
      <c r="GL15" s="14"/>
      <c r="GM15" s="4"/>
      <c r="GN15" s="16">
        <f t="shared" si="64"/>
        <v>0</v>
      </c>
      <c r="GO15" s="14"/>
      <c r="GP15" s="4"/>
      <c r="GQ15" s="16">
        <f t="shared" si="65"/>
        <v>0</v>
      </c>
      <c r="GR15" s="14"/>
      <c r="GS15" s="4"/>
      <c r="GT15" s="16">
        <f t="shared" si="66"/>
        <v>0</v>
      </c>
      <c r="GU15" s="14"/>
      <c r="GV15" s="4"/>
      <c r="GW15" s="16">
        <f t="shared" si="67"/>
        <v>0</v>
      </c>
      <c r="GX15" s="14"/>
      <c r="GY15" s="4"/>
      <c r="GZ15" s="16">
        <f t="shared" si="68"/>
        <v>0</v>
      </c>
      <c r="HA15" s="14"/>
      <c r="HB15" s="4"/>
      <c r="HC15" s="16">
        <f t="shared" si="69"/>
        <v>0</v>
      </c>
      <c r="HD15" s="14"/>
      <c r="HE15" s="4"/>
      <c r="HF15" s="16">
        <f t="shared" si="70"/>
        <v>0</v>
      </c>
      <c r="HG15" s="14"/>
      <c r="HH15" s="4"/>
      <c r="HI15" s="16">
        <f t="shared" si="71"/>
        <v>0</v>
      </c>
      <c r="HJ15" s="14"/>
      <c r="HK15" s="4"/>
      <c r="HL15" s="16">
        <f t="shared" si="72"/>
        <v>0</v>
      </c>
      <c r="HM15" s="14"/>
      <c r="HN15" s="4"/>
      <c r="HO15" s="16">
        <f t="shared" si="73"/>
        <v>0</v>
      </c>
      <c r="HP15" s="14"/>
      <c r="HQ15" s="4"/>
      <c r="HR15" s="16">
        <f t="shared" si="74"/>
        <v>0</v>
      </c>
      <c r="HS15" s="14"/>
      <c r="HT15" s="4"/>
      <c r="HU15" s="16">
        <f t="shared" si="75"/>
        <v>0</v>
      </c>
      <c r="HV15" s="14"/>
      <c r="HW15" s="4"/>
      <c r="HX15" s="16">
        <f t="shared" si="76"/>
        <v>0</v>
      </c>
      <c r="HY15" s="14"/>
      <c r="HZ15" s="4"/>
      <c r="IA15" s="16">
        <f t="shared" si="77"/>
        <v>0</v>
      </c>
      <c r="IB15" s="14"/>
      <c r="IC15" s="4"/>
      <c r="ID15" s="16">
        <f t="shared" si="78"/>
        <v>0</v>
      </c>
      <c r="IE15" s="14"/>
      <c r="IF15" s="4"/>
      <c r="IG15" s="16">
        <f t="shared" si="79"/>
        <v>0</v>
      </c>
      <c r="IH15" s="14"/>
      <c r="II15" s="4"/>
      <c r="IJ15" s="16">
        <f t="shared" si="80"/>
        <v>0</v>
      </c>
      <c r="IK15" s="14"/>
      <c r="IL15" s="4"/>
      <c r="IM15" s="16">
        <f t="shared" si="81"/>
        <v>0</v>
      </c>
      <c r="IN15" s="14"/>
      <c r="IO15" s="4"/>
      <c r="IP15" s="16">
        <f t="shared" si="82"/>
        <v>0</v>
      </c>
      <c r="IQ15" s="14"/>
      <c r="IR15" s="4"/>
    </row>
    <row r="16" spans="1:252" x14ac:dyDescent="0.2">
      <c r="A16" s="36">
        <v>13</v>
      </c>
      <c r="B16" s="48">
        <v>0.76</v>
      </c>
      <c r="C16" s="4">
        <v>1</v>
      </c>
      <c r="D16" s="52">
        <f t="shared" si="83"/>
        <v>0.76</v>
      </c>
      <c r="E16" s="48">
        <v>1.57</v>
      </c>
      <c r="F16" s="4">
        <v>2</v>
      </c>
      <c r="G16" s="52">
        <f t="shared" si="84"/>
        <v>3.14</v>
      </c>
      <c r="H16" s="48">
        <v>1.36</v>
      </c>
      <c r="I16" s="4">
        <v>1</v>
      </c>
      <c r="J16" s="52">
        <f t="shared" si="85"/>
        <v>1.36</v>
      </c>
      <c r="K16" s="48">
        <v>0.35544999999999999</v>
      </c>
      <c r="L16" s="4">
        <v>1</v>
      </c>
      <c r="M16" s="52">
        <f t="shared" si="86"/>
        <v>0.35544999999999999</v>
      </c>
      <c r="N16" s="48">
        <v>19.87</v>
      </c>
      <c r="O16" s="4">
        <v>1</v>
      </c>
      <c r="P16" s="52">
        <f t="shared" si="87"/>
        <v>19.87</v>
      </c>
      <c r="Q16" s="48">
        <v>120</v>
      </c>
      <c r="R16" s="4">
        <v>1</v>
      </c>
      <c r="S16" s="52">
        <f t="shared" si="88"/>
        <v>120</v>
      </c>
      <c r="T16" s="48">
        <v>6.5</v>
      </c>
      <c r="U16" s="4">
        <v>1</v>
      </c>
      <c r="V16" s="52">
        <f t="shared" si="89"/>
        <v>6.5</v>
      </c>
      <c r="W16" s="48">
        <v>14</v>
      </c>
      <c r="X16" s="4">
        <v>1</v>
      </c>
      <c r="Y16" s="52">
        <f t="shared" si="90"/>
        <v>14</v>
      </c>
      <c r="Z16" s="48">
        <v>68.849999999999994</v>
      </c>
      <c r="AA16" s="4">
        <v>1</v>
      </c>
      <c r="AB16" s="52">
        <f t="shared" si="91"/>
        <v>68.849999999999994</v>
      </c>
      <c r="AC16" s="48">
        <v>3.85</v>
      </c>
      <c r="AD16" s="4">
        <v>1</v>
      </c>
      <c r="AE16" s="52">
        <f t="shared" si="92"/>
        <v>3.85</v>
      </c>
      <c r="AF16" s="48">
        <v>1.84</v>
      </c>
      <c r="AG16" s="4">
        <v>1</v>
      </c>
      <c r="AH16" s="52">
        <f t="shared" si="93"/>
        <v>1.84</v>
      </c>
      <c r="AI16" s="48">
        <v>4.38</v>
      </c>
      <c r="AJ16" s="4">
        <v>1</v>
      </c>
      <c r="AK16" s="52">
        <f t="shared" si="94"/>
        <v>4.38</v>
      </c>
      <c r="AL16" s="48">
        <v>0.2</v>
      </c>
      <c r="AM16" s="4">
        <v>3</v>
      </c>
      <c r="AN16" s="52">
        <f t="shared" si="95"/>
        <v>0.60000000000000009</v>
      </c>
      <c r="AO16" s="48">
        <v>1.91</v>
      </c>
      <c r="AP16" s="4">
        <v>3</v>
      </c>
      <c r="AQ16" s="52">
        <f t="shared" si="96"/>
        <v>5.7299999999999995</v>
      </c>
      <c r="AR16" s="48">
        <v>8.6999999999999993</v>
      </c>
      <c r="AS16" s="4">
        <v>1</v>
      </c>
      <c r="AT16" s="16">
        <f t="shared" si="97"/>
        <v>8.6999999999999993</v>
      </c>
      <c r="AU16" s="14">
        <v>0.54600000000000004</v>
      </c>
      <c r="AV16" s="4">
        <v>4</v>
      </c>
      <c r="AW16" s="52">
        <f t="shared" si="98"/>
        <v>2.1840000000000002</v>
      </c>
      <c r="AX16" s="48">
        <v>14.4</v>
      </c>
      <c r="AY16" s="4">
        <v>1</v>
      </c>
      <c r="AZ16" s="52">
        <f t="shared" si="99"/>
        <v>14.4</v>
      </c>
      <c r="BA16" s="48">
        <v>0.34</v>
      </c>
      <c r="BB16" s="4">
        <v>2</v>
      </c>
      <c r="BC16" s="52">
        <f t="shared" si="100"/>
        <v>0.68</v>
      </c>
      <c r="BD16" s="48">
        <v>167</v>
      </c>
      <c r="BE16" s="4">
        <v>1</v>
      </c>
      <c r="BF16" s="52">
        <f t="shared" si="101"/>
        <v>167</v>
      </c>
      <c r="BG16" s="48">
        <v>32</v>
      </c>
      <c r="BH16" s="4">
        <v>4</v>
      </c>
      <c r="BI16" s="52">
        <f t="shared" si="102"/>
        <v>128</v>
      </c>
      <c r="BJ16" s="48">
        <v>211.64</v>
      </c>
      <c r="BK16" s="4">
        <v>1</v>
      </c>
      <c r="BL16" s="52">
        <f t="shared" si="103"/>
        <v>211.64</v>
      </c>
      <c r="BM16" s="48">
        <v>0.22</v>
      </c>
      <c r="BN16" s="4">
        <v>1</v>
      </c>
      <c r="BO16" s="52">
        <f t="shared" si="104"/>
        <v>0.22</v>
      </c>
      <c r="BP16" s="48">
        <v>9</v>
      </c>
      <c r="BQ16" s="4">
        <v>1</v>
      </c>
      <c r="BR16" s="52">
        <f t="shared" si="105"/>
        <v>9</v>
      </c>
      <c r="BS16" s="48">
        <v>0.58299999999999996</v>
      </c>
      <c r="BT16" s="4">
        <v>2</v>
      </c>
      <c r="BU16" s="52">
        <f t="shared" si="106"/>
        <v>1.1659999999999999</v>
      </c>
      <c r="BV16" s="48">
        <v>129.47999999999999</v>
      </c>
      <c r="BW16" s="4">
        <v>1</v>
      </c>
      <c r="BX16" s="52">
        <f t="shared" si="107"/>
        <v>129.47999999999999</v>
      </c>
      <c r="BY16" s="48" t="s">
        <v>750</v>
      </c>
      <c r="BZ16" s="4"/>
      <c r="CA16" s="52" t="e">
        <f t="shared" si="108"/>
        <v>#VALUE!</v>
      </c>
      <c r="CB16" s="48"/>
      <c r="CC16" s="4">
        <v>1</v>
      </c>
      <c r="CD16" s="52">
        <f t="shared" si="109"/>
        <v>0</v>
      </c>
      <c r="CE16" s="48" t="s">
        <v>468</v>
      </c>
      <c r="CF16" s="4">
        <v>3</v>
      </c>
      <c r="CG16" s="52" t="e">
        <f t="shared" si="110"/>
        <v>#VALUE!</v>
      </c>
      <c r="CH16" s="48">
        <v>188</v>
      </c>
      <c r="CI16" s="4">
        <v>2</v>
      </c>
      <c r="CJ16" s="52">
        <f t="shared" si="111"/>
        <v>376</v>
      </c>
      <c r="CK16" s="48"/>
      <c r="CL16" s="4">
        <v>0</v>
      </c>
      <c r="CM16" s="52">
        <f t="shared" si="112"/>
        <v>0</v>
      </c>
      <c r="CN16" s="48"/>
      <c r="CO16" s="4">
        <v>0</v>
      </c>
      <c r="CP16" s="52">
        <f t="shared" si="113"/>
        <v>0</v>
      </c>
      <c r="CQ16" s="48"/>
      <c r="CR16" s="4">
        <v>0</v>
      </c>
      <c r="CS16" s="52">
        <f t="shared" si="31"/>
        <v>0</v>
      </c>
      <c r="CT16" s="48"/>
      <c r="CU16" s="4">
        <v>0</v>
      </c>
      <c r="CV16" s="52">
        <f t="shared" si="32"/>
        <v>0</v>
      </c>
      <c r="CW16" s="48"/>
      <c r="CX16" s="4">
        <v>0</v>
      </c>
      <c r="CY16" s="52">
        <f t="shared" si="33"/>
        <v>0</v>
      </c>
      <c r="CZ16" s="48"/>
      <c r="DA16" s="4"/>
      <c r="DB16" s="52">
        <f t="shared" si="34"/>
        <v>0</v>
      </c>
      <c r="DC16" s="48"/>
      <c r="DD16" s="4"/>
      <c r="DE16" s="16">
        <f t="shared" si="35"/>
        <v>0</v>
      </c>
      <c r="DF16" s="14"/>
      <c r="DG16" s="4"/>
      <c r="DH16" s="16">
        <f t="shared" si="36"/>
        <v>0</v>
      </c>
      <c r="DI16" s="14"/>
      <c r="DJ16" s="4"/>
      <c r="DK16" s="16">
        <f t="shared" si="37"/>
        <v>0</v>
      </c>
      <c r="DL16" s="14"/>
      <c r="DM16" s="4"/>
      <c r="DN16" s="16">
        <f t="shared" si="38"/>
        <v>0</v>
      </c>
      <c r="DO16" s="14"/>
      <c r="DP16" s="4"/>
      <c r="DQ16" s="16">
        <f t="shared" si="39"/>
        <v>0</v>
      </c>
      <c r="DR16" s="14"/>
      <c r="DS16" s="4"/>
      <c r="DT16" s="16">
        <f t="shared" si="40"/>
        <v>0</v>
      </c>
      <c r="DU16" s="14"/>
      <c r="DV16" s="4"/>
      <c r="DW16" s="16">
        <f t="shared" si="41"/>
        <v>0</v>
      </c>
      <c r="DX16" s="14"/>
      <c r="DY16" s="4"/>
      <c r="DZ16" s="16">
        <f t="shared" si="42"/>
        <v>0</v>
      </c>
      <c r="EA16" s="14"/>
      <c r="EB16" s="4"/>
      <c r="EC16" s="16">
        <f t="shared" si="43"/>
        <v>0</v>
      </c>
      <c r="ED16" s="14"/>
      <c r="EE16" s="4"/>
      <c r="EF16" s="16">
        <f t="shared" si="44"/>
        <v>0</v>
      </c>
      <c r="EG16" s="14"/>
      <c r="EH16" s="4"/>
      <c r="EI16" s="16">
        <f t="shared" si="45"/>
        <v>0</v>
      </c>
      <c r="EJ16" s="14"/>
      <c r="EK16" s="4"/>
      <c r="EL16" s="16">
        <f t="shared" si="46"/>
        <v>0</v>
      </c>
      <c r="EM16" s="14"/>
      <c r="EN16" s="4"/>
      <c r="EO16" s="16">
        <f t="shared" si="47"/>
        <v>0</v>
      </c>
      <c r="EP16" s="14"/>
      <c r="EQ16" s="4"/>
      <c r="ER16" s="16">
        <f t="shared" si="48"/>
        <v>0</v>
      </c>
      <c r="ES16" s="14"/>
      <c r="ET16" s="4"/>
      <c r="EU16" s="16">
        <f t="shared" si="49"/>
        <v>0</v>
      </c>
      <c r="EV16" s="14"/>
      <c r="EW16" s="4"/>
      <c r="EX16" s="16">
        <f t="shared" si="50"/>
        <v>0</v>
      </c>
      <c r="EY16" s="14"/>
      <c r="EZ16" s="4"/>
      <c r="FA16" s="16">
        <f t="shared" si="51"/>
        <v>0</v>
      </c>
      <c r="FB16" s="14"/>
      <c r="FC16" s="4"/>
      <c r="FD16" s="16">
        <f t="shared" si="52"/>
        <v>0</v>
      </c>
      <c r="FE16" s="14"/>
      <c r="FF16" s="4"/>
      <c r="FG16" s="16">
        <f t="shared" si="53"/>
        <v>0</v>
      </c>
      <c r="FH16" s="14"/>
      <c r="FI16" s="4"/>
      <c r="FJ16" s="16">
        <f t="shared" si="54"/>
        <v>0</v>
      </c>
      <c r="FK16" s="14"/>
      <c r="FL16" s="4"/>
      <c r="FM16" s="16">
        <f t="shared" si="55"/>
        <v>0</v>
      </c>
      <c r="FN16" s="14"/>
      <c r="FO16" s="4"/>
      <c r="FP16" s="16">
        <f t="shared" si="56"/>
        <v>0</v>
      </c>
      <c r="FQ16" s="14"/>
      <c r="FR16" s="4"/>
      <c r="FS16" s="16">
        <f t="shared" si="57"/>
        <v>0</v>
      </c>
      <c r="FT16" s="14"/>
      <c r="FU16" s="4"/>
      <c r="FV16" s="16">
        <f t="shared" si="58"/>
        <v>0</v>
      </c>
      <c r="FW16" s="14"/>
      <c r="FX16" s="4"/>
      <c r="FY16" s="16">
        <f t="shared" si="59"/>
        <v>0</v>
      </c>
      <c r="FZ16" s="14"/>
      <c r="GA16" s="4"/>
      <c r="GB16" s="16">
        <f t="shared" si="60"/>
        <v>0</v>
      </c>
      <c r="GC16" s="14"/>
      <c r="GD16" s="4"/>
      <c r="GE16" s="16">
        <f t="shared" si="61"/>
        <v>0</v>
      </c>
      <c r="GF16" s="14"/>
      <c r="GG16" s="4"/>
      <c r="GH16" s="16">
        <f t="shared" si="62"/>
        <v>0</v>
      </c>
      <c r="GI16" s="14"/>
      <c r="GJ16" s="4"/>
      <c r="GK16" s="16">
        <f t="shared" si="63"/>
        <v>0</v>
      </c>
      <c r="GL16" s="14"/>
      <c r="GM16" s="4"/>
      <c r="GN16" s="16">
        <f t="shared" si="64"/>
        <v>0</v>
      </c>
      <c r="GO16" s="14"/>
      <c r="GP16" s="4"/>
      <c r="GQ16" s="16">
        <f t="shared" si="65"/>
        <v>0</v>
      </c>
      <c r="GR16" s="14"/>
      <c r="GS16" s="4"/>
      <c r="GT16" s="16">
        <f t="shared" si="66"/>
        <v>0</v>
      </c>
      <c r="GU16" s="14"/>
      <c r="GV16" s="4"/>
      <c r="GW16" s="16">
        <f t="shared" si="67"/>
        <v>0</v>
      </c>
      <c r="GX16" s="14"/>
      <c r="GY16" s="4"/>
      <c r="GZ16" s="16">
        <f t="shared" si="68"/>
        <v>0</v>
      </c>
      <c r="HA16" s="14"/>
      <c r="HB16" s="4"/>
      <c r="HC16" s="16">
        <f t="shared" si="69"/>
        <v>0</v>
      </c>
      <c r="HD16" s="14"/>
      <c r="HE16" s="4"/>
      <c r="HF16" s="16">
        <f t="shared" si="70"/>
        <v>0</v>
      </c>
      <c r="HG16" s="14"/>
      <c r="HH16" s="4"/>
      <c r="HI16" s="16">
        <f t="shared" si="71"/>
        <v>0</v>
      </c>
      <c r="HJ16" s="14"/>
      <c r="HK16" s="4"/>
      <c r="HL16" s="16">
        <f t="shared" si="72"/>
        <v>0</v>
      </c>
      <c r="HM16" s="14"/>
      <c r="HN16" s="4"/>
      <c r="HO16" s="16">
        <f t="shared" si="73"/>
        <v>0</v>
      </c>
      <c r="HP16" s="14"/>
      <c r="HQ16" s="4"/>
      <c r="HR16" s="16">
        <f t="shared" si="74"/>
        <v>0</v>
      </c>
      <c r="HS16" s="14"/>
      <c r="HT16" s="4"/>
      <c r="HU16" s="16">
        <f t="shared" si="75"/>
        <v>0</v>
      </c>
      <c r="HV16" s="14"/>
      <c r="HW16" s="4"/>
      <c r="HX16" s="16">
        <f t="shared" si="76"/>
        <v>0</v>
      </c>
      <c r="HY16" s="14"/>
      <c r="HZ16" s="4"/>
      <c r="IA16" s="16">
        <f t="shared" si="77"/>
        <v>0</v>
      </c>
      <c r="IB16" s="14"/>
      <c r="IC16" s="4"/>
      <c r="ID16" s="16">
        <f t="shared" si="78"/>
        <v>0</v>
      </c>
      <c r="IE16" s="14"/>
      <c r="IF16" s="4"/>
      <c r="IG16" s="16">
        <f t="shared" si="79"/>
        <v>0</v>
      </c>
      <c r="IH16" s="14"/>
      <c r="II16" s="4"/>
      <c r="IJ16" s="16">
        <f t="shared" si="80"/>
        <v>0</v>
      </c>
      <c r="IK16" s="14"/>
      <c r="IL16" s="4"/>
      <c r="IM16" s="16">
        <f t="shared" si="81"/>
        <v>0</v>
      </c>
      <c r="IN16" s="14"/>
      <c r="IO16" s="4"/>
      <c r="IP16" s="16">
        <f t="shared" si="82"/>
        <v>0</v>
      </c>
      <c r="IQ16" s="14"/>
      <c r="IR16" s="4"/>
    </row>
    <row r="17" spans="1:252" x14ac:dyDescent="0.2">
      <c r="A17" s="36">
        <v>14</v>
      </c>
      <c r="B17" s="48"/>
      <c r="C17" s="4"/>
      <c r="D17" s="52">
        <f t="shared" si="83"/>
        <v>0</v>
      </c>
      <c r="E17" s="48">
        <v>1.39</v>
      </c>
      <c r="F17" s="4">
        <v>2</v>
      </c>
      <c r="G17" s="52">
        <f t="shared" si="84"/>
        <v>2.78</v>
      </c>
      <c r="H17" s="48"/>
      <c r="I17" s="4"/>
      <c r="J17" s="52">
        <f t="shared" si="85"/>
        <v>0</v>
      </c>
      <c r="K17" s="48"/>
      <c r="L17" s="4"/>
      <c r="M17" s="52">
        <f t="shared" si="86"/>
        <v>0</v>
      </c>
      <c r="N17" s="48">
        <v>17.91</v>
      </c>
      <c r="O17" s="4">
        <v>1</v>
      </c>
      <c r="P17" s="52">
        <f t="shared" si="87"/>
        <v>17.91</v>
      </c>
      <c r="Q17" s="48">
        <v>27.85</v>
      </c>
      <c r="R17" s="4">
        <v>1</v>
      </c>
      <c r="S17" s="52">
        <f t="shared" si="88"/>
        <v>27.85</v>
      </c>
      <c r="T17" s="48">
        <v>4.5199999999999996</v>
      </c>
      <c r="U17" s="4">
        <v>1</v>
      </c>
      <c r="V17" s="52">
        <f t="shared" si="89"/>
        <v>4.5199999999999996</v>
      </c>
      <c r="W17" s="48"/>
      <c r="X17" s="4"/>
      <c r="Y17" s="52">
        <f t="shared" si="90"/>
        <v>0</v>
      </c>
      <c r="Z17" s="48"/>
      <c r="AA17" s="4"/>
      <c r="AB17" s="52">
        <f t="shared" si="91"/>
        <v>0</v>
      </c>
      <c r="AC17" s="48">
        <v>3.85</v>
      </c>
      <c r="AD17" s="4">
        <v>1</v>
      </c>
      <c r="AE17" s="52">
        <f t="shared" si="92"/>
        <v>3.85</v>
      </c>
      <c r="AF17" s="48"/>
      <c r="AG17" s="4"/>
      <c r="AH17" s="52">
        <f t="shared" si="93"/>
        <v>0</v>
      </c>
      <c r="AI17" s="48">
        <v>4.38</v>
      </c>
      <c r="AJ17" s="4">
        <v>1</v>
      </c>
      <c r="AK17" s="52">
        <f t="shared" si="94"/>
        <v>4.38</v>
      </c>
      <c r="AL17" s="48"/>
      <c r="AM17" s="4"/>
      <c r="AN17" s="52">
        <f t="shared" si="95"/>
        <v>0</v>
      </c>
      <c r="AO17" s="48">
        <v>1.98</v>
      </c>
      <c r="AP17" s="4">
        <v>1</v>
      </c>
      <c r="AQ17" s="52">
        <f t="shared" si="96"/>
        <v>1.98</v>
      </c>
      <c r="AR17" s="48">
        <v>8.6999999999999993</v>
      </c>
      <c r="AS17" s="4">
        <v>1</v>
      </c>
      <c r="AT17" s="16">
        <f t="shared" si="97"/>
        <v>8.6999999999999993</v>
      </c>
      <c r="AU17" s="14"/>
      <c r="AV17" s="4"/>
      <c r="AW17" s="52">
        <f t="shared" si="98"/>
        <v>0</v>
      </c>
      <c r="AX17" s="48">
        <v>12</v>
      </c>
      <c r="AY17" s="4">
        <v>1</v>
      </c>
      <c r="AZ17" s="52">
        <f t="shared" si="99"/>
        <v>12</v>
      </c>
      <c r="BA17" s="48">
        <v>0.34</v>
      </c>
      <c r="BB17" s="4">
        <v>3</v>
      </c>
      <c r="BC17" s="52">
        <f t="shared" si="100"/>
        <v>1.02</v>
      </c>
      <c r="BD17" s="48"/>
      <c r="BE17" s="4"/>
      <c r="BF17" s="52">
        <f t="shared" si="101"/>
        <v>0</v>
      </c>
      <c r="BG17" s="48"/>
      <c r="BH17" s="4"/>
      <c r="BI17" s="52">
        <f t="shared" si="102"/>
        <v>0</v>
      </c>
      <c r="BJ17" s="48">
        <v>125.3</v>
      </c>
      <c r="BK17" s="4">
        <v>1</v>
      </c>
      <c r="BL17" s="52">
        <f t="shared" si="103"/>
        <v>125.3</v>
      </c>
      <c r="BM17" s="48"/>
      <c r="BN17" s="4"/>
      <c r="BO17" s="52">
        <f t="shared" si="104"/>
        <v>0</v>
      </c>
      <c r="BP17" s="48">
        <v>9</v>
      </c>
      <c r="BQ17" s="4">
        <v>1</v>
      </c>
      <c r="BR17" s="52">
        <f t="shared" si="105"/>
        <v>9</v>
      </c>
      <c r="BS17" s="48">
        <v>0.57999999999999996</v>
      </c>
      <c r="BT17" s="4">
        <v>2</v>
      </c>
      <c r="BU17" s="52">
        <f t="shared" si="106"/>
        <v>1.1599999999999999</v>
      </c>
      <c r="BV17" s="48"/>
      <c r="BW17" s="4">
        <v>0</v>
      </c>
      <c r="BX17" s="52">
        <f t="shared" si="107"/>
        <v>0</v>
      </c>
      <c r="BY17" s="48"/>
      <c r="BZ17" s="4" t="s">
        <v>747</v>
      </c>
      <c r="CA17" s="52" t="e">
        <f t="shared" si="108"/>
        <v>#VALUE!</v>
      </c>
      <c r="CB17" s="48"/>
      <c r="CC17" s="4"/>
      <c r="CD17" s="52">
        <f t="shared" si="109"/>
        <v>0</v>
      </c>
      <c r="CE17" s="48"/>
      <c r="CF17" s="4"/>
      <c r="CG17" s="52">
        <f t="shared" si="110"/>
        <v>0</v>
      </c>
      <c r="CH17" s="48">
        <v>50</v>
      </c>
      <c r="CI17" s="4">
        <v>1</v>
      </c>
      <c r="CJ17" s="52">
        <f t="shared" si="111"/>
        <v>50</v>
      </c>
      <c r="CK17" s="48"/>
      <c r="CL17" s="4"/>
      <c r="CM17" s="52">
        <f t="shared" si="112"/>
        <v>0</v>
      </c>
      <c r="CN17" s="48"/>
      <c r="CO17" s="4"/>
      <c r="CP17" s="52">
        <f t="shared" si="113"/>
        <v>0</v>
      </c>
      <c r="CQ17" s="48"/>
      <c r="CR17" s="4"/>
      <c r="CS17" s="52">
        <f t="shared" si="31"/>
        <v>0</v>
      </c>
      <c r="CT17" s="48"/>
      <c r="CU17" s="4">
        <v>0</v>
      </c>
      <c r="CV17" s="52">
        <f t="shared" si="32"/>
        <v>0</v>
      </c>
      <c r="CW17" s="48"/>
      <c r="CX17" s="4"/>
      <c r="CY17" s="52">
        <f t="shared" si="33"/>
        <v>0</v>
      </c>
      <c r="CZ17" s="48">
        <v>5.61</v>
      </c>
      <c r="DA17" s="4">
        <v>1</v>
      </c>
      <c r="DB17" s="52">
        <f t="shared" si="34"/>
        <v>5.61</v>
      </c>
      <c r="DC17" s="48"/>
      <c r="DD17" s="4"/>
      <c r="DE17" s="16">
        <f t="shared" si="35"/>
        <v>0</v>
      </c>
      <c r="DF17" s="14">
        <v>6.1</v>
      </c>
      <c r="DG17" s="4">
        <v>1</v>
      </c>
      <c r="DH17" s="16">
        <f t="shared" si="36"/>
        <v>6.1</v>
      </c>
      <c r="DI17" s="14">
        <v>0.22</v>
      </c>
      <c r="DJ17" s="4">
        <v>2</v>
      </c>
      <c r="DK17" s="16">
        <f t="shared" si="37"/>
        <v>0.44</v>
      </c>
      <c r="DL17" s="14">
        <v>2.33</v>
      </c>
      <c r="DM17" s="4">
        <v>2</v>
      </c>
      <c r="DN17" s="16">
        <f t="shared" si="38"/>
        <v>4.66</v>
      </c>
      <c r="DO17" s="14">
        <v>0.92</v>
      </c>
      <c r="DP17" s="4">
        <v>1</v>
      </c>
      <c r="DQ17" s="16">
        <f t="shared" si="39"/>
        <v>0.92</v>
      </c>
      <c r="DR17" s="14">
        <v>7.9</v>
      </c>
      <c r="DS17" s="4">
        <v>1</v>
      </c>
      <c r="DT17" s="16">
        <f t="shared" si="40"/>
        <v>7.9</v>
      </c>
      <c r="DU17" s="14">
        <v>21</v>
      </c>
      <c r="DV17" s="4">
        <v>2</v>
      </c>
      <c r="DW17" s="16">
        <f t="shared" si="41"/>
        <v>42</v>
      </c>
      <c r="DX17" s="14">
        <v>2.13</v>
      </c>
      <c r="DY17" s="4">
        <v>1</v>
      </c>
      <c r="DZ17" s="16">
        <f t="shared" si="42"/>
        <v>2.13</v>
      </c>
      <c r="EA17" s="14">
        <v>165.56</v>
      </c>
      <c r="EB17" s="4">
        <v>1</v>
      </c>
      <c r="EC17" s="16">
        <f t="shared" si="43"/>
        <v>165.56</v>
      </c>
      <c r="ED17" s="14">
        <v>4.0999999999999996</v>
      </c>
      <c r="EE17" s="4">
        <v>3</v>
      </c>
      <c r="EF17" s="16">
        <f t="shared" si="44"/>
        <v>12.299999999999999</v>
      </c>
      <c r="EG17" s="14">
        <v>229.99</v>
      </c>
      <c r="EH17" s="4">
        <v>2</v>
      </c>
      <c r="EI17" s="16">
        <f t="shared" si="45"/>
        <v>459.98</v>
      </c>
      <c r="EJ17" s="14">
        <v>28.32</v>
      </c>
      <c r="EK17" s="4">
        <v>1</v>
      </c>
      <c r="EL17" s="16">
        <f t="shared" si="46"/>
        <v>28.32</v>
      </c>
      <c r="EM17" s="14">
        <v>3.05</v>
      </c>
      <c r="EN17" s="4">
        <v>3</v>
      </c>
      <c r="EO17" s="16">
        <f t="shared" si="47"/>
        <v>9.1499999999999986</v>
      </c>
      <c r="EP17" s="14">
        <v>2.66</v>
      </c>
      <c r="EQ17" s="4">
        <v>2</v>
      </c>
      <c r="ER17" s="16">
        <f t="shared" si="48"/>
        <v>5.32</v>
      </c>
      <c r="ES17" s="14">
        <v>6.74</v>
      </c>
      <c r="ET17" s="4">
        <v>2</v>
      </c>
      <c r="EU17" s="16">
        <f t="shared" si="49"/>
        <v>13.48</v>
      </c>
      <c r="EV17" s="14">
        <v>1.83</v>
      </c>
      <c r="EW17" s="4">
        <v>1</v>
      </c>
      <c r="EX17" s="16">
        <f t="shared" si="50"/>
        <v>1.83</v>
      </c>
      <c r="EY17" s="14">
        <v>4.8899999999999997</v>
      </c>
      <c r="EZ17" s="4">
        <v>1</v>
      </c>
      <c r="FA17" s="16">
        <f t="shared" si="51"/>
        <v>4.8899999999999997</v>
      </c>
      <c r="FB17" s="14">
        <v>0.5</v>
      </c>
      <c r="FC17" s="4">
        <v>2</v>
      </c>
      <c r="FD17" s="16">
        <f t="shared" si="52"/>
        <v>1</v>
      </c>
      <c r="FE17" s="14">
        <v>11.92</v>
      </c>
      <c r="FF17" s="4">
        <v>2</v>
      </c>
      <c r="FG17" s="16">
        <f t="shared" si="53"/>
        <v>23.84</v>
      </c>
      <c r="FH17" s="14">
        <v>49</v>
      </c>
      <c r="FI17" s="4">
        <v>1</v>
      </c>
      <c r="FJ17" s="16">
        <f t="shared" si="54"/>
        <v>49</v>
      </c>
      <c r="FK17" s="14">
        <v>3.31</v>
      </c>
      <c r="FL17" s="4">
        <v>4</v>
      </c>
      <c r="FM17" s="16">
        <f t="shared" si="55"/>
        <v>13.24</v>
      </c>
      <c r="FN17" s="14">
        <v>2.82</v>
      </c>
      <c r="FO17" s="4">
        <v>4</v>
      </c>
      <c r="FP17" s="16">
        <f t="shared" si="56"/>
        <v>11.28</v>
      </c>
      <c r="FQ17" s="14">
        <v>7.72</v>
      </c>
      <c r="FR17" s="4">
        <v>4</v>
      </c>
      <c r="FS17" s="16">
        <f t="shared" si="57"/>
        <v>30.88</v>
      </c>
      <c r="FT17" s="14">
        <v>4.43</v>
      </c>
      <c r="FU17" s="4">
        <v>1</v>
      </c>
      <c r="FV17" s="16">
        <f t="shared" si="58"/>
        <v>4.43</v>
      </c>
      <c r="FW17" s="14"/>
      <c r="FX17" s="4" t="s">
        <v>468</v>
      </c>
      <c r="FY17" s="16" t="e">
        <f t="shared" si="59"/>
        <v>#VALUE!</v>
      </c>
      <c r="FZ17" s="14"/>
      <c r="GA17" s="4" t="s">
        <v>748</v>
      </c>
      <c r="GB17" s="16" t="e">
        <f t="shared" si="60"/>
        <v>#VALUE!</v>
      </c>
      <c r="GC17" s="14"/>
      <c r="GD17" s="4" t="s">
        <v>749</v>
      </c>
      <c r="GE17" s="16" t="e">
        <f t="shared" si="61"/>
        <v>#VALUE!</v>
      </c>
      <c r="GF17" s="14"/>
      <c r="GG17" s="4"/>
      <c r="GH17" s="16">
        <f t="shared" si="62"/>
        <v>0</v>
      </c>
      <c r="GI17" s="14"/>
      <c r="GJ17" s="4"/>
      <c r="GK17" s="16">
        <f t="shared" si="63"/>
        <v>0</v>
      </c>
      <c r="GL17" s="14"/>
      <c r="GM17" s="4"/>
      <c r="GN17" s="16">
        <f t="shared" si="64"/>
        <v>0</v>
      </c>
      <c r="GO17" s="14"/>
      <c r="GP17" s="4"/>
      <c r="GQ17" s="16">
        <f t="shared" si="65"/>
        <v>0</v>
      </c>
      <c r="GR17" s="14"/>
      <c r="GS17" s="4"/>
      <c r="GT17" s="16">
        <f t="shared" si="66"/>
        <v>0</v>
      </c>
      <c r="GU17" s="14"/>
      <c r="GV17" s="4"/>
      <c r="GW17" s="16">
        <f t="shared" si="67"/>
        <v>0</v>
      </c>
      <c r="GX17" s="14"/>
      <c r="GY17" s="4"/>
      <c r="GZ17" s="16">
        <f t="shared" si="68"/>
        <v>0</v>
      </c>
      <c r="HA17" s="14"/>
      <c r="HB17" s="4"/>
      <c r="HC17" s="16">
        <f t="shared" si="69"/>
        <v>0</v>
      </c>
      <c r="HD17" s="14"/>
      <c r="HE17" s="4"/>
      <c r="HF17" s="16">
        <f t="shared" si="70"/>
        <v>0</v>
      </c>
      <c r="HG17" s="14"/>
      <c r="HH17" s="4"/>
      <c r="HI17" s="16">
        <f t="shared" si="71"/>
        <v>0</v>
      </c>
      <c r="HJ17" s="14"/>
      <c r="HK17" s="4"/>
      <c r="HL17" s="16">
        <f t="shared" si="72"/>
        <v>0</v>
      </c>
      <c r="HM17" s="14"/>
      <c r="HN17" s="4"/>
      <c r="HO17" s="16">
        <f t="shared" si="73"/>
        <v>0</v>
      </c>
      <c r="HP17" s="14"/>
      <c r="HQ17" s="4"/>
      <c r="HR17" s="16">
        <f t="shared" si="74"/>
        <v>0</v>
      </c>
      <c r="HS17" s="14"/>
      <c r="HT17" s="4"/>
      <c r="HU17" s="16">
        <f t="shared" si="75"/>
        <v>0</v>
      </c>
      <c r="HV17" s="14"/>
      <c r="HW17" s="4"/>
      <c r="HX17" s="16">
        <f t="shared" si="76"/>
        <v>0</v>
      </c>
      <c r="HY17" s="14"/>
      <c r="HZ17" s="4"/>
      <c r="IA17" s="16">
        <f t="shared" si="77"/>
        <v>0</v>
      </c>
      <c r="IB17" s="14"/>
      <c r="IC17" s="4"/>
      <c r="ID17" s="16">
        <f t="shared" si="78"/>
        <v>0</v>
      </c>
      <c r="IE17" s="14"/>
      <c r="IF17" s="4"/>
      <c r="IG17" s="16">
        <f t="shared" si="79"/>
        <v>0</v>
      </c>
      <c r="IH17" s="14"/>
      <c r="II17" s="4"/>
      <c r="IJ17" s="16">
        <f t="shared" si="80"/>
        <v>0</v>
      </c>
      <c r="IK17" s="14"/>
      <c r="IL17" s="4"/>
      <c r="IM17" s="16">
        <f t="shared" si="81"/>
        <v>0</v>
      </c>
      <c r="IN17" s="14"/>
      <c r="IO17" s="4"/>
      <c r="IP17" s="16">
        <f t="shared" si="82"/>
        <v>0</v>
      </c>
      <c r="IQ17" s="14"/>
      <c r="IR17" s="4"/>
    </row>
    <row r="18" spans="1:252" x14ac:dyDescent="0.2">
      <c r="A18" s="36">
        <v>15</v>
      </c>
      <c r="B18" s="48">
        <v>0.76</v>
      </c>
      <c r="C18" s="4">
        <v>1</v>
      </c>
      <c r="D18" s="52">
        <f t="shared" si="83"/>
        <v>0.76</v>
      </c>
      <c r="E18" s="48">
        <v>1.57</v>
      </c>
      <c r="F18" s="4">
        <v>2</v>
      </c>
      <c r="G18" s="52">
        <f t="shared" si="84"/>
        <v>3.14</v>
      </c>
      <c r="H18" s="48">
        <v>1.36</v>
      </c>
      <c r="I18" s="4">
        <v>1</v>
      </c>
      <c r="J18" s="52">
        <f t="shared" si="85"/>
        <v>1.36</v>
      </c>
      <c r="K18" s="48">
        <v>0.36</v>
      </c>
      <c r="L18" s="4">
        <v>1</v>
      </c>
      <c r="M18" s="52">
        <f t="shared" si="86"/>
        <v>0.36</v>
      </c>
      <c r="N18" s="48">
        <v>19.87</v>
      </c>
      <c r="O18" s="4">
        <v>1</v>
      </c>
      <c r="P18" s="52">
        <f t="shared" si="87"/>
        <v>19.87</v>
      </c>
      <c r="Q18" s="48">
        <v>120</v>
      </c>
      <c r="R18" s="4">
        <v>1</v>
      </c>
      <c r="S18" s="52">
        <f t="shared" si="88"/>
        <v>120</v>
      </c>
      <c r="T18" s="48">
        <v>6.5</v>
      </c>
      <c r="U18" s="4">
        <v>1</v>
      </c>
      <c r="V18" s="52">
        <f t="shared" si="89"/>
        <v>6.5</v>
      </c>
      <c r="W18" s="48">
        <v>14</v>
      </c>
      <c r="X18" s="4">
        <v>1</v>
      </c>
      <c r="Y18" s="52">
        <f t="shared" si="90"/>
        <v>14</v>
      </c>
      <c r="Z18" s="48">
        <v>68.849999999999994</v>
      </c>
      <c r="AA18" s="4">
        <v>1</v>
      </c>
      <c r="AB18" s="52">
        <f t="shared" si="91"/>
        <v>68.849999999999994</v>
      </c>
      <c r="AC18" s="48">
        <v>3.85</v>
      </c>
      <c r="AD18" s="4">
        <v>1</v>
      </c>
      <c r="AE18" s="52">
        <f t="shared" si="92"/>
        <v>3.85</v>
      </c>
      <c r="AF18" s="48">
        <v>1.84</v>
      </c>
      <c r="AG18" s="4">
        <v>1</v>
      </c>
      <c r="AH18" s="52">
        <f t="shared" si="93"/>
        <v>1.84</v>
      </c>
      <c r="AI18" s="48">
        <v>4.38</v>
      </c>
      <c r="AJ18" s="4">
        <v>1</v>
      </c>
      <c r="AK18" s="52">
        <f t="shared" si="94"/>
        <v>4.38</v>
      </c>
      <c r="AL18" s="48">
        <v>0.2</v>
      </c>
      <c r="AM18" s="4">
        <v>3</v>
      </c>
      <c r="AN18" s="52">
        <f t="shared" si="95"/>
        <v>0.60000000000000009</v>
      </c>
      <c r="AO18" s="48">
        <v>1.91</v>
      </c>
      <c r="AP18" s="4">
        <v>3</v>
      </c>
      <c r="AQ18" s="52">
        <f t="shared" si="96"/>
        <v>5.7299999999999995</v>
      </c>
      <c r="AR18" s="48">
        <v>8.6999999999999993</v>
      </c>
      <c r="AS18" s="4">
        <v>1</v>
      </c>
      <c r="AT18" s="16">
        <f t="shared" si="97"/>
        <v>8.6999999999999993</v>
      </c>
      <c r="AU18" s="14">
        <v>0.55000000000000004</v>
      </c>
      <c r="AV18" s="4">
        <v>4</v>
      </c>
      <c r="AW18" s="52">
        <f t="shared" si="98"/>
        <v>2.2000000000000002</v>
      </c>
      <c r="AX18" s="48">
        <v>14.4</v>
      </c>
      <c r="AY18" s="4">
        <v>1</v>
      </c>
      <c r="AZ18" s="52">
        <f t="shared" si="99"/>
        <v>14.4</v>
      </c>
      <c r="BA18" s="48">
        <v>0.34</v>
      </c>
      <c r="BB18" s="4">
        <v>2</v>
      </c>
      <c r="BC18" s="52">
        <f t="shared" si="100"/>
        <v>0.68</v>
      </c>
      <c r="BD18" s="48">
        <v>167</v>
      </c>
      <c r="BE18" s="4">
        <v>1</v>
      </c>
      <c r="BF18" s="52">
        <f t="shared" si="101"/>
        <v>167</v>
      </c>
      <c r="BG18" s="48">
        <v>32</v>
      </c>
      <c r="BH18" s="4">
        <v>4</v>
      </c>
      <c r="BI18" s="52">
        <f t="shared" si="102"/>
        <v>128</v>
      </c>
      <c r="BJ18" s="48">
        <v>211.64</v>
      </c>
      <c r="BK18" s="4">
        <v>1</v>
      </c>
      <c r="BL18" s="52">
        <f t="shared" si="103"/>
        <v>211.64</v>
      </c>
      <c r="BM18" s="48">
        <v>0.22</v>
      </c>
      <c r="BN18" s="4">
        <v>1</v>
      </c>
      <c r="BO18" s="52">
        <f t="shared" si="104"/>
        <v>0.22</v>
      </c>
      <c r="BP18" s="48">
        <v>9</v>
      </c>
      <c r="BQ18" s="4">
        <v>1</v>
      </c>
      <c r="BR18" s="52">
        <f t="shared" si="105"/>
        <v>9</v>
      </c>
      <c r="BS18" s="48">
        <v>0.58299999999999996</v>
      </c>
      <c r="BT18" s="4">
        <v>2</v>
      </c>
      <c r="BU18" s="52">
        <f t="shared" si="106"/>
        <v>1.1659999999999999</v>
      </c>
      <c r="BV18" s="48">
        <v>129.47999999999999</v>
      </c>
      <c r="BW18" s="4">
        <v>1</v>
      </c>
      <c r="BX18" s="52">
        <f t="shared" si="107"/>
        <v>129.47999999999999</v>
      </c>
      <c r="BY18" s="48"/>
      <c r="BZ18" s="4" t="s">
        <v>748</v>
      </c>
      <c r="CA18" s="52" t="e">
        <f t="shared" si="108"/>
        <v>#VALUE!</v>
      </c>
      <c r="CB18" s="48"/>
      <c r="CC18" s="4">
        <v>1</v>
      </c>
      <c r="CD18" s="52">
        <f t="shared" si="109"/>
        <v>0</v>
      </c>
      <c r="CE18" s="48" t="s">
        <v>468</v>
      </c>
      <c r="CF18" s="4">
        <v>3</v>
      </c>
      <c r="CG18" s="52" t="e">
        <f t="shared" si="110"/>
        <v>#VALUE!</v>
      </c>
      <c r="CH18" s="48">
        <v>188</v>
      </c>
      <c r="CI18" s="4">
        <v>2</v>
      </c>
      <c r="CJ18" s="52">
        <f t="shared" si="111"/>
        <v>376</v>
      </c>
      <c r="CK18" s="48"/>
      <c r="CL18" s="4"/>
      <c r="CM18" s="52">
        <f t="shared" si="112"/>
        <v>0</v>
      </c>
      <c r="CN18" s="48"/>
      <c r="CO18" s="4"/>
      <c r="CP18" s="52">
        <f t="shared" si="113"/>
        <v>0</v>
      </c>
      <c r="CQ18" s="48"/>
      <c r="CR18" s="4"/>
      <c r="CS18" s="52">
        <f t="shared" si="31"/>
        <v>0</v>
      </c>
      <c r="CT18" s="48"/>
      <c r="CU18" s="4"/>
      <c r="CV18" s="52">
        <f t="shared" si="32"/>
        <v>0</v>
      </c>
      <c r="CW18" s="48"/>
      <c r="CX18" s="4"/>
      <c r="CY18" s="52">
        <f t="shared" si="33"/>
        <v>0</v>
      </c>
      <c r="CZ18" s="48"/>
      <c r="DA18" s="4"/>
      <c r="DB18" s="52">
        <f t="shared" si="34"/>
        <v>0</v>
      </c>
      <c r="DC18" s="48"/>
      <c r="DD18" s="4"/>
      <c r="DE18" s="16">
        <f t="shared" si="35"/>
        <v>0</v>
      </c>
      <c r="DF18" s="14"/>
      <c r="DG18" s="4"/>
      <c r="DH18" s="16">
        <f t="shared" si="36"/>
        <v>0</v>
      </c>
      <c r="DI18" s="14"/>
      <c r="DJ18" s="4"/>
      <c r="DK18" s="16">
        <f t="shared" si="37"/>
        <v>0</v>
      </c>
      <c r="DL18" s="14"/>
      <c r="DM18" s="4"/>
      <c r="DN18" s="16">
        <f t="shared" si="38"/>
        <v>0</v>
      </c>
      <c r="DO18" s="14"/>
      <c r="DP18" s="4"/>
      <c r="DQ18" s="16">
        <f t="shared" si="39"/>
        <v>0</v>
      </c>
      <c r="DR18" s="14"/>
      <c r="DS18" s="4"/>
      <c r="DT18" s="16">
        <f t="shared" si="40"/>
        <v>0</v>
      </c>
      <c r="DU18" s="14"/>
      <c r="DV18" s="4"/>
      <c r="DW18" s="16">
        <f t="shared" si="41"/>
        <v>0</v>
      </c>
      <c r="DX18" s="14"/>
      <c r="DY18" s="4"/>
      <c r="DZ18" s="16">
        <f t="shared" si="42"/>
        <v>0</v>
      </c>
      <c r="EA18" s="14"/>
      <c r="EB18" s="4"/>
      <c r="EC18" s="16">
        <f t="shared" si="43"/>
        <v>0</v>
      </c>
      <c r="ED18" s="14"/>
      <c r="EE18" s="4"/>
      <c r="EF18" s="16">
        <f t="shared" si="44"/>
        <v>0</v>
      </c>
      <c r="EG18" s="14"/>
      <c r="EH18" s="4"/>
      <c r="EI18" s="16">
        <f t="shared" si="45"/>
        <v>0</v>
      </c>
      <c r="EJ18" s="14"/>
      <c r="EK18" s="4"/>
      <c r="EL18" s="16">
        <f t="shared" si="46"/>
        <v>0</v>
      </c>
      <c r="EM18" s="14"/>
      <c r="EN18" s="4"/>
      <c r="EO18" s="16">
        <f t="shared" si="47"/>
        <v>0</v>
      </c>
      <c r="EP18" s="14"/>
      <c r="EQ18" s="4"/>
      <c r="ER18" s="16">
        <f t="shared" si="48"/>
        <v>0</v>
      </c>
      <c r="ES18" s="14"/>
      <c r="ET18" s="4"/>
      <c r="EU18" s="16">
        <f t="shared" si="49"/>
        <v>0</v>
      </c>
      <c r="EV18" s="14"/>
      <c r="EW18" s="4"/>
      <c r="EX18" s="16">
        <f t="shared" si="50"/>
        <v>0</v>
      </c>
      <c r="EY18" s="14"/>
      <c r="EZ18" s="4"/>
      <c r="FA18" s="16">
        <f t="shared" si="51"/>
        <v>0</v>
      </c>
      <c r="FB18" s="14"/>
      <c r="FC18" s="4"/>
      <c r="FD18" s="16">
        <f t="shared" si="52"/>
        <v>0</v>
      </c>
      <c r="FE18" s="14"/>
      <c r="FF18" s="4"/>
      <c r="FG18" s="16">
        <f t="shared" si="53"/>
        <v>0</v>
      </c>
      <c r="FH18" s="14"/>
      <c r="FI18" s="4"/>
      <c r="FJ18" s="16">
        <f t="shared" si="54"/>
        <v>0</v>
      </c>
      <c r="FK18" s="14"/>
      <c r="FL18" s="4"/>
      <c r="FM18" s="16">
        <f t="shared" si="55"/>
        <v>0</v>
      </c>
      <c r="FN18" s="14"/>
      <c r="FO18" s="4"/>
      <c r="FP18" s="16">
        <f t="shared" si="56"/>
        <v>0</v>
      </c>
      <c r="FQ18" s="14"/>
      <c r="FR18" s="4"/>
      <c r="FS18" s="16">
        <f t="shared" si="57"/>
        <v>0</v>
      </c>
      <c r="FT18" s="14"/>
      <c r="FU18" s="4"/>
      <c r="FV18" s="16">
        <f t="shared" si="58"/>
        <v>0</v>
      </c>
      <c r="FW18" s="14"/>
      <c r="FX18" s="4"/>
      <c r="FY18" s="16">
        <f t="shared" si="59"/>
        <v>0</v>
      </c>
      <c r="FZ18" s="14"/>
      <c r="GA18" s="4"/>
      <c r="GB18" s="16">
        <f t="shared" si="60"/>
        <v>0</v>
      </c>
      <c r="GC18" s="14"/>
      <c r="GD18" s="4"/>
      <c r="GE18" s="16">
        <f t="shared" si="61"/>
        <v>0</v>
      </c>
      <c r="GF18" s="14"/>
      <c r="GG18" s="4"/>
      <c r="GH18" s="16">
        <f t="shared" si="62"/>
        <v>0</v>
      </c>
      <c r="GI18" s="14"/>
      <c r="GJ18" s="4"/>
      <c r="GK18" s="16">
        <f t="shared" si="63"/>
        <v>0</v>
      </c>
      <c r="GL18" s="14"/>
      <c r="GM18" s="4"/>
      <c r="GN18" s="16">
        <f t="shared" si="64"/>
        <v>0</v>
      </c>
      <c r="GO18" s="14"/>
      <c r="GP18" s="4"/>
      <c r="GQ18" s="16">
        <f t="shared" si="65"/>
        <v>0</v>
      </c>
      <c r="GR18" s="14"/>
      <c r="GS18" s="4"/>
      <c r="GT18" s="16">
        <f t="shared" si="66"/>
        <v>0</v>
      </c>
      <c r="GU18" s="14"/>
      <c r="GV18" s="4"/>
      <c r="GW18" s="16">
        <f t="shared" si="67"/>
        <v>0</v>
      </c>
      <c r="GX18" s="14"/>
      <c r="GY18" s="4"/>
      <c r="GZ18" s="16">
        <f t="shared" si="68"/>
        <v>0</v>
      </c>
      <c r="HA18" s="14"/>
      <c r="HB18" s="4"/>
      <c r="HC18" s="16">
        <f t="shared" si="69"/>
        <v>0</v>
      </c>
      <c r="HD18" s="14"/>
      <c r="HE18" s="4"/>
      <c r="HF18" s="16">
        <f t="shared" si="70"/>
        <v>0</v>
      </c>
      <c r="HG18" s="14"/>
      <c r="HH18" s="4"/>
      <c r="HI18" s="16">
        <f t="shared" si="71"/>
        <v>0</v>
      </c>
      <c r="HJ18" s="14"/>
      <c r="HK18" s="4"/>
      <c r="HL18" s="16">
        <f t="shared" si="72"/>
        <v>0</v>
      </c>
      <c r="HM18" s="14"/>
      <c r="HN18" s="4"/>
      <c r="HO18" s="16">
        <f t="shared" si="73"/>
        <v>0</v>
      </c>
      <c r="HP18" s="14"/>
      <c r="HQ18" s="4"/>
      <c r="HR18" s="16">
        <f t="shared" si="74"/>
        <v>0</v>
      </c>
      <c r="HS18" s="14"/>
      <c r="HT18" s="4"/>
      <c r="HU18" s="16">
        <f t="shared" si="75"/>
        <v>0</v>
      </c>
      <c r="HV18" s="14"/>
      <c r="HW18" s="4"/>
      <c r="HX18" s="16">
        <f t="shared" si="76"/>
        <v>0</v>
      </c>
      <c r="HY18" s="14"/>
      <c r="HZ18" s="4"/>
      <c r="IA18" s="16">
        <f t="shared" si="77"/>
        <v>0</v>
      </c>
      <c r="IB18" s="14"/>
      <c r="IC18" s="4"/>
      <c r="ID18" s="16">
        <f t="shared" si="78"/>
        <v>0</v>
      </c>
      <c r="IE18" s="14"/>
      <c r="IF18" s="4"/>
      <c r="IG18" s="16">
        <f t="shared" si="79"/>
        <v>0</v>
      </c>
      <c r="IH18" s="14"/>
      <c r="II18" s="4"/>
      <c r="IJ18" s="16">
        <f t="shared" si="80"/>
        <v>0</v>
      </c>
      <c r="IK18" s="14"/>
      <c r="IL18" s="4"/>
      <c r="IM18" s="16">
        <f t="shared" si="81"/>
        <v>0</v>
      </c>
      <c r="IN18" s="14"/>
      <c r="IO18" s="4"/>
      <c r="IP18" s="16">
        <f t="shared" si="82"/>
        <v>0</v>
      </c>
      <c r="IQ18" s="14"/>
      <c r="IR18" s="4"/>
    </row>
    <row r="19" spans="1:252" s="61" customFormat="1" x14ac:dyDescent="0.2">
      <c r="A19" s="59">
        <v>16</v>
      </c>
      <c r="B19" s="76"/>
      <c r="C19" s="60"/>
      <c r="D19" s="77">
        <f t="shared" ref="D19" si="145">B19*C19</f>
        <v>0</v>
      </c>
      <c r="E19" s="76">
        <v>1.39</v>
      </c>
      <c r="F19" s="60">
        <v>2</v>
      </c>
      <c r="G19" s="77">
        <f t="shared" ref="G19" si="146">E19*F19</f>
        <v>2.78</v>
      </c>
      <c r="H19" s="76"/>
      <c r="I19" s="60"/>
      <c r="J19" s="77">
        <f t="shared" ref="J19" si="147">H19*I19</f>
        <v>0</v>
      </c>
      <c r="K19" s="76"/>
      <c r="L19" s="60"/>
      <c r="M19" s="77">
        <f t="shared" ref="M19" si="148">K19*L19</f>
        <v>0</v>
      </c>
      <c r="N19" s="76">
        <v>17.91</v>
      </c>
      <c r="O19" s="60">
        <v>1</v>
      </c>
      <c r="P19" s="77">
        <f t="shared" ref="P19" si="149">N19*O19</f>
        <v>17.91</v>
      </c>
      <c r="Q19" s="76">
        <v>27.85</v>
      </c>
      <c r="R19" s="60">
        <v>1</v>
      </c>
      <c r="S19" s="77">
        <f t="shared" ref="S19" si="150">Q19*R19</f>
        <v>27.85</v>
      </c>
      <c r="T19" s="76"/>
      <c r="U19" s="60"/>
      <c r="V19" s="77">
        <f t="shared" ref="V19" si="151">T19*U19</f>
        <v>0</v>
      </c>
      <c r="W19" s="76"/>
      <c r="X19" s="60"/>
      <c r="Y19" s="77">
        <f t="shared" ref="Y19" si="152">W19*X19</f>
        <v>0</v>
      </c>
      <c r="Z19" s="76"/>
      <c r="AA19" s="60"/>
      <c r="AB19" s="77">
        <f t="shared" ref="AB19" si="153">Z19*AA19</f>
        <v>0</v>
      </c>
      <c r="AC19" s="76"/>
      <c r="AD19" s="60"/>
      <c r="AE19" s="77">
        <f t="shared" ref="AE19" si="154">AC19*AD19</f>
        <v>0</v>
      </c>
      <c r="AF19" s="76"/>
      <c r="AG19" s="60"/>
      <c r="AH19" s="77">
        <f t="shared" ref="AH19" si="155">AF19*AG19</f>
        <v>0</v>
      </c>
      <c r="AI19" s="76">
        <v>4.38</v>
      </c>
      <c r="AJ19" s="60">
        <v>1</v>
      </c>
      <c r="AK19" s="77">
        <f t="shared" ref="AK19" si="156">AI19*AJ19</f>
        <v>4.38</v>
      </c>
      <c r="AL19" s="76"/>
      <c r="AM19" s="60"/>
      <c r="AN19" s="77">
        <f t="shared" ref="AN19" si="157">AL19*AM19</f>
        <v>0</v>
      </c>
      <c r="AO19" s="76">
        <v>3.28</v>
      </c>
      <c r="AP19" s="60">
        <v>1</v>
      </c>
      <c r="AQ19" s="77">
        <f t="shared" ref="AQ19" si="158">AO19*AP19</f>
        <v>3.28</v>
      </c>
      <c r="AR19" s="76">
        <v>8.6999999999999993</v>
      </c>
      <c r="AS19" s="60">
        <v>1</v>
      </c>
      <c r="AT19" s="78">
        <f t="shared" ref="AT19" si="159">AR19*AS19</f>
        <v>8.6999999999999993</v>
      </c>
      <c r="AU19" s="79"/>
      <c r="AV19" s="60"/>
      <c r="AW19" s="77">
        <f t="shared" ref="AW19" si="160">AU19*AV19</f>
        <v>0</v>
      </c>
      <c r="AX19" s="76">
        <v>12</v>
      </c>
      <c r="AY19" s="60">
        <v>1</v>
      </c>
      <c r="AZ19" s="77">
        <f t="shared" ref="AZ19" si="161">AX19*AY19</f>
        <v>12</v>
      </c>
      <c r="BA19" s="76">
        <v>0.34</v>
      </c>
      <c r="BB19" s="60">
        <v>3</v>
      </c>
      <c r="BC19" s="77">
        <f t="shared" ref="BC19" si="162">BA19*BB19</f>
        <v>1.02</v>
      </c>
      <c r="BD19" s="76"/>
      <c r="BE19" s="60"/>
      <c r="BF19" s="77">
        <f t="shared" ref="BF19" si="163">BD19*BE19</f>
        <v>0</v>
      </c>
      <c r="BG19" s="76"/>
      <c r="BH19" s="60"/>
      <c r="BI19" s="77">
        <f t="shared" ref="BI19" si="164">BG19*BH19</f>
        <v>0</v>
      </c>
      <c r="BJ19" s="76">
        <v>128.99</v>
      </c>
      <c r="BK19" s="60">
        <v>1</v>
      </c>
      <c r="BL19" s="77">
        <f t="shared" ref="BL19" si="165">BJ19*BK19</f>
        <v>128.99</v>
      </c>
      <c r="BM19" s="76">
        <v>0.22</v>
      </c>
      <c r="BN19" s="60">
        <v>2</v>
      </c>
      <c r="BO19" s="77">
        <f t="shared" ref="BO19" si="166">BM19*BN19</f>
        <v>0.44</v>
      </c>
      <c r="BP19" s="76">
        <v>9</v>
      </c>
      <c r="BQ19" s="60">
        <v>1</v>
      </c>
      <c r="BR19" s="77">
        <f t="shared" ref="BR19" si="167">BP19*BQ19</f>
        <v>9</v>
      </c>
      <c r="BS19" s="76"/>
      <c r="BT19" s="60"/>
      <c r="BU19" s="77">
        <f t="shared" ref="BU19" si="168">BS19*BT19</f>
        <v>0</v>
      </c>
      <c r="BV19" s="76"/>
      <c r="BW19" s="60"/>
      <c r="BX19" s="77">
        <f t="shared" ref="BX19" si="169">BV19*BW19</f>
        <v>0</v>
      </c>
      <c r="BY19" s="76"/>
      <c r="BZ19" s="60" t="s">
        <v>747</v>
      </c>
      <c r="CA19" s="77" t="e">
        <f t="shared" ref="CA19" si="170">BY19*BZ19</f>
        <v>#VALUE!</v>
      </c>
      <c r="CB19" s="76"/>
      <c r="CC19" s="60"/>
      <c r="CD19" s="77">
        <f t="shared" ref="CD19" si="171">CB19*CC19</f>
        <v>0</v>
      </c>
      <c r="CE19" s="76"/>
      <c r="CF19" s="60"/>
      <c r="CG19" s="77">
        <f t="shared" ref="CG19" si="172">CE19*CF19</f>
        <v>0</v>
      </c>
      <c r="CH19" s="76">
        <v>212</v>
      </c>
      <c r="CI19" s="60">
        <v>1</v>
      </c>
      <c r="CJ19" s="77">
        <f t="shared" ref="CJ19" si="173">CH19*CI19</f>
        <v>212</v>
      </c>
      <c r="CK19" s="76">
        <v>2.0099999999999998</v>
      </c>
      <c r="CL19" s="60">
        <v>2</v>
      </c>
      <c r="CM19" s="77">
        <f t="shared" ref="CM19" si="174">CK19*CL19</f>
        <v>4.0199999999999996</v>
      </c>
      <c r="CN19" s="76"/>
      <c r="CO19" s="60"/>
      <c r="CP19" s="77">
        <f t="shared" ref="CP19" si="175">CN19*CO19</f>
        <v>0</v>
      </c>
      <c r="CQ19" s="76"/>
      <c r="CR19" s="60"/>
      <c r="CS19" s="77">
        <f t="shared" si="31"/>
        <v>0</v>
      </c>
      <c r="CT19" s="76">
        <v>23.73</v>
      </c>
      <c r="CU19" s="60">
        <v>2</v>
      </c>
      <c r="CV19" s="77">
        <f t="shared" si="32"/>
        <v>47.46</v>
      </c>
      <c r="CW19" s="76"/>
      <c r="CX19" s="60"/>
      <c r="CY19" s="77">
        <f t="shared" si="33"/>
        <v>0</v>
      </c>
      <c r="CZ19" s="76">
        <v>5.61</v>
      </c>
      <c r="DA19" s="60">
        <v>1</v>
      </c>
      <c r="DB19" s="77">
        <f t="shared" si="34"/>
        <v>5.61</v>
      </c>
      <c r="DC19" s="76"/>
      <c r="DD19" s="60"/>
      <c r="DE19" s="78">
        <f t="shared" si="35"/>
        <v>0</v>
      </c>
      <c r="DF19" s="79">
        <v>6.1</v>
      </c>
      <c r="DG19" s="60">
        <v>1</v>
      </c>
      <c r="DH19" s="78">
        <f t="shared" si="36"/>
        <v>6.1</v>
      </c>
      <c r="DI19" s="79"/>
      <c r="DJ19" s="60"/>
      <c r="DK19" s="78">
        <f t="shared" si="37"/>
        <v>0</v>
      </c>
      <c r="DL19" s="79">
        <v>2.33</v>
      </c>
      <c r="DM19" s="60">
        <v>2</v>
      </c>
      <c r="DN19" s="78">
        <f t="shared" si="38"/>
        <v>4.66</v>
      </c>
      <c r="DO19" s="79">
        <v>0.92</v>
      </c>
      <c r="DP19" s="60">
        <v>1</v>
      </c>
      <c r="DQ19" s="78">
        <f t="shared" si="39"/>
        <v>0.92</v>
      </c>
      <c r="DR19" s="79">
        <v>7.9</v>
      </c>
      <c r="DS19" s="60">
        <v>1</v>
      </c>
      <c r="DT19" s="78">
        <f t="shared" si="40"/>
        <v>7.9</v>
      </c>
      <c r="DU19" s="79">
        <v>21</v>
      </c>
      <c r="DV19" s="60">
        <v>2</v>
      </c>
      <c r="DW19" s="78">
        <f t="shared" si="41"/>
        <v>42</v>
      </c>
      <c r="DX19" s="79">
        <v>2.13</v>
      </c>
      <c r="DY19" s="60">
        <v>1</v>
      </c>
      <c r="DZ19" s="78">
        <f t="shared" si="42"/>
        <v>2.13</v>
      </c>
      <c r="EA19" s="79">
        <v>31.9</v>
      </c>
      <c r="EB19" s="60">
        <v>1</v>
      </c>
      <c r="EC19" s="78">
        <f t="shared" si="43"/>
        <v>31.9</v>
      </c>
      <c r="ED19" s="79"/>
      <c r="EE19" s="60"/>
      <c r="EF19" s="78">
        <f t="shared" si="44"/>
        <v>0</v>
      </c>
      <c r="EG19" s="79">
        <v>229.99</v>
      </c>
      <c r="EH19" s="60">
        <v>2</v>
      </c>
      <c r="EI19" s="78">
        <f t="shared" si="45"/>
        <v>459.98</v>
      </c>
      <c r="EJ19" s="79"/>
      <c r="EK19" s="60"/>
      <c r="EL19" s="78">
        <f t="shared" si="46"/>
        <v>0</v>
      </c>
      <c r="EM19" s="79">
        <v>3.31</v>
      </c>
      <c r="EN19" s="60">
        <v>4</v>
      </c>
      <c r="EO19" s="78">
        <f t="shared" si="47"/>
        <v>13.24</v>
      </c>
      <c r="EP19" s="79"/>
      <c r="EQ19" s="60"/>
      <c r="ER19" s="78">
        <f t="shared" si="48"/>
        <v>0</v>
      </c>
      <c r="ES19" s="79">
        <v>6.74</v>
      </c>
      <c r="ET19" s="60">
        <v>2</v>
      </c>
      <c r="EU19" s="78">
        <f t="shared" si="49"/>
        <v>13.48</v>
      </c>
      <c r="EV19" s="79"/>
      <c r="EW19" s="60"/>
      <c r="EX19" s="78">
        <f t="shared" si="50"/>
        <v>0</v>
      </c>
      <c r="EY19" s="79">
        <v>4.8899999999999997</v>
      </c>
      <c r="EZ19" s="60">
        <v>1</v>
      </c>
      <c r="FA19" s="78">
        <f t="shared" si="51"/>
        <v>4.8899999999999997</v>
      </c>
      <c r="FB19" s="79"/>
      <c r="FC19" s="60"/>
      <c r="FD19" s="78">
        <f t="shared" si="52"/>
        <v>0</v>
      </c>
      <c r="FE19" s="79">
        <v>11.92</v>
      </c>
      <c r="FF19" s="60">
        <v>1</v>
      </c>
      <c r="FG19" s="78">
        <f t="shared" si="53"/>
        <v>11.92</v>
      </c>
      <c r="FH19" s="79">
        <v>49</v>
      </c>
      <c r="FI19" s="60">
        <v>1</v>
      </c>
      <c r="FJ19" s="78">
        <f t="shared" si="54"/>
        <v>49</v>
      </c>
      <c r="FK19" s="79">
        <v>3.56</v>
      </c>
      <c r="FL19" s="60">
        <v>4</v>
      </c>
      <c r="FM19" s="78">
        <f t="shared" si="55"/>
        <v>14.24</v>
      </c>
      <c r="FN19" s="79"/>
      <c r="FO19" s="60"/>
      <c r="FP19" s="78">
        <f t="shared" si="56"/>
        <v>0</v>
      </c>
      <c r="FQ19" s="79">
        <v>7.72</v>
      </c>
      <c r="FR19" s="60">
        <v>1</v>
      </c>
      <c r="FS19" s="78">
        <f t="shared" si="57"/>
        <v>7.72</v>
      </c>
      <c r="FT19" s="79"/>
      <c r="FU19" s="60"/>
      <c r="FV19" s="78">
        <f t="shared" si="58"/>
        <v>0</v>
      </c>
      <c r="FW19" s="79"/>
      <c r="FX19" s="60" t="s">
        <v>468</v>
      </c>
      <c r="FY19" s="78" t="e">
        <f t="shared" si="59"/>
        <v>#VALUE!</v>
      </c>
      <c r="FZ19" s="79"/>
      <c r="GA19" s="60" t="s">
        <v>748</v>
      </c>
      <c r="GB19" s="78" t="e">
        <f t="shared" si="60"/>
        <v>#VALUE!</v>
      </c>
      <c r="GC19" s="79"/>
      <c r="GD19" s="60"/>
      <c r="GE19" s="78">
        <f t="shared" si="61"/>
        <v>0</v>
      </c>
      <c r="GF19" s="79"/>
      <c r="GG19" s="60"/>
      <c r="GH19" s="78">
        <f t="shared" si="62"/>
        <v>0</v>
      </c>
      <c r="GI19" s="79"/>
      <c r="GJ19" s="60"/>
      <c r="GK19" s="78">
        <f t="shared" si="63"/>
        <v>0</v>
      </c>
      <c r="GL19" s="79"/>
      <c r="GM19" s="60"/>
      <c r="GN19" s="78">
        <f t="shared" si="64"/>
        <v>0</v>
      </c>
      <c r="GO19" s="79">
        <v>1.3</v>
      </c>
      <c r="GP19" s="60">
        <v>1</v>
      </c>
      <c r="GQ19" s="78">
        <f t="shared" si="65"/>
        <v>1.3</v>
      </c>
      <c r="GR19" s="79"/>
      <c r="GS19" s="60"/>
      <c r="GT19" s="78">
        <f t="shared" si="66"/>
        <v>0</v>
      </c>
      <c r="GU19" s="79"/>
      <c r="GV19" s="60"/>
      <c r="GW19" s="78">
        <f t="shared" si="67"/>
        <v>0</v>
      </c>
      <c r="GX19" s="79"/>
      <c r="GY19" s="60"/>
      <c r="GZ19" s="78">
        <f t="shared" si="68"/>
        <v>0</v>
      </c>
      <c r="HA19" s="79"/>
      <c r="HB19" s="60"/>
      <c r="HC19" s="78">
        <f t="shared" si="69"/>
        <v>0</v>
      </c>
      <c r="HD19" s="79"/>
      <c r="HE19" s="60"/>
      <c r="HF19" s="78">
        <f t="shared" si="70"/>
        <v>0</v>
      </c>
      <c r="HG19" s="79"/>
      <c r="HH19" s="60"/>
      <c r="HI19" s="78">
        <f t="shared" si="71"/>
        <v>0</v>
      </c>
      <c r="HJ19" s="79"/>
      <c r="HK19" s="60"/>
      <c r="HL19" s="78">
        <f t="shared" si="72"/>
        <v>0</v>
      </c>
      <c r="HM19" s="79"/>
      <c r="HN19" s="60"/>
      <c r="HO19" s="78">
        <f t="shared" si="73"/>
        <v>0</v>
      </c>
      <c r="HP19" s="79"/>
      <c r="HQ19" s="60"/>
      <c r="HR19" s="78">
        <f t="shared" si="74"/>
        <v>0</v>
      </c>
      <c r="HS19" s="79">
        <v>1.62</v>
      </c>
      <c r="HT19" s="60">
        <v>4</v>
      </c>
      <c r="HU19" s="78">
        <f t="shared" si="75"/>
        <v>6.48</v>
      </c>
      <c r="HV19" s="79">
        <v>250</v>
      </c>
      <c r="HW19" s="60">
        <v>1</v>
      </c>
      <c r="HX19" s="78">
        <f t="shared" si="76"/>
        <v>250</v>
      </c>
      <c r="HY19" s="79"/>
      <c r="HZ19" s="60"/>
      <c r="IA19" s="78">
        <f t="shared" si="77"/>
        <v>0</v>
      </c>
      <c r="IB19" s="79"/>
      <c r="IC19" s="60"/>
      <c r="ID19" s="78">
        <f t="shared" si="78"/>
        <v>0</v>
      </c>
      <c r="IE19" s="79"/>
      <c r="IF19" s="60"/>
      <c r="IG19" s="78">
        <f t="shared" si="79"/>
        <v>0</v>
      </c>
      <c r="IH19" s="79"/>
      <c r="II19" s="60"/>
      <c r="IJ19" s="78">
        <f t="shared" si="80"/>
        <v>0</v>
      </c>
      <c r="IK19" s="79"/>
      <c r="IL19" s="60"/>
      <c r="IM19" s="78">
        <f t="shared" si="81"/>
        <v>0</v>
      </c>
      <c r="IN19" s="79"/>
      <c r="IO19" s="60"/>
      <c r="IP19" s="78">
        <f t="shared" si="82"/>
        <v>0</v>
      </c>
      <c r="IQ19" s="79"/>
      <c r="IR19" s="60"/>
    </row>
    <row r="20" spans="1:252" x14ac:dyDescent="0.2">
      <c r="A20" s="36">
        <v>17</v>
      </c>
      <c r="B20" s="48"/>
      <c r="C20" s="4"/>
      <c r="D20" s="52">
        <f t="shared" si="83"/>
        <v>0</v>
      </c>
      <c r="E20" s="48">
        <v>1.39</v>
      </c>
      <c r="F20" s="4">
        <v>2</v>
      </c>
      <c r="G20" s="52">
        <f t="shared" si="84"/>
        <v>2.78</v>
      </c>
      <c r="H20" s="48"/>
      <c r="I20" s="4"/>
      <c r="J20" s="52">
        <f t="shared" si="85"/>
        <v>0</v>
      </c>
      <c r="K20" s="48"/>
      <c r="L20" s="4"/>
      <c r="M20" s="52">
        <f t="shared" si="86"/>
        <v>0</v>
      </c>
      <c r="N20" s="48">
        <v>17.91</v>
      </c>
      <c r="O20" s="4">
        <v>1</v>
      </c>
      <c r="P20" s="52">
        <f t="shared" si="87"/>
        <v>17.91</v>
      </c>
      <c r="Q20" s="48"/>
      <c r="R20" s="4"/>
      <c r="S20" s="52">
        <f t="shared" si="88"/>
        <v>0</v>
      </c>
      <c r="T20" s="48"/>
      <c r="U20" s="4">
        <v>0</v>
      </c>
      <c r="V20" s="52">
        <f t="shared" si="89"/>
        <v>0</v>
      </c>
      <c r="W20" s="48"/>
      <c r="X20" s="4"/>
      <c r="Y20" s="52">
        <f t="shared" si="90"/>
        <v>0</v>
      </c>
      <c r="Z20" s="48"/>
      <c r="AA20" s="4"/>
      <c r="AB20" s="52">
        <f t="shared" si="91"/>
        <v>0</v>
      </c>
      <c r="AC20" s="48">
        <v>3.85</v>
      </c>
      <c r="AD20" s="4">
        <v>1</v>
      </c>
      <c r="AE20" s="52">
        <f t="shared" si="92"/>
        <v>3.85</v>
      </c>
      <c r="AF20" s="48"/>
      <c r="AG20" s="4"/>
      <c r="AH20" s="52">
        <f t="shared" si="93"/>
        <v>0</v>
      </c>
      <c r="AI20" s="48">
        <v>4.38</v>
      </c>
      <c r="AJ20" s="4">
        <v>1</v>
      </c>
      <c r="AK20" s="52">
        <f t="shared" si="94"/>
        <v>4.38</v>
      </c>
      <c r="AL20" s="48">
        <v>0.28000000000000003</v>
      </c>
      <c r="AM20" s="4">
        <v>1</v>
      </c>
      <c r="AN20" s="52">
        <f t="shared" si="95"/>
        <v>0.28000000000000003</v>
      </c>
      <c r="AO20" s="48"/>
      <c r="AP20" s="4"/>
      <c r="AQ20" s="52">
        <f t="shared" si="96"/>
        <v>0</v>
      </c>
      <c r="AR20" s="48">
        <v>8.6999999999999993</v>
      </c>
      <c r="AS20" s="4">
        <v>1</v>
      </c>
      <c r="AT20" s="16">
        <f t="shared" si="97"/>
        <v>8.6999999999999993</v>
      </c>
      <c r="AU20" s="14"/>
      <c r="AV20" s="4"/>
      <c r="AW20" s="52">
        <f t="shared" si="98"/>
        <v>0</v>
      </c>
      <c r="AX20" s="48">
        <v>12</v>
      </c>
      <c r="AY20" s="4">
        <v>1</v>
      </c>
      <c r="AZ20" s="52">
        <f t="shared" si="99"/>
        <v>12</v>
      </c>
      <c r="BA20" s="48">
        <v>0.34</v>
      </c>
      <c r="BB20" s="4">
        <v>2</v>
      </c>
      <c r="BC20" s="52">
        <f t="shared" si="100"/>
        <v>0.68</v>
      </c>
      <c r="BD20" s="48"/>
      <c r="BE20" s="4">
        <v>0</v>
      </c>
      <c r="BF20" s="52">
        <f t="shared" si="101"/>
        <v>0</v>
      </c>
      <c r="BG20" s="48"/>
      <c r="BH20" s="4"/>
      <c r="BI20" s="52">
        <f t="shared" si="102"/>
        <v>0</v>
      </c>
      <c r="BJ20" s="48">
        <v>124.56</v>
      </c>
      <c r="BK20" s="4">
        <v>1</v>
      </c>
      <c r="BL20" s="52">
        <f t="shared" si="103"/>
        <v>124.56</v>
      </c>
      <c r="BM20" s="48"/>
      <c r="BN20" s="4"/>
      <c r="BO20" s="52">
        <f t="shared" si="104"/>
        <v>0</v>
      </c>
      <c r="BP20" s="48">
        <v>9</v>
      </c>
      <c r="BQ20" s="4">
        <v>1</v>
      </c>
      <c r="BR20" s="52">
        <f t="shared" si="105"/>
        <v>9</v>
      </c>
      <c r="BS20" s="48">
        <v>0.58299999999999996</v>
      </c>
      <c r="BT20" s="4">
        <v>2</v>
      </c>
      <c r="BU20" s="52">
        <f t="shared" si="106"/>
        <v>1.1659999999999999</v>
      </c>
      <c r="BV20" s="48"/>
      <c r="BW20" s="4"/>
      <c r="BX20" s="52">
        <f t="shared" si="107"/>
        <v>0</v>
      </c>
      <c r="BY20" s="48"/>
      <c r="BZ20" s="4" t="s">
        <v>747</v>
      </c>
      <c r="CA20" s="52" t="e">
        <f t="shared" si="108"/>
        <v>#VALUE!</v>
      </c>
      <c r="CB20" s="48"/>
      <c r="CC20" s="4"/>
      <c r="CD20" s="52">
        <f t="shared" si="109"/>
        <v>0</v>
      </c>
      <c r="CE20" s="48"/>
      <c r="CF20" s="4"/>
      <c r="CG20" s="52">
        <f t="shared" si="110"/>
        <v>0</v>
      </c>
      <c r="CH20" s="48">
        <v>167</v>
      </c>
      <c r="CI20" s="4">
        <v>1</v>
      </c>
      <c r="CJ20" s="52">
        <f t="shared" si="111"/>
        <v>167</v>
      </c>
      <c r="CK20" s="48"/>
      <c r="CL20" s="4"/>
      <c r="CM20" s="52">
        <f t="shared" si="112"/>
        <v>0</v>
      </c>
      <c r="CN20" s="48"/>
      <c r="CO20" s="4"/>
      <c r="CP20" s="52">
        <f t="shared" si="113"/>
        <v>0</v>
      </c>
      <c r="CQ20" s="48"/>
      <c r="CR20" s="4"/>
      <c r="CS20" s="52">
        <f t="shared" si="31"/>
        <v>0</v>
      </c>
      <c r="CT20" s="48"/>
      <c r="CU20" s="4">
        <v>0</v>
      </c>
      <c r="CV20" s="52">
        <f t="shared" si="32"/>
        <v>0</v>
      </c>
      <c r="CW20" s="48"/>
      <c r="CX20" s="4"/>
      <c r="CY20" s="52">
        <f t="shared" si="33"/>
        <v>0</v>
      </c>
      <c r="CZ20" s="48">
        <v>5.61</v>
      </c>
      <c r="DA20" s="4">
        <v>1</v>
      </c>
      <c r="DB20" s="52">
        <f t="shared" si="34"/>
        <v>5.61</v>
      </c>
      <c r="DC20" s="48"/>
      <c r="DD20" s="4"/>
      <c r="DE20" s="16">
        <f t="shared" si="35"/>
        <v>0</v>
      </c>
      <c r="DF20" s="14"/>
      <c r="DG20" s="4"/>
      <c r="DH20" s="16">
        <f t="shared" si="36"/>
        <v>0</v>
      </c>
      <c r="DI20" s="14"/>
      <c r="DJ20" s="4"/>
      <c r="DK20" s="16">
        <f t="shared" si="37"/>
        <v>0</v>
      </c>
      <c r="DL20" s="14">
        <v>2.33</v>
      </c>
      <c r="DM20" s="4">
        <v>2</v>
      </c>
      <c r="DN20" s="16">
        <f t="shared" si="38"/>
        <v>4.66</v>
      </c>
      <c r="DO20" s="14">
        <v>0.92</v>
      </c>
      <c r="DP20" s="4">
        <v>1</v>
      </c>
      <c r="DQ20" s="16">
        <f t="shared" si="39"/>
        <v>0.92</v>
      </c>
      <c r="DR20" s="14">
        <v>7.9</v>
      </c>
      <c r="DS20" s="4">
        <v>1</v>
      </c>
      <c r="DT20" s="16">
        <f t="shared" si="40"/>
        <v>7.9</v>
      </c>
      <c r="DU20" s="14"/>
      <c r="DV20" s="4"/>
      <c r="DW20" s="16">
        <f t="shared" si="41"/>
        <v>0</v>
      </c>
      <c r="DX20" s="14">
        <v>2.13</v>
      </c>
      <c r="DY20" s="4">
        <v>1</v>
      </c>
      <c r="DZ20" s="16">
        <f t="shared" si="42"/>
        <v>2.13</v>
      </c>
      <c r="EA20" s="14">
        <v>31.9</v>
      </c>
      <c r="EB20" s="4">
        <v>1</v>
      </c>
      <c r="EC20" s="16">
        <f t="shared" si="43"/>
        <v>31.9</v>
      </c>
      <c r="ED20" s="14"/>
      <c r="EE20" s="4"/>
      <c r="EF20" s="16">
        <f t="shared" si="44"/>
        <v>0</v>
      </c>
      <c r="EG20" s="14">
        <v>229.99</v>
      </c>
      <c r="EH20" s="4">
        <v>1</v>
      </c>
      <c r="EI20" s="16">
        <f t="shared" si="45"/>
        <v>229.99</v>
      </c>
      <c r="EJ20" s="14"/>
      <c r="EK20" s="4"/>
      <c r="EL20" s="16">
        <f t="shared" si="46"/>
        <v>0</v>
      </c>
      <c r="EM20" s="14">
        <v>3.28</v>
      </c>
      <c r="EN20" s="4">
        <v>2</v>
      </c>
      <c r="EO20" s="16">
        <f t="shared" si="47"/>
        <v>6.56</v>
      </c>
      <c r="EP20" s="14"/>
      <c r="EQ20" s="4"/>
      <c r="ER20" s="16">
        <f t="shared" si="48"/>
        <v>0</v>
      </c>
      <c r="ES20" s="14">
        <v>6.74</v>
      </c>
      <c r="ET20" s="4">
        <v>2</v>
      </c>
      <c r="EU20" s="16">
        <f t="shared" si="49"/>
        <v>13.48</v>
      </c>
      <c r="EV20" s="14">
        <v>1.1200000000000001</v>
      </c>
      <c r="EW20" s="4">
        <v>1</v>
      </c>
      <c r="EX20" s="16">
        <f t="shared" si="50"/>
        <v>1.1200000000000001</v>
      </c>
      <c r="EY20" s="14">
        <v>4.8899999999999997</v>
      </c>
      <c r="EZ20" s="4">
        <v>1</v>
      </c>
      <c r="FA20" s="16">
        <f t="shared" si="51"/>
        <v>4.8899999999999997</v>
      </c>
      <c r="FB20" s="14"/>
      <c r="FC20" s="4"/>
      <c r="FD20" s="16">
        <f t="shared" si="52"/>
        <v>0</v>
      </c>
      <c r="FE20" s="14"/>
      <c r="FF20" s="4"/>
      <c r="FG20" s="16">
        <f t="shared" si="53"/>
        <v>0</v>
      </c>
      <c r="FH20" s="14">
        <v>49</v>
      </c>
      <c r="FI20" s="4">
        <v>1</v>
      </c>
      <c r="FJ20" s="16">
        <f t="shared" si="54"/>
        <v>49</v>
      </c>
      <c r="FK20" s="14"/>
      <c r="FL20" s="4"/>
      <c r="FM20" s="16">
        <f t="shared" si="55"/>
        <v>0</v>
      </c>
      <c r="FN20" s="14"/>
      <c r="FO20" s="4"/>
      <c r="FP20" s="16">
        <f t="shared" si="56"/>
        <v>0</v>
      </c>
      <c r="FQ20" s="14">
        <v>7.72</v>
      </c>
      <c r="FR20" s="4">
        <v>1</v>
      </c>
      <c r="FS20" s="16">
        <f t="shared" si="57"/>
        <v>7.72</v>
      </c>
      <c r="FT20" s="14"/>
      <c r="FU20" s="4"/>
      <c r="FV20" s="16">
        <f t="shared" si="58"/>
        <v>0</v>
      </c>
      <c r="FW20" s="14"/>
      <c r="FX20" s="4" t="s">
        <v>468</v>
      </c>
      <c r="FY20" s="16" t="e">
        <f t="shared" si="59"/>
        <v>#VALUE!</v>
      </c>
      <c r="FZ20" s="14"/>
      <c r="GA20" s="4"/>
      <c r="GB20" s="16">
        <f t="shared" si="60"/>
        <v>0</v>
      </c>
      <c r="GC20" s="14"/>
      <c r="GD20" s="4"/>
      <c r="GE20" s="16">
        <f t="shared" si="61"/>
        <v>0</v>
      </c>
      <c r="GF20" s="14"/>
      <c r="GG20" s="4"/>
      <c r="GH20" s="16">
        <f t="shared" si="62"/>
        <v>0</v>
      </c>
      <c r="GI20" s="14">
        <v>1.49</v>
      </c>
      <c r="GJ20" s="4">
        <v>1</v>
      </c>
      <c r="GK20" s="16">
        <f t="shared" si="63"/>
        <v>1.49</v>
      </c>
      <c r="GL20" s="14">
        <v>0.52</v>
      </c>
      <c r="GM20" s="4">
        <v>1</v>
      </c>
      <c r="GN20" s="16">
        <f t="shared" si="64"/>
        <v>0.52</v>
      </c>
      <c r="GO20" s="14">
        <v>1.3</v>
      </c>
      <c r="GP20" s="4">
        <v>2</v>
      </c>
      <c r="GQ20" s="16">
        <f t="shared" si="65"/>
        <v>2.6</v>
      </c>
      <c r="GR20" s="14">
        <v>0.02</v>
      </c>
      <c r="GS20" s="4">
        <v>5</v>
      </c>
      <c r="GT20" s="16">
        <f t="shared" si="66"/>
        <v>0.1</v>
      </c>
      <c r="GU20" s="14"/>
      <c r="GV20" s="4">
        <v>0</v>
      </c>
      <c r="GW20" s="16">
        <f t="shared" si="67"/>
        <v>0</v>
      </c>
      <c r="GX20" s="14">
        <v>3.28</v>
      </c>
      <c r="GY20" s="4">
        <v>1</v>
      </c>
      <c r="GZ20" s="16">
        <f t="shared" si="68"/>
        <v>3.28</v>
      </c>
      <c r="HA20" s="14">
        <v>61.006</v>
      </c>
      <c r="HB20" s="4">
        <v>1</v>
      </c>
      <c r="HC20" s="16">
        <f t="shared" si="69"/>
        <v>61.006</v>
      </c>
      <c r="HD20" s="14"/>
      <c r="HE20" s="4"/>
      <c r="HF20" s="16">
        <f t="shared" si="70"/>
        <v>0</v>
      </c>
      <c r="HG20" s="14"/>
      <c r="HH20" s="4"/>
      <c r="HI20" s="16">
        <f t="shared" si="71"/>
        <v>0</v>
      </c>
      <c r="HJ20" s="14"/>
      <c r="HK20" s="4"/>
      <c r="HL20" s="16">
        <f t="shared" si="72"/>
        <v>0</v>
      </c>
      <c r="HM20" s="14"/>
      <c r="HN20" s="4"/>
      <c r="HO20" s="16">
        <f t="shared" si="73"/>
        <v>0</v>
      </c>
      <c r="HP20" s="14"/>
      <c r="HQ20" s="4"/>
      <c r="HR20" s="16">
        <f t="shared" si="74"/>
        <v>0</v>
      </c>
      <c r="HS20" s="14"/>
      <c r="HT20" s="4"/>
      <c r="HU20" s="16">
        <f t="shared" si="75"/>
        <v>0</v>
      </c>
      <c r="HV20" s="14"/>
      <c r="HW20" s="4"/>
      <c r="HX20" s="16">
        <f t="shared" si="76"/>
        <v>0</v>
      </c>
      <c r="HY20" s="14"/>
      <c r="HZ20" s="4"/>
      <c r="IA20" s="16">
        <f t="shared" si="77"/>
        <v>0</v>
      </c>
      <c r="IB20" s="14"/>
      <c r="IC20" s="4"/>
      <c r="ID20" s="16">
        <f t="shared" si="78"/>
        <v>0</v>
      </c>
      <c r="IE20" s="14"/>
      <c r="IF20" s="4"/>
      <c r="IG20" s="16">
        <f t="shared" si="79"/>
        <v>0</v>
      </c>
      <c r="IH20" s="14"/>
      <c r="II20" s="4"/>
      <c r="IJ20" s="16">
        <f t="shared" si="80"/>
        <v>0</v>
      </c>
      <c r="IK20" s="14"/>
      <c r="IL20" s="4"/>
      <c r="IM20" s="16">
        <f t="shared" si="81"/>
        <v>0</v>
      </c>
      <c r="IN20" s="14"/>
      <c r="IO20" s="4"/>
      <c r="IP20" s="16">
        <f t="shared" si="82"/>
        <v>0</v>
      </c>
      <c r="IQ20" s="14"/>
      <c r="IR20" s="4"/>
    </row>
    <row r="21" spans="1:252" s="61" customFormat="1" x14ac:dyDescent="0.2">
      <c r="A21" s="59">
        <v>18</v>
      </c>
      <c r="B21" s="76"/>
      <c r="C21" s="60"/>
      <c r="D21" s="77">
        <f t="shared" si="83"/>
        <v>0</v>
      </c>
      <c r="E21" s="76">
        <v>1.39</v>
      </c>
      <c r="F21" s="60">
        <v>2</v>
      </c>
      <c r="G21" s="77">
        <f t="shared" si="84"/>
        <v>2.78</v>
      </c>
      <c r="H21" s="76"/>
      <c r="I21" s="60"/>
      <c r="J21" s="77">
        <f t="shared" si="85"/>
        <v>0</v>
      </c>
      <c r="K21" s="76"/>
      <c r="L21" s="60"/>
      <c r="M21" s="77">
        <f t="shared" si="86"/>
        <v>0</v>
      </c>
      <c r="N21" s="76">
        <v>17.91</v>
      </c>
      <c r="O21" s="60">
        <v>1</v>
      </c>
      <c r="P21" s="77">
        <f t="shared" si="87"/>
        <v>17.91</v>
      </c>
      <c r="Q21" s="76"/>
      <c r="R21" s="60"/>
      <c r="S21" s="77">
        <f t="shared" si="88"/>
        <v>0</v>
      </c>
      <c r="T21" s="76"/>
      <c r="U21" s="60"/>
      <c r="V21" s="77">
        <f t="shared" si="89"/>
        <v>0</v>
      </c>
      <c r="W21" s="76"/>
      <c r="X21" s="60"/>
      <c r="Y21" s="77">
        <f t="shared" si="90"/>
        <v>0</v>
      </c>
      <c r="Z21" s="76"/>
      <c r="AA21" s="60"/>
      <c r="AB21" s="77">
        <f t="shared" si="91"/>
        <v>0</v>
      </c>
      <c r="AC21" s="76"/>
      <c r="AD21" s="60"/>
      <c r="AE21" s="77">
        <f t="shared" si="92"/>
        <v>0</v>
      </c>
      <c r="AF21" s="76"/>
      <c r="AG21" s="60"/>
      <c r="AH21" s="77">
        <f t="shared" si="93"/>
        <v>0</v>
      </c>
      <c r="AI21" s="76">
        <v>4.38</v>
      </c>
      <c r="AJ21" s="60">
        <v>1</v>
      </c>
      <c r="AK21" s="77">
        <f t="shared" si="94"/>
        <v>4.38</v>
      </c>
      <c r="AL21" s="76"/>
      <c r="AM21" s="60"/>
      <c r="AN21" s="77">
        <f t="shared" si="95"/>
        <v>0</v>
      </c>
      <c r="AO21" s="76"/>
      <c r="AP21" s="60"/>
      <c r="AQ21" s="77">
        <f t="shared" si="96"/>
        <v>0</v>
      </c>
      <c r="AR21" s="76">
        <v>8.6999999999999993</v>
      </c>
      <c r="AS21" s="60">
        <v>1</v>
      </c>
      <c r="AT21" s="78">
        <f t="shared" si="97"/>
        <v>8.6999999999999993</v>
      </c>
      <c r="AU21" s="79"/>
      <c r="AV21" s="60"/>
      <c r="AW21" s="77">
        <f t="shared" si="98"/>
        <v>0</v>
      </c>
      <c r="AX21" s="76">
        <v>12</v>
      </c>
      <c r="AY21" s="60">
        <v>1</v>
      </c>
      <c r="AZ21" s="77">
        <f t="shared" si="99"/>
        <v>12</v>
      </c>
      <c r="BA21" s="76">
        <v>0.34</v>
      </c>
      <c r="BB21" s="60">
        <v>3</v>
      </c>
      <c r="BC21" s="77">
        <f t="shared" si="100"/>
        <v>1.02</v>
      </c>
      <c r="BD21" s="76">
        <v>250</v>
      </c>
      <c r="BE21" s="60">
        <v>1</v>
      </c>
      <c r="BF21" s="77">
        <f t="shared" si="101"/>
        <v>250</v>
      </c>
      <c r="BG21" s="76"/>
      <c r="BH21" s="60"/>
      <c r="BI21" s="77">
        <f t="shared" si="102"/>
        <v>0</v>
      </c>
      <c r="BJ21" s="76">
        <v>129.51</v>
      </c>
      <c r="BK21" s="60">
        <v>1</v>
      </c>
      <c r="BL21" s="77">
        <f t="shared" si="103"/>
        <v>129.51</v>
      </c>
      <c r="BM21" s="76"/>
      <c r="BN21" s="60"/>
      <c r="BO21" s="77">
        <f t="shared" si="104"/>
        <v>0</v>
      </c>
      <c r="BP21" s="76">
        <v>9</v>
      </c>
      <c r="BQ21" s="60">
        <v>1</v>
      </c>
      <c r="BR21" s="77">
        <f t="shared" si="105"/>
        <v>9</v>
      </c>
      <c r="BS21" s="76"/>
      <c r="BT21" s="60"/>
      <c r="BU21" s="77">
        <f t="shared" si="106"/>
        <v>0</v>
      </c>
      <c r="BV21" s="76"/>
      <c r="BW21" s="60"/>
      <c r="BX21" s="77">
        <f t="shared" si="107"/>
        <v>0</v>
      </c>
      <c r="BY21" s="76"/>
      <c r="BZ21" s="60" t="s">
        <v>747</v>
      </c>
      <c r="CA21" s="77" t="e">
        <f t="shared" si="108"/>
        <v>#VALUE!</v>
      </c>
      <c r="CB21" s="76"/>
      <c r="CC21" s="60"/>
      <c r="CD21" s="77">
        <f t="shared" si="109"/>
        <v>0</v>
      </c>
      <c r="CE21" s="76"/>
      <c r="CF21" s="60"/>
      <c r="CG21" s="77">
        <f t="shared" si="110"/>
        <v>0</v>
      </c>
      <c r="CH21" s="76">
        <v>212</v>
      </c>
      <c r="CI21" s="60">
        <v>1</v>
      </c>
      <c r="CJ21" s="77">
        <f t="shared" si="111"/>
        <v>212</v>
      </c>
      <c r="CK21" s="76">
        <v>2.0099999999999998</v>
      </c>
      <c r="CL21" s="60">
        <v>2</v>
      </c>
      <c r="CM21" s="77">
        <f t="shared" si="112"/>
        <v>4.0199999999999996</v>
      </c>
      <c r="CN21" s="76"/>
      <c r="CO21" s="60"/>
      <c r="CP21" s="77">
        <f t="shared" si="113"/>
        <v>0</v>
      </c>
      <c r="CQ21" s="76"/>
      <c r="CR21" s="60"/>
      <c r="CS21" s="77">
        <f t="shared" si="31"/>
        <v>0</v>
      </c>
      <c r="CT21" s="76">
        <v>23.73</v>
      </c>
      <c r="CU21" s="60">
        <v>2</v>
      </c>
      <c r="CV21" s="77">
        <f t="shared" si="32"/>
        <v>47.46</v>
      </c>
      <c r="CW21" s="76"/>
      <c r="CX21" s="60"/>
      <c r="CY21" s="77">
        <f t="shared" si="33"/>
        <v>0</v>
      </c>
      <c r="CZ21" s="76">
        <v>5.61</v>
      </c>
      <c r="DA21" s="60">
        <v>1</v>
      </c>
      <c r="DB21" s="77">
        <f t="shared" si="34"/>
        <v>5.61</v>
      </c>
      <c r="DC21" s="76"/>
      <c r="DD21" s="60"/>
      <c r="DE21" s="78">
        <f t="shared" si="35"/>
        <v>0</v>
      </c>
      <c r="DF21" s="79">
        <v>6.1</v>
      </c>
      <c r="DG21" s="60">
        <v>1</v>
      </c>
      <c r="DH21" s="78">
        <f t="shared" si="36"/>
        <v>6.1</v>
      </c>
      <c r="DI21" s="79"/>
      <c r="DJ21" s="60"/>
      <c r="DK21" s="78">
        <f t="shared" si="37"/>
        <v>0</v>
      </c>
      <c r="DL21" s="79">
        <v>2.33</v>
      </c>
      <c r="DM21" s="60">
        <v>2</v>
      </c>
      <c r="DN21" s="78">
        <f t="shared" si="38"/>
        <v>4.66</v>
      </c>
      <c r="DO21" s="79">
        <v>0.92</v>
      </c>
      <c r="DP21" s="60">
        <v>1</v>
      </c>
      <c r="DQ21" s="78">
        <f t="shared" si="39"/>
        <v>0.92</v>
      </c>
      <c r="DR21" s="79"/>
      <c r="DS21" s="60"/>
      <c r="DT21" s="78">
        <f t="shared" si="40"/>
        <v>0</v>
      </c>
      <c r="DU21" s="79">
        <v>21</v>
      </c>
      <c r="DV21" s="60">
        <v>2</v>
      </c>
      <c r="DW21" s="78">
        <f t="shared" si="41"/>
        <v>42</v>
      </c>
      <c r="DX21" s="79">
        <v>2.13</v>
      </c>
      <c r="DY21" s="60">
        <v>1</v>
      </c>
      <c r="DZ21" s="78">
        <f t="shared" si="42"/>
        <v>2.13</v>
      </c>
      <c r="EA21" s="79">
        <v>31.9</v>
      </c>
      <c r="EB21" s="60">
        <v>1</v>
      </c>
      <c r="EC21" s="78">
        <f t="shared" si="43"/>
        <v>31.9</v>
      </c>
      <c r="ED21" s="79"/>
      <c r="EE21" s="60"/>
      <c r="EF21" s="78">
        <f t="shared" si="44"/>
        <v>0</v>
      </c>
      <c r="EG21" s="79">
        <v>229.99</v>
      </c>
      <c r="EH21" s="60">
        <v>2</v>
      </c>
      <c r="EI21" s="78">
        <f t="shared" si="45"/>
        <v>459.98</v>
      </c>
      <c r="EJ21" s="79"/>
      <c r="EK21" s="60"/>
      <c r="EL21" s="78">
        <f t="shared" si="46"/>
        <v>0</v>
      </c>
      <c r="EM21" s="79">
        <v>3.31</v>
      </c>
      <c r="EN21" s="60">
        <v>4</v>
      </c>
      <c r="EO21" s="78">
        <f t="shared" si="47"/>
        <v>13.24</v>
      </c>
      <c r="EP21" s="79"/>
      <c r="EQ21" s="60"/>
      <c r="ER21" s="78">
        <f t="shared" si="48"/>
        <v>0</v>
      </c>
      <c r="ES21" s="79">
        <v>6.74</v>
      </c>
      <c r="ET21" s="60">
        <v>2</v>
      </c>
      <c r="EU21" s="78">
        <f t="shared" si="49"/>
        <v>13.48</v>
      </c>
      <c r="EV21" s="79"/>
      <c r="EW21" s="60"/>
      <c r="EX21" s="78">
        <f t="shared" si="50"/>
        <v>0</v>
      </c>
      <c r="EY21" s="79">
        <v>4.8899999999999997</v>
      </c>
      <c r="EZ21" s="60">
        <v>1</v>
      </c>
      <c r="FA21" s="78">
        <f t="shared" si="51"/>
        <v>4.8899999999999997</v>
      </c>
      <c r="FB21" s="79"/>
      <c r="FC21" s="60"/>
      <c r="FD21" s="78">
        <f t="shared" si="52"/>
        <v>0</v>
      </c>
      <c r="FE21" s="79">
        <v>11.92</v>
      </c>
      <c r="FF21" s="60">
        <v>1</v>
      </c>
      <c r="FG21" s="78">
        <f t="shared" si="53"/>
        <v>11.92</v>
      </c>
      <c r="FH21" s="79">
        <v>49</v>
      </c>
      <c r="FI21" s="60">
        <v>1</v>
      </c>
      <c r="FJ21" s="78">
        <f t="shared" si="54"/>
        <v>49</v>
      </c>
      <c r="FK21" s="79">
        <v>3.56</v>
      </c>
      <c r="FL21" s="60">
        <v>4</v>
      </c>
      <c r="FM21" s="78">
        <f t="shared" si="55"/>
        <v>14.24</v>
      </c>
      <c r="FN21" s="79"/>
      <c r="FO21" s="60"/>
      <c r="FP21" s="78">
        <f t="shared" si="56"/>
        <v>0</v>
      </c>
      <c r="FQ21" s="79">
        <v>7.72</v>
      </c>
      <c r="FR21" s="60">
        <v>1</v>
      </c>
      <c r="FS21" s="78">
        <f t="shared" si="57"/>
        <v>7.72</v>
      </c>
      <c r="FT21" s="79"/>
      <c r="FU21" s="60"/>
      <c r="FV21" s="78">
        <f t="shared" si="58"/>
        <v>0</v>
      </c>
      <c r="FW21" s="79"/>
      <c r="FX21" s="60" t="s">
        <v>468</v>
      </c>
      <c r="FY21" s="78" t="e">
        <f t="shared" si="59"/>
        <v>#VALUE!</v>
      </c>
      <c r="FZ21" s="79"/>
      <c r="GA21" s="60" t="s">
        <v>748</v>
      </c>
      <c r="GB21" s="78" t="e">
        <f t="shared" si="60"/>
        <v>#VALUE!</v>
      </c>
      <c r="GC21" s="79"/>
      <c r="GD21" s="60"/>
      <c r="GE21" s="78">
        <f t="shared" si="61"/>
        <v>0</v>
      </c>
      <c r="GF21" s="79"/>
      <c r="GG21" s="60"/>
      <c r="GH21" s="78">
        <f t="shared" si="62"/>
        <v>0</v>
      </c>
      <c r="GI21" s="79"/>
      <c r="GJ21" s="60"/>
      <c r="GK21" s="78">
        <f t="shared" si="63"/>
        <v>0</v>
      </c>
      <c r="GL21" s="79"/>
      <c r="GM21" s="60"/>
      <c r="GN21" s="78">
        <f t="shared" si="64"/>
        <v>0</v>
      </c>
      <c r="GO21" s="79">
        <v>1.3</v>
      </c>
      <c r="GP21" s="60">
        <v>1</v>
      </c>
      <c r="GQ21" s="78">
        <f t="shared" si="65"/>
        <v>1.3</v>
      </c>
      <c r="GR21" s="79"/>
      <c r="GS21" s="60"/>
      <c r="GT21" s="78">
        <f t="shared" si="66"/>
        <v>0</v>
      </c>
      <c r="GU21" s="79"/>
      <c r="GV21" s="60"/>
      <c r="GW21" s="78">
        <f t="shared" si="67"/>
        <v>0</v>
      </c>
      <c r="GX21" s="79"/>
      <c r="GY21" s="60"/>
      <c r="GZ21" s="78">
        <f t="shared" si="68"/>
        <v>0</v>
      </c>
      <c r="HA21" s="79"/>
      <c r="HB21" s="60"/>
      <c r="HC21" s="78">
        <f t="shared" si="69"/>
        <v>0</v>
      </c>
      <c r="HD21" s="79"/>
      <c r="HE21" s="60"/>
      <c r="HF21" s="78">
        <f t="shared" si="70"/>
        <v>0</v>
      </c>
      <c r="HG21" s="79"/>
      <c r="HH21" s="60"/>
      <c r="HI21" s="78">
        <f t="shared" si="71"/>
        <v>0</v>
      </c>
      <c r="HJ21" s="79"/>
      <c r="HK21" s="60"/>
      <c r="HL21" s="78">
        <f t="shared" si="72"/>
        <v>0</v>
      </c>
      <c r="HM21" s="79"/>
      <c r="HN21" s="60"/>
      <c r="HO21" s="78">
        <f t="shared" si="73"/>
        <v>0</v>
      </c>
      <c r="HP21" s="79"/>
      <c r="HQ21" s="60"/>
      <c r="HR21" s="78">
        <f t="shared" si="74"/>
        <v>0</v>
      </c>
      <c r="HS21" s="79"/>
      <c r="HT21" s="60"/>
      <c r="HU21" s="78">
        <f t="shared" si="75"/>
        <v>0</v>
      </c>
      <c r="HV21" s="79">
        <v>250</v>
      </c>
      <c r="HW21" s="60">
        <v>1</v>
      </c>
      <c r="HX21" s="78">
        <f t="shared" si="76"/>
        <v>250</v>
      </c>
      <c r="HY21" s="79"/>
      <c r="HZ21" s="60"/>
      <c r="IA21" s="78">
        <f t="shared" si="77"/>
        <v>0</v>
      </c>
      <c r="IB21" s="79"/>
      <c r="IC21" s="60"/>
      <c r="ID21" s="78">
        <f t="shared" si="78"/>
        <v>0</v>
      </c>
      <c r="IE21" s="79"/>
      <c r="IF21" s="60"/>
      <c r="IG21" s="78">
        <f t="shared" si="79"/>
        <v>0</v>
      </c>
      <c r="IH21" s="79"/>
      <c r="II21" s="60"/>
      <c r="IJ21" s="78">
        <f t="shared" si="80"/>
        <v>0</v>
      </c>
      <c r="IK21" s="79"/>
      <c r="IL21" s="60"/>
      <c r="IM21" s="78">
        <f t="shared" si="81"/>
        <v>0</v>
      </c>
      <c r="IN21" s="79"/>
      <c r="IO21" s="60"/>
      <c r="IP21" s="78">
        <f t="shared" si="82"/>
        <v>0</v>
      </c>
      <c r="IQ21" s="79"/>
      <c r="IR21" s="60"/>
    </row>
    <row r="22" spans="1:252" x14ac:dyDescent="0.2">
      <c r="A22" s="36">
        <v>19</v>
      </c>
      <c r="B22" s="48"/>
      <c r="C22" s="4"/>
      <c r="D22" s="52">
        <f t="shared" si="83"/>
        <v>0</v>
      </c>
      <c r="E22" s="48">
        <v>1.39</v>
      </c>
      <c r="F22" s="4">
        <v>2</v>
      </c>
      <c r="G22" s="52">
        <f t="shared" si="84"/>
        <v>2.78</v>
      </c>
      <c r="H22" s="48"/>
      <c r="I22" s="4"/>
      <c r="J22" s="52">
        <f t="shared" si="85"/>
        <v>0</v>
      </c>
      <c r="K22" s="48"/>
      <c r="L22" s="4"/>
      <c r="M22" s="52">
        <f t="shared" si="86"/>
        <v>0</v>
      </c>
      <c r="N22" s="48">
        <v>17.91</v>
      </c>
      <c r="O22" s="4">
        <v>1</v>
      </c>
      <c r="P22" s="52">
        <f t="shared" si="87"/>
        <v>17.91</v>
      </c>
      <c r="Q22" s="48"/>
      <c r="R22" s="4"/>
      <c r="S22" s="52">
        <f t="shared" si="88"/>
        <v>0</v>
      </c>
      <c r="T22" s="48">
        <v>4.5199999999999996</v>
      </c>
      <c r="U22" s="4">
        <v>1</v>
      </c>
      <c r="V22" s="52">
        <f t="shared" si="89"/>
        <v>4.5199999999999996</v>
      </c>
      <c r="W22" s="48"/>
      <c r="X22" s="4"/>
      <c r="Y22" s="52">
        <f t="shared" si="90"/>
        <v>0</v>
      </c>
      <c r="Z22" s="48"/>
      <c r="AA22" s="4"/>
      <c r="AB22" s="52">
        <f t="shared" si="91"/>
        <v>0</v>
      </c>
      <c r="AC22" s="48">
        <v>3.85</v>
      </c>
      <c r="AD22" s="4">
        <v>1</v>
      </c>
      <c r="AE22" s="52">
        <f t="shared" si="92"/>
        <v>3.85</v>
      </c>
      <c r="AF22" s="48"/>
      <c r="AG22" s="4"/>
      <c r="AH22" s="52">
        <f t="shared" si="93"/>
        <v>0</v>
      </c>
      <c r="AI22" s="48">
        <v>4.38</v>
      </c>
      <c r="AJ22" s="4">
        <v>1</v>
      </c>
      <c r="AK22" s="52">
        <f t="shared" si="94"/>
        <v>4.38</v>
      </c>
      <c r="AL22" s="48">
        <v>0.28000000000000003</v>
      </c>
      <c r="AM22" s="4">
        <v>1</v>
      </c>
      <c r="AN22" s="52">
        <f t="shared" si="95"/>
        <v>0.28000000000000003</v>
      </c>
      <c r="AO22" s="48">
        <v>1.98</v>
      </c>
      <c r="AP22" s="4">
        <v>1</v>
      </c>
      <c r="AQ22" s="52">
        <f t="shared" si="96"/>
        <v>1.98</v>
      </c>
      <c r="AR22" s="48">
        <v>8.6999999999999993</v>
      </c>
      <c r="AS22" s="4">
        <v>1</v>
      </c>
      <c r="AT22" s="16">
        <f t="shared" si="97"/>
        <v>8.6999999999999993</v>
      </c>
      <c r="AU22" s="14"/>
      <c r="AV22" s="4"/>
      <c r="AW22" s="52">
        <f t="shared" si="98"/>
        <v>0</v>
      </c>
      <c r="AX22" s="48">
        <v>12</v>
      </c>
      <c r="AY22" s="4">
        <v>1</v>
      </c>
      <c r="AZ22" s="52">
        <f t="shared" si="99"/>
        <v>12</v>
      </c>
      <c r="BA22" s="48">
        <v>0.34</v>
      </c>
      <c r="BB22" s="4">
        <v>2</v>
      </c>
      <c r="BC22" s="52">
        <f t="shared" si="100"/>
        <v>0.68</v>
      </c>
      <c r="BD22" s="48">
        <v>36.21</v>
      </c>
      <c r="BE22" s="4">
        <v>1</v>
      </c>
      <c r="BF22" s="52">
        <f t="shared" si="101"/>
        <v>36.21</v>
      </c>
      <c r="BG22" s="48"/>
      <c r="BH22" s="4"/>
      <c r="BI22" s="52">
        <f t="shared" si="102"/>
        <v>0</v>
      </c>
      <c r="BJ22" s="48">
        <v>124.64</v>
      </c>
      <c r="BK22" s="4">
        <v>1</v>
      </c>
      <c r="BL22" s="52">
        <f t="shared" si="103"/>
        <v>124.64</v>
      </c>
      <c r="BM22" s="48"/>
      <c r="BN22" s="4"/>
      <c r="BO22" s="52">
        <f t="shared" si="104"/>
        <v>0</v>
      </c>
      <c r="BP22" s="48">
        <v>9</v>
      </c>
      <c r="BQ22" s="4">
        <v>1</v>
      </c>
      <c r="BR22" s="52">
        <f t="shared" si="105"/>
        <v>9</v>
      </c>
      <c r="BS22" s="48">
        <v>0.57999999999999996</v>
      </c>
      <c r="BT22" s="4">
        <v>2</v>
      </c>
      <c r="BU22" s="52">
        <f t="shared" si="106"/>
        <v>1.1599999999999999</v>
      </c>
      <c r="BV22" s="48"/>
      <c r="BW22" s="4"/>
      <c r="BX22" s="52">
        <f t="shared" si="107"/>
        <v>0</v>
      </c>
      <c r="BY22" s="48"/>
      <c r="BZ22" s="4" t="s">
        <v>747</v>
      </c>
      <c r="CA22" s="52" t="e">
        <f t="shared" si="108"/>
        <v>#VALUE!</v>
      </c>
      <c r="CB22" s="48"/>
      <c r="CC22" s="4"/>
      <c r="CD22" s="52">
        <f t="shared" si="109"/>
        <v>0</v>
      </c>
      <c r="CE22" s="48"/>
      <c r="CF22" s="4"/>
      <c r="CG22" s="52">
        <f t="shared" si="110"/>
        <v>0</v>
      </c>
      <c r="CH22" s="48">
        <v>167</v>
      </c>
      <c r="CI22" s="4">
        <v>1</v>
      </c>
      <c r="CJ22" s="52">
        <f t="shared" si="111"/>
        <v>167</v>
      </c>
      <c r="CK22" s="48"/>
      <c r="CL22" s="4"/>
      <c r="CM22" s="52">
        <f t="shared" si="112"/>
        <v>0</v>
      </c>
      <c r="CN22" s="48"/>
      <c r="CO22" s="4"/>
      <c r="CP22" s="52">
        <f t="shared" si="113"/>
        <v>0</v>
      </c>
      <c r="CQ22" s="48"/>
      <c r="CR22" s="4"/>
      <c r="CS22" s="52">
        <f t="shared" si="31"/>
        <v>0</v>
      </c>
      <c r="CT22" s="48">
        <v>23.73</v>
      </c>
      <c r="CU22" s="4">
        <v>2</v>
      </c>
      <c r="CV22" s="52">
        <f t="shared" si="32"/>
        <v>47.46</v>
      </c>
      <c r="CW22" s="48"/>
      <c r="CX22" s="4"/>
      <c r="CY22" s="52">
        <f t="shared" si="33"/>
        <v>0</v>
      </c>
      <c r="CZ22" s="48">
        <v>5.61</v>
      </c>
      <c r="DA22" s="4">
        <v>1</v>
      </c>
      <c r="DB22" s="52">
        <f t="shared" si="34"/>
        <v>5.61</v>
      </c>
      <c r="DC22" s="48"/>
      <c r="DD22" s="4"/>
      <c r="DE22" s="16">
        <f t="shared" si="35"/>
        <v>0</v>
      </c>
      <c r="DF22" s="14"/>
      <c r="DG22" s="4"/>
      <c r="DH22" s="16">
        <f t="shared" si="36"/>
        <v>0</v>
      </c>
      <c r="DI22" s="14"/>
      <c r="DJ22" s="4"/>
      <c r="DK22" s="16">
        <f t="shared" si="37"/>
        <v>0</v>
      </c>
      <c r="DL22" s="14">
        <v>2.33</v>
      </c>
      <c r="DM22" s="4">
        <v>2</v>
      </c>
      <c r="DN22" s="16">
        <f t="shared" si="38"/>
        <v>4.66</v>
      </c>
      <c r="DO22" s="14">
        <v>0.92</v>
      </c>
      <c r="DP22" s="4">
        <v>1</v>
      </c>
      <c r="DQ22" s="16">
        <f t="shared" si="39"/>
        <v>0.92</v>
      </c>
      <c r="DR22" s="14">
        <v>7.9</v>
      </c>
      <c r="DS22" s="4">
        <v>1</v>
      </c>
      <c r="DT22" s="16">
        <f t="shared" si="40"/>
        <v>7.9</v>
      </c>
      <c r="DU22" s="14"/>
      <c r="DV22" s="4"/>
      <c r="DW22" s="16">
        <f t="shared" si="41"/>
        <v>0</v>
      </c>
      <c r="DX22" s="14">
        <v>2.13</v>
      </c>
      <c r="DY22" s="4">
        <v>1</v>
      </c>
      <c r="DZ22" s="16">
        <f t="shared" si="42"/>
        <v>2.13</v>
      </c>
      <c r="EA22" s="14">
        <v>31.9</v>
      </c>
      <c r="EB22" s="4">
        <v>1</v>
      </c>
      <c r="EC22" s="16">
        <f t="shared" si="43"/>
        <v>31.9</v>
      </c>
      <c r="ED22" s="14"/>
      <c r="EE22" s="4"/>
      <c r="EF22" s="16">
        <f t="shared" si="44"/>
        <v>0</v>
      </c>
      <c r="EG22" s="14"/>
      <c r="EH22" s="4">
        <v>0</v>
      </c>
      <c r="EI22" s="16">
        <f t="shared" si="45"/>
        <v>0</v>
      </c>
      <c r="EJ22" s="14"/>
      <c r="EK22" s="4"/>
      <c r="EL22" s="16">
        <f t="shared" si="46"/>
        <v>0</v>
      </c>
      <c r="EM22" s="14">
        <v>3.28</v>
      </c>
      <c r="EN22" s="4">
        <v>3</v>
      </c>
      <c r="EO22" s="16">
        <f t="shared" si="47"/>
        <v>9.84</v>
      </c>
      <c r="EP22" s="14"/>
      <c r="EQ22" s="4"/>
      <c r="ER22" s="16">
        <f t="shared" si="48"/>
        <v>0</v>
      </c>
      <c r="ES22" s="14">
        <v>6.74</v>
      </c>
      <c r="ET22" s="4">
        <v>2</v>
      </c>
      <c r="EU22" s="16">
        <f t="shared" si="49"/>
        <v>13.48</v>
      </c>
      <c r="EV22" s="14">
        <v>1.1200000000000001</v>
      </c>
      <c r="EW22" s="4">
        <v>1</v>
      </c>
      <c r="EX22" s="16">
        <f t="shared" si="50"/>
        <v>1.1200000000000001</v>
      </c>
      <c r="EY22" s="14">
        <v>4.8899999999999997</v>
      </c>
      <c r="EZ22" s="4">
        <v>1</v>
      </c>
      <c r="FA22" s="16">
        <f t="shared" si="51"/>
        <v>4.8899999999999997</v>
      </c>
      <c r="FB22" s="14"/>
      <c r="FC22" s="4"/>
      <c r="FD22" s="16">
        <f t="shared" si="52"/>
        <v>0</v>
      </c>
      <c r="FE22" s="14">
        <v>11.92</v>
      </c>
      <c r="FF22" s="4">
        <v>1</v>
      </c>
      <c r="FG22" s="16">
        <f t="shared" si="53"/>
        <v>11.92</v>
      </c>
      <c r="FH22" s="14">
        <v>49</v>
      </c>
      <c r="FI22" s="4">
        <v>1</v>
      </c>
      <c r="FJ22" s="16">
        <f t="shared" si="54"/>
        <v>49</v>
      </c>
      <c r="FK22" s="14"/>
      <c r="FL22" s="4"/>
      <c r="FM22" s="16">
        <f t="shared" si="55"/>
        <v>0</v>
      </c>
      <c r="FN22" s="14"/>
      <c r="FO22" s="4"/>
      <c r="FP22" s="16">
        <f t="shared" si="56"/>
        <v>0</v>
      </c>
      <c r="FQ22" s="14">
        <v>7.72</v>
      </c>
      <c r="FR22" s="4">
        <v>1</v>
      </c>
      <c r="FS22" s="16">
        <f t="shared" si="57"/>
        <v>7.72</v>
      </c>
      <c r="FT22" s="14"/>
      <c r="FU22" s="4"/>
      <c r="FV22" s="16">
        <f t="shared" si="58"/>
        <v>0</v>
      </c>
      <c r="FW22" s="14"/>
      <c r="FX22" s="4" t="s">
        <v>468</v>
      </c>
      <c r="FY22" s="16" t="e">
        <f t="shared" si="59"/>
        <v>#VALUE!</v>
      </c>
      <c r="FZ22" s="14"/>
      <c r="GA22" s="4"/>
      <c r="GB22" s="16">
        <f t="shared" si="60"/>
        <v>0</v>
      </c>
      <c r="GC22" s="14"/>
      <c r="GD22" s="4"/>
      <c r="GE22" s="16">
        <f t="shared" si="61"/>
        <v>0</v>
      </c>
      <c r="GF22" s="14"/>
      <c r="GG22" s="4"/>
      <c r="GH22" s="16">
        <f t="shared" si="62"/>
        <v>0</v>
      </c>
      <c r="GI22" s="14">
        <v>1.49</v>
      </c>
      <c r="GJ22" s="4">
        <v>1</v>
      </c>
      <c r="GK22" s="16">
        <f t="shared" si="63"/>
        <v>1.49</v>
      </c>
      <c r="GL22" s="14">
        <v>0.52</v>
      </c>
      <c r="GM22" s="4">
        <v>1</v>
      </c>
      <c r="GN22" s="16">
        <f t="shared" si="64"/>
        <v>0.52</v>
      </c>
      <c r="GO22" s="14">
        <v>1.3</v>
      </c>
      <c r="GP22" s="4">
        <v>2</v>
      </c>
      <c r="GQ22" s="16">
        <f t="shared" si="65"/>
        <v>2.6</v>
      </c>
      <c r="GR22" s="14">
        <v>0.02</v>
      </c>
      <c r="GS22" s="4">
        <v>5</v>
      </c>
      <c r="GT22" s="16">
        <f t="shared" si="66"/>
        <v>0.1</v>
      </c>
      <c r="GU22" s="14">
        <v>125.71</v>
      </c>
      <c r="GV22" s="4">
        <v>1</v>
      </c>
      <c r="GW22" s="16">
        <f t="shared" si="67"/>
        <v>125.71</v>
      </c>
      <c r="GX22" s="14"/>
      <c r="GY22" s="4"/>
      <c r="GZ22" s="16">
        <f t="shared" si="68"/>
        <v>0</v>
      </c>
      <c r="HA22" s="14"/>
      <c r="HB22" s="4"/>
      <c r="HC22" s="16">
        <f t="shared" si="69"/>
        <v>0</v>
      </c>
      <c r="HD22" s="14"/>
      <c r="HE22" s="4"/>
      <c r="HF22" s="16">
        <f t="shared" si="70"/>
        <v>0</v>
      </c>
      <c r="HG22" s="14"/>
      <c r="HH22" s="4"/>
      <c r="HI22" s="16">
        <f t="shared" si="71"/>
        <v>0</v>
      </c>
      <c r="HJ22" s="14"/>
      <c r="HK22" s="4"/>
      <c r="HL22" s="16">
        <f t="shared" si="72"/>
        <v>0</v>
      </c>
      <c r="HM22" s="14"/>
      <c r="HN22" s="4"/>
      <c r="HO22" s="16">
        <f t="shared" si="73"/>
        <v>0</v>
      </c>
      <c r="HP22" s="14"/>
      <c r="HQ22" s="4"/>
      <c r="HR22" s="16">
        <f t="shared" si="74"/>
        <v>0</v>
      </c>
      <c r="HS22" s="14"/>
      <c r="HT22" s="4"/>
      <c r="HU22" s="16">
        <f t="shared" si="75"/>
        <v>0</v>
      </c>
      <c r="HV22" s="14"/>
      <c r="HW22" s="4"/>
      <c r="HX22" s="16">
        <f t="shared" si="76"/>
        <v>0</v>
      </c>
      <c r="HY22" s="14"/>
      <c r="HZ22" s="4"/>
      <c r="IA22" s="16">
        <f t="shared" si="77"/>
        <v>0</v>
      </c>
      <c r="IB22" s="14"/>
      <c r="IC22" s="4"/>
      <c r="ID22" s="16">
        <f t="shared" si="78"/>
        <v>0</v>
      </c>
      <c r="IE22" s="14"/>
      <c r="IF22" s="4"/>
      <c r="IG22" s="16">
        <f t="shared" si="79"/>
        <v>0</v>
      </c>
      <c r="IH22" s="14"/>
      <c r="II22" s="4"/>
      <c r="IJ22" s="16">
        <f t="shared" si="80"/>
        <v>0</v>
      </c>
      <c r="IK22" s="14"/>
      <c r="IL22" s="4"/>
      <c r="IM22" s="16">
        <f t="shared" si="81"/>
        <v>0</v>
      </c>
      <c r="IN22" s="14"/>
      <c r="IO22" s="4"/>
      <c r="IP22" s="16">
        <f t="shared" si="82"/>
        <v>0</v>
      </c>
      <c r="IQ22" s="14"/>
      <c r="IR22" s="4"/>
    </row>
    <row r="23" spans="1:252" s="61" customFormat="1" x14ac:dyDescent="0.2">
      <c r="A23" s="59">
        <v>20</v>
      </c>
      <c r="B23" s="76"/>
      <c r="C23" s="60"/>
      <c r="D23" s="77">
        <f t="shared" si="83"/>
        <v>0</v>
      </c>
      <c r="E23" s="76">
        <v>1.39</v>
      </c>
      <c r="F23" s="60">
        <v>2</v>
      </c>
      <c r="G23" s="77">
        <f t="shared" si="84"/>
        <v>2.78</v>
      </c>
      <c r="H23" s="76"/>
      <c r="I23" s="60"/>
      <c r="J23" s="77">
        <f t="shared" si="85"/>
        <v>0</v>
      </c>
      <c r="K23" s="76"/>
      <c r="L23" s="60"/>
      <c r="M23" s="77">
        <f t="shared" si="86"/>
        <v>0</v>
      </c>
      <c r="N23" s="76">
        <v>17.91</v>
      </c>
      <c r="O23" s="60">
        <v>1</v>
      </c>
      <c r="P23" s="77">
        <f t="shared" si="87"/>
        <v>17.91</v>
      </c>
      <c r="Q23" s="76">
        <v>27.85</v>
      </c>
      <c r="R23" s="60">
        <v>1</v>
      </c>
      <c r="S23" s="77">
        <f t="shared" si="88"/>
        <v>27.85</v>
      </c>
      <c r="T23" s="76"/>
      <c r="U23" s="60"/>
      <c r="V23" s="77">
        <f t="shared" si="89"/>
        <v>0</v>
      </c>
      <c r="W23" s="76"/>
      <c r="X23" s="60"/>
      <c r="Y23" s="77">
        <f t="shared" si="90"/>
        <v>0</v>
      </c>
      <c r="Z23" s="76"/>
      <c r="AA23" s="60"/>
      <c r="AB23" s="77">
        <f t="shared" si="91"/>
        <v>0</v>
      </c>
      <c r="AC23" s="76"/>
      <c r="AD23" s="60"/>
      <c r="AE23" s="77">
        <f t="shared" si="92"/>
        <v>0</v>
      </c>
      <c r="AF23" s="76"/>
      <c r="AG23" s="60"/>
      <c r="AH23" s="77">
        <f t="shared" si="93"/>
        <v>0</v>
      </c>
      <c r="AI23" s="76">
        <v>4.38</v>
      </c>
      <c r="AJ23" s="60">
        <v>1</v>
      </c>
      <c r="AK23" s="77">
        <f t="shared" si="94"/>
        <v>4.38</v>
      </c>
      <c r="AL23" s="76"/>
      <c r="AM23" s="60"/>
      <c r="AN23" s="77">
        <f t="shared" si="95"/>
        <v>0</v>
      </c>
      <c r="AO23" s="76">
        <v>3.28</v>
      </c>
      <c r="AP23" s="60">
        <v>1</v>
      </c>
      <c r="AQ23" s="77">
        <f t="shared" si="96"/>
        <v>3.28</v>
      </c>
      <c r="AR23" s="76">
        <v>8.6999999999999993</v>
      </c>
      <c r="AS23" s="60">
        <v>1</v>
      </c>
      <c r="AT23" s="78">
        <f t="shared" si="97"/>
        <v>8.6999999999999993</v>
      </c>
      <c r="AU23" s="79"/>
      <c r="AV23" s="60"/>
      <c r="AW23" s="77">
        <f t="shared" si="98"/>
        <v>0</v>
      </c>
      <c r="AX23" s="76">
        <v>12</v>
      </c>
      <c r="AY23" s="60">
        <v>1</v>
      </c>
      <c r="AZ23" s="77">
        <f t="shared" si="99"/>
        <v>12</v>
      </c>
      <c r="BA23" s="76">
        <v>0.34</v>
      </c>
      <c r="BB23" s="60">
        <v>3</v>
      </c>
      <c r="BC23" s="77">
        <f t="shared" si="100"/>
        <v>1.02</v>
      </c>
      <c r="BD23" s="76"/>
      <c r="BE23" s="60">
        <v>1</v>
      </c>
      <c r="BF23" s="77">
        <f t="shared" si="101"/>
        <v>0</v>
      </c>
      <c r="BG23" s="76"/>
      <c r="BH23" s="60"/>
      <c r="BI23" s="77">
        <f t="shared" si="102"/>
        <v>0</v>
      </c>
      <c r="BJ23" s="76">
        <v>128.99</v>
      </c>
      <c r="BK23" s="60">
        <v>1</v>
      </c>
      <c r="BL23" s="77">
        <f t="shared" si="103"/>
        <v>128.99</v>
      </c>
      <c r="BM23" s="76">
        <v>0.22</v>
      </c>
      <c r="BN23" s="60">
        <v>2</v>
      </c>
      <c r="BO23" s="77">
        <f t="shared" si="104"/>
        <v>0.44</v>
      </c>
      <c r="BP23" s="76">
        <v>9</v>
      </c>
      <c r="BQ23" s="60">
        <v>1</v>
      </c>
      <c r="BR23" s="77">
        <f t="shared" si="105"/>
        <v>9</v>
      </c>
      <c r="BS23" s="76"/>
      <c r="BT23" s="60"/>
      <c r="BU23" s="77">
        <f t="shared" si="106"/>
        <v>0</v>
      </c>
      <c r="BV23" s="76"/>
      <c r="BW23" s="60"/>
      <c r="BX23" s="77">
        <f t="shared" si="107"/>
        <v>0</v>
      </c>
      <c r="BY23" s="76"/>
      <c r="BZ23" s="60" t="s">
        <v>747</v>
      </c>
      <c r="CA23" s="77" t="e">
        <f t="shared" si="108"/>
        <v>#VALUE!</v>
      </c>
      <c r="CB23" s="76"/>
      <c r="CC23" s="60"/>
      <c r="CD23" s="77">
        <f t="shared" si="109"/>
        <v>0</v>
      </c>
      <c r="CE23" s="76"/>
      <c r="CF23" s="60"/>
      <c r="CG23" s="77">
        <f t="shared" si="110"/>
        <v>0</v>
      </c>
      <c r="CH23" s="76">
        <v>212</v>
      </c>
      <c r="CI23" s="60">
        <v>1</v>
      </c>
      <c r="CJ23" s="77">
        <f t="shared" si="111"/>
        <v>212</v>
      </c>
      <c r="CK23" s="76">
        <v>2.0099999999999998</v>
      </c>
      <c r="CL23" s="60">
        <v>2</v>
      </c>
      <c r="CM23" s="77">
        <f t="shared" si="112"/>
        <v>4.0199999999999996</v>
      </c>
      <c r="CN23" s="76"/>
      <c r="CO23" s="60"/>
      <c r="CP23" s="77">
        <f t="shared" si="113"/>
        <v>0</v>
      </c>
      <c r="CQ23" s="76"/>
      <c r="CR23" s="60"/>
      <c r="CS23" s="77">
        <f t="shared" si="31"/>
        <v>0</v>
      </c>
      <c r="CT23" s="76">
        <v>23.73</v>
      </c>
      <c r="CU23" s="60">
        <v>2</v>
      </c>
      <c r="CV23" s="77">
        <f t="shared" si="32"/>
        <v>47.46</v>
      </c>
      <c r="CW23" s="76"/>
      <c r="CX23" s="60"/>
      <c r="CY23" s="77">
        <f t="shared" si="33"/>
        <v>0</v>
      </c>
      <c r="CZ23" s="76">
        <v>5.61</v>
      </c>
      <c r="DA23" s="60">
        <v>1</v>
      </c>
      <c r="DB23" s="77">
        <f t="shared" si="34"/>
        <v>5.61</v>
      </c>
      <c r="DC23" s="76"/>
      <c r="DD23" s="60"/>
      <c r="DE23" s="78">
        <f t="shared" si="35"/>
        <v>0</v>
      </c>
      <c r="DF23" s="79">
        <v>6.1</v>
      </c>
      <c r="DG23" s="60">
        <v>1</v>
      </c>
      <c r="DH23" s="78">
        <f t="shared" si="36"/>
        <v>6.1</v>
      </c>
      <c r="DI23" s="79"/>
      <c r="DJ23" s="60"/>
      <c r="DK23" s="78">
        <f t="shared" si="37"/>
        <v>0</v>
      </c>
      <c r="DL23" s="79">
        <v>2.33</v>
      </c>
      <c r="DM23" s="60">
        <v>2</v>
      </c>
      <c r="DN23" s="78">
        <f t="shared" si="38"/>
        <v>4.66</v>
      </c>
      <c r="DO23" s="79">
        <v>0.92</v>
      </c>
      <c r="DP23" s="60">
        <v>1</v>
      </c>
      <c r="DQ23" s="78">
        <f t="shared" si="39"/>
        <v>0.92</v>
      </c>
      <c r="DR23" s="79">
        <v>7.9</v>
      </c>
      <c r="DS23" s="60">
        <v>1</v>
      </c>
      <c r="DT23" s="78">
        <f t="shared" si="40"/>
        <v>7.9</v>
      </c>
      <c r="DU23" s="79">
        <v>21</v>
      </c>
      <c r="DV23" s="60">
        <v>2</v>
      </c>
      <c r="DW23" s="78">
        <f t="shared" si="41"/>
        <v>42</v>
      </c>
      <c r="DX23" s="79">
        <v>2.13</v>
      </c>
      <c r="DY23" s="60">
        <v>1</v>
      </c>
      <c r="DZ23" s="78">
        <f t="shared" si="42"/>
        <v>2.13</v>
      </c>
      <c r="EA23" s="79">
        <v>31.9</v>
      </c>
      <c r="EB23" s="60">
        <v>1</v>
      </c>
      <c r="EC23" s="78">
        <f t="shared" si="43"/>
        <v>31.9</v>
      </c>
      <c r="ED23" s="79"/>
      <c r="EE23" s="60"/>
      <c r="EF23" s="78">
        <f t="shared" si="44"/>
        <v>0</v>
      </c>
      <c r="EG23" s="79">
        <v>229.99</v>
      </c>
      <c r="EH23" s="60">
        <v>2</v>
      </c>
      <c r="EI23" s="78">
        <f t="shared" si="45"/>
        <v>459.98</v>
      </c>
      <c r="EJ23" s="79"/>
      <c r="EK23" s="60"/>
      <c r="EL23" s="78">
        <f t="shared" si="46"/>
        <v>0</v>
      </c>
      <c r="EM23" s="79">
        <v>3.31</v>
      </c>
      <c r="EN23" s="60">
        <v>4</v>
      </c>
      <c r="EO23" s="78">
        <f t="shared" si="47"/>
        <v>13.24</v>
      </c>
      <c r="EP23" s="79"/>
      <c r="EQ23" s="60"/>
      <c r="ER23" s="78">
        <f t="shared" si="48"/>
        <v>0</v>
      </c>
      <c r="ES23" s="79">
        <v>6.74</v>
      </c>
      <c r="ET23" s="60">
        <v>2</v>
      </c>
      <c r="EU23" s="78">
        <f t="shared" si="49"/>
        <v>13.48</v>
      </c>
      <c r="EV23" s="79"/>
      <c r="EW23" s="60"/>
      <c r="EX23" s="78">
        <f t="shared" si="50"/>
        <v>0</v>
      </c>
      <c r="EY23" s="79">
        <v>4.8899999999999997</v>
      </c>
      <c r="EZ23" s="60">
        <v>1</v>
      </c>
      <c r="FA23" s="78">
        <f t="shared" si="51"/>
        <v>4.8899999999999997</v>
      </c>
      <c r="FB23" s="79"/>
      <c r="FC23" s="60"/>
      <c r="FD23" s="78">
        <f t="shared" si="52"/>
        <v>0</v>
      </c>
      <c r="FE23" s="79">
        <v>11.92</v>
      </c>
      <c r="FF23" s="60">
        <v>1</v>
      </c>
      <c r="FG23" s="78">
        <f t="shared" si="53"/>
        <v>11.92</v>
      </c>
      <c r="FH23" s="79">
        <v>49</v>
      </c>
      <c r="FI23" s="60">
        <v>1</v>
      </c>
      <c r="FJ23" s="78">
        <f t="shared" si="54"/>
        <v>49</v>
      </c>
      <c r="FK23" s="79">
        <v>3.56</v>
      </c>
      <c r="FL23" s="60">
        <v>4</v>
      </c>
      <c r="FM23" s="78">
        <f t="shared" si="55"/>
        <v>14.24</v>
      </c>
      <c r="FN23" s="79"/>
      <c r="FO23" s="60"/>
      <c r="FP23" s="78">
        <f t="shared" si="56"/>
        <v>0</v>
      </c>
      <c r="FQ23" s="79">
        <v>7.72</v>
      </c>
      <c r="FR23" s="60">
        <v>1</v>
      </c>
      <c r="FS23" s="78">
        <f t="shared" si="57"/>
        <v>7.72</v>
      </c>
      <c r="FT23" s="79"/>
      <c r="FU23" s="60"/>
      <c r="FV23" s="78">
        <f t="shared" si="58"/>
        <v>0</v>
      </c>
      <c r="FW23" s="79"/>
      <c r="FX23" s="60" t="s">
        <v>468</v>
      </c>
      <c r="FY23" s="78" t="e">
        <f t="shared" si="59"/>
        <v>#VALUE!</v>
      </c>
      <c r="FZ23" s="79"/>
      <c r="GA23" s="60" t="s">
        <v>748</v>
      </c>
      <c r="GB23" s="78" t="e">
        <f t="shared" si="60"/>
        <v>#VALUE!</v>
      </c>
      <c r="GC23" s="79"/>
      <c r="GD23" s="60"/>
      <c r="GE23" s="78">
        <f t="shared" si="61"/>
        <v>0</v>
      </c>
      <c r="GF23" s="79"/>
      <c r="GG23" s="60"/>
      <c r="GH23" s="78">
        <f t="shared" si="62"/>
        <v>0</v>
      </c>
      <c r="GI23" s="79"/>
      <c r="GJ23" s="60"/>
      <c r="GK23" s="78">
        <f t="shared" si="63"/>
        <v>0</v>
      </c>
      <c r="GL23" s="79"/>
      <c r="GM23" s="60"/>
      <c r="GN23" s="78">
        <f t="shared" si="64"/>
        <v>0</v>
      </c>
      <c r="GO23" s="79">
        <v>1.3</v>
      </c>
      <c r="GP23" s="60">
        <v>1</v>
      </c>
      <c r="GQ23" s="78">
        <f t="shared" si="65"/>
        <v>1.3</v>
      </c>
      <c r="GR23" s="79"/>
      <c r="GS23" s="60"/>
      <c r="GT23" s="78">
        <f t="shared" si="66"/>
        <v>0</v>
      </c>
      <c r="GU23" s="79"/>
      <c r="GV23" s="60"/>
      <c r="GW23" s="78">
        <f t="shared" si="67"/>
        <v>0</v>
      </c>
      <c r="GX23" s="79"/>
      <c r="GY23" s="60"/>
      <c r="GZ23" s="78">
        <f t="shared" si="68"/>
        <v>0</v>
      </c>
      <c r="HA23" s="79">
        <v>61.06</v>
      </c>
      <c r="HB23" s="60">
        <v>1</v>
      </c>
      <c r="HC23" s="78">
        <f t="shared" si="69"/>
        <v>61.06</v>
      </c>
      <c r="HD23" s="79"/>
      <c r="HE23" s="60"/>
      <c r="HF23" s="78">
        <f t="shared" si="70"/>
        <v>0</v>
      </c>
      <c r="HG23" s="79"/>
      <c r="HH23" s="60"/>
      <c r="HI23" s="78">
        <f t="shared" si="71"/>
        <v>0</v>
      </c>
      <c r="HJ23" s="79"/>
      <c r="HK23" s="60"/>
      <c r="HL23" s="78">
        <f t="shared" si="72"/>
        <v>0</v>
      </c>
      <c r="HM23" s="79"/>
      <c r="HN23" s="60"/>
      <c r="HO23" s="78">
        <f t="shared" si="73"/>
        <v>0</v>
      </c>
      <c r="HP23" s="79"/>
      <c r="HQ23" s="60"/>
      <c r="HR23" s="78">
        <f t="shared" si="74"/>
        <v>0</v>
      </c>
      <c r="HS23" s="79">
        <v>1.62</v>
      </c>
      <c r="HT23" s="60">
        <v>4</v>
      </c>
      <c r="HU23" s="78">
        <f t="shared" si="75"/>
        <v>6.48</v>
      </c>
      <c r="HV23" s="79">
        <v>250</v>
      </c>
      <c r="HW23" s="60">
        <v>1</v>
      </c>
      <c r="HX23" s="78">
        <f t="shared" si="76"/>
        <v>250</v>
      </c>
      <c r="HY23" s="79"/>
      <c r="HZ23" s="60"/>
      <c r="IA23" s="78">
        <f t="shared" si="77"/>
        <v>0</v>
      </c>
      <c r="IB23" s="79"/>
      <c r="IC23" s="60"/>
      <c r="ID23" s="78">
        <f t="shared" si="78"/>
        <v>0</v>
      </c>
      <c r="IE23" s="79"/>
      <c r="IF23" s="60"/>
      <c r="IG23" s="78">
        <f t="shared" si="79"/>
        <v>0</v>
      </c>
      <c r="IH23" s="79"/>
      <c r="II23" s="60"/>
      <c r="IJ23" s="78">
        <f t="shared" si="80"/>
        <v>0</v>
      </c>
      <c r="IK23" s="79"/>
      <c r="IL23" s="60"/>
      <c r="IM23" s="78">
        <f t="shared" si="81"/>
        <v>0</v>
      </c>
      <c r="IN23" s="79"/>
      <c r="IO23" s="60"/>
      <c r="IP23" s="78">
        <f t="shared" si="82"/>
        <v>0</v>
      </c>
      <c r="IQ23" s="79"/>
      <c r="IR23" s="60"/>
    </row>
    <row r="24" spans="1:252" x14ac:dyDescent="0.2">
      <c r="A24" s="36">
        <v>21</v>
      </c>
      <c r="B24" s="48">
        <v>0.76</v>
      </c>
      <c r="C24" s="4">
        <v>1</v>
      </c>
      <c r="D24" s="52">
        <f t="shared" si="83"/>
        <v>0.76</v>
      </c>
      <c r="E24" s="48">
        <v>1.57</v>
      </c>
      <c r="F24" s="4">
        <v>2</v>
      </c>
      <c r="G24" s="52">
        <f t="shared" si="84"/>
        <v>3.14</v>
      </c>
      <c r="H24" s="48">
        <v>1.36</v>
      </c>
      <c r="I24" s="4">
        <v>1</v>
      </c>
      <c r="J24" s="52">
        <f t="shared" si="85"/>
        <v>1.36</v>
      </c>
      <c r="K24" s="48">
        <v>0.35544999999999999</v>
      </c>
      <c r="L24" s="4">
        <v>1</v>
      </c>
      <c r="M24" s="52">
        <f t="shared" si="86"/>
        <v>0.35544999999999999</v>
      </c>
      <c r="N24" s="48">
        <v>19.87</v>
      </c>
      <c r="O24" s="4">
        <v>1</v>
      </c>
      <c r="P24" s="52">
        <f t="shared" si="87"/>
        <v>19.87</v>
      </c>
      <c r="Q24" s="48">
        <v>120</v>
      </c>
      <c r="R24" s="4">
        <v>1</v>
      </c>
      <c r="S24" s="52">
        <f t="shared" si="88"/>
        <v>120</v>
      </c>
      <c r="T24" s="48">
        <v>6.5</v>
      </c>
      <c r="U24" s="4">
        <v>1</v>
      </c>
      <c r="V24" s="52">
        <f t="shared" si="89"/>
        <v>6.5</v>
      </c>
      <c r="W24" s="48">
        <v>14</v>
      </c>
      <c r="X24" s="4">
        <v>1</v>
      </c>
      <c r="Y24" s="52">
        <f t="shared" si="90"/>
        <v>14</v>
      </c>
      <c r="Z24" s="48">
        <v>68.849999999999994</v>
      </c>
      <c r="AA24" s="4">
        <v>1</v>
      </c>
      <c r="AB24" s="52">
        <f t="shared" si="91"/>
        <v>68.849999999999994</v>
      </c>
      <c r="AC24" s="48">
        <v>3.85</v>
      </c>
      <c r="AD24" s="4">
        <v>1</v>
      </c>
      <c r="AE24" s="52">
        <f t="shared" si="92"/>
        <v>3.85</v>
      </c>
      <c r="AF24" s="48">
        <v>1.84</v>
      </c>
      <c r="AG24" s="4">
        <v>1</v>
      </c>
      <c r="AH24" s="52">
        <f t="shared" si="93"/>
        <v>1.84</v>
      </c>
      <c r="AI24" s="48">
        <v>4.38</v>
      </c>
      <c r="AJ24" s="4">
        <v>2</v>
      </c>
      <c r="AK24" s="52">
        <f t="shared" si="94"/>
        <v>8.76</v>
      </c>
      <c r="AL24" s="48">
        <v>0.2</v>
      </c>
      <c r="AM24" s="4">
        <v>3</v>
      </c>
      <c r="AN24" s="52">
        <f t="shared" si="95"/>
        <v>0.60000000000000009</v>
      </c>
      <c r="AO24" s="48">
        <v>1.91</v>
      </c>
      <c r="AP24" s="4">
        <v>3</v>
      </c>
      <c r="AQ24" s="52">
        <f t="shared" si="96"/>
        <v>5.7299999999999995</v>
      </c>
      <c r="AR24" s="48">
        <v>8.6999999999999993</v>
      </c>
      <c r="AS24" s="4">
        <v>1</v>
      </c>
      <c r="AT24" s="16">
        <f t="shared" si="97"/>
        <v>8.6999999999999993</v>
      </c>
      <c r="AU24" s="14">
        <v>0.55000000000000004</v>
      </c>
      <c r="AV24" s="4">
        <v>4</v>
      </c>
      <c r="AW24" s="52">
        <f t="shared" si="98"/>
        <v>2.2000000000000002</v>
      </c>
      <c r="AX24" s="48">
        <v>14.4</v>
      </c>
      <c r="AY24" s="4">
        <v>1</v>
      </c>
      <c r="AZ24" s="52">
        <f t="shared" si="99"/>
        <v>14.4</v>
      </c>
      <c r="BA24" s="48">
        <v>0.34</v>
      </c>
      <c r="BB24" s="4">
        <v>2</v>
      </c>
      <c r="BC24" s="52">
        <f t="shared" si="100"/>
        <v>0.68</v>
      </c>
      <c r="BD24" s="48">
        <v>167</v>
      </c>
      <c r="BE24" s="4">
        <v>1</v>
      </c>
      <c r="BF24" s="52">
        <f t="shared" si="101"/>
        <v>167</v>
      </c>
      <c r="BG24" s="48">
        <v>32</v>
      </c>
      <c r="BH24" s="4">
        <v>4</v>
      </c>
      <c r="BI24" s="52">
        <f t="shared" si="102"/>
        <v>128</v>
      </c>
      <c r="BJ24" s="48">
        <v>210.98</v>
      </c>
      <c r="BK24" s="4">
        <v>1</v>
      </c>
      <c r="BL24" s="52">
        <f t="shared" si="103"/>
        <v>210.98</v>
      </c>
      <c r="BM24" s="48">
        <v>0.22</v>
      </c>
      <c r="BN24" s="4">
        <v>1</v>
      </c>
      <c r="BO24" s="52">
        <f t="shared" si="104"/>
        <v>0.22</v>
      </c>
      <c r="BP24" s="48">
        <v>9</v>
      </c>
      <c r="BQ24" s="4">
        <v>1</v>
      </c>
      <c r="BR24" s="52">
        <f t="shared" si="105"/>
        <v>9</v>
      </c>
      <c r="BS24" s="48">
        <v>0.57999999999999996</v>
      </c>
      <c r="BT24" s="4">
        <v>2</v>
      </c>
      <c r="BU24" s="52">
        <f t="shared" si="106"/>
        <v>1.1599999999999999</v>
      </c>
      <c r="BV24" s="48">
        <v>129.47999999999999</v>
      </c>
      <c r="BW24" s="4">
        <v>1</v>
      </c>
      <c r="BX24" s="52">
        <f t="shared" si="107"/>
        <v>129.47999999999999</v>
      </c>
      <c r="BY24" s="48"/>
      <c r="BZ24" s="4" t="s">
        <v>748</v>
      </c>
      <c r="CA24" s="52" t="e">
        <f t="shared" si="108"/>
        <v>#VALUE!</v>
      </c>
      <c r="CB24" s="48"/>
      <c r="CC24" s="4">
        <v>1</v>
      </c>
      <c r="CD24" s="52">
        <f t="shared" si="109"/>
        <v>0</v>
      </c>
      <c r="CE24" s="48" t="s">
        <v>468</v>
      </c>
      <c r="CF24" s="4">
        <v>3</v>
      </c>
      <c r="CG24" s="52" t="e">
        <f t="shared" si="110"/>
        <v>#VALUE!</v>
      </c>
      <c r="CH24" s="48">
        <v>188</v>
      </c>
      <c r="CI24" s="4">
        <v>2</v>
      </c>
      <c r="CJ24" s="52">
        <f t="shared" si="111"/>
        <v>376</v>
      </c>
      <c r="CK24" s="48"/>
      <c r="CL24" s="4">
        <v>0</v>
      </c>
      <c r="CM24" s="52">
        <f t="shared" si="112"/>
        <v>0</v>
      </c>
      <c r="CN24" s="48"/>
      <c r="CO24" s="4">
        <v>0</v>
      </c>
      <c r="CP24" s="52">
        <f t="shared" si="113"/>
        <v>0</v>
      </c>
      <c r="CQ24" s="48"/>
      <c r="CR24" s="4">
        <v>0</v>
      </c>
      <c r="CS24" s="52">
        <f t="shared" si="31"/>
        <v>0</v>
      </c>
      <c r="CT24" s="48"/>
      <c r="CU24" s="4">
        <v>0</v>
      </c>
      <c r="CV24" s="52">
        <f t="shared" si="32"/>
        <v>0</v>
      </c>
      <c r="CW24" s="48"/>
      <c r="CX24" s="4">
        <v>0</v>
      </c>
      <c r="CY24" s="52">
        <f t="shared" si="33"/>
        <v>0</v>
      </c>
      <c r="CZ24" s="48"/>
      <c r="DA24" s="4"/>
      <c r="DB24" s="52">
        <f t="shared" si="34"/>
        <v>0</v>
      </c>
      <c r="DC24" s="48"/>
      <c r="DD24" s="4"/>
      <c r="DE24" s="16">
        <f t="shared" si="35"/>
        <v>0</v>
      </c>
      <c r="DF24" s="14"/>
      <c r="DG24" s="4"/>
      <c r="DH24" s="16">
        <f t="shared" si="36"/>
        <v>0</v>
      </c>
      <c r="DI24" s="14"/>
      <c r="DJ24" s="4"/>
      <c r="DK24" s="16">
        <f t="shared" si="37"/>
        <v>0</v>
      </c>
      <c r="DL24" s="14"/>
      <c r="DM24" s="4"/>
      <c r="DN24" s="16">
        <f t="shared" si="38"/>
        <v>0</v>
      </c>
      <c r="DO24" s="14"/>
      <c r="DP24" s="4"/>
      <c r="DQ24" s="16">
        <f t="shared" si="39"/>
        <v>0</v>
      </c>
      <c r="DR24" s="14"/>
      <c r="DS24" s="4"/>
      <c r="DT24" s="16">
        <f t="shared" si="40"/>
        <v>0</v>
      </c>
      <c r="DU24" s="14"/>
      <c r="DV24" s="4"/>
      <c r="DW24" s="16">
        <f t="shared" si="41"/>
        <v>0</v>
      </c>
      <c r="DX24" s="14"/>
      <c r="DY24" s="4"/>
      <c r="DZ24" s="16">
        <f t="shared" si="42"/>
        <v>0</v>
      </c>
      <c r="EA24" s="14"/>
      <c r="EB24" s="4"/>
      <c r="EC24" s="16">
        <f t="shared" si="43"/>
        <v>0</v>
      </c>
      <c r="ED24" s="14"/>
      <c r="EE24" s="4"/>
      <c r="EF24" s="16">
        <f t="shared" si="44"/>
        <v>0</v>
      </c>
      <c r="EG24" s="14"/>
      <c r="EH24" s="4"/>
      <c r="EI24" s="16">
        <f t="shared" si="45"/>
        <v>0</v>
      </c>
      <c r="EJ24" s="14"/>
      <c r="EK24" s="4"/>
      <c r="EL24" s="16">
        <f t="shared" si="46"/>
        <v>0</v>
      </c>
      <c r="EM24" s="14"/>
      <c r="EN24" s="4"/>
      <c r="EO24" s="16">
        <f t="shared" si="47"/>
        <v>0</v>
      </c>
      <c r="EP24" s="14"/>
      <c r="EQ24" s="4"/>
      <c r="ER24" s="16">
        <f t="shared" si="48"/>
        <v>0</v>
      </c>
      <c r="ES24" s="14"/>
      <c r="ET24" s="4"/>
      <c r="EU24" s="16">
        <f t="shared" si="49"/>
        <v>0</v>
      </c>
      <c r="EV24" s="14"/>
      <c r="EW24" s="4"/>
      <c r="EX24" s="16">
        <f t="shared" si="50"/>
        <v>0</v>
      </c>
      <c r="EY24" s="14"/>
      <c r="EZ24" s="4"/>
      <c r="FA24" s="16">
        <f t="shared" si="51"/>
        <v>0</v>
      </c>
      <c r="FB24" s="14"/>
      <c r="FC24" s="4"/>
      <c r="FD24" s="16">
        <f t="shared" si="52"/>
        <v>0</v>
      </c>
      <c r="FE24" s="14"/>
      <c r="FF24" s="4"/>
      <c r="FG24" s="16">
        <f t="shared" si="53"/>
        <v>0</v>
      </c>
      <c r="FH24" s="14"/>
      <c r="FI24" s="4"/>
      <c r="FJ24" s="16">
        <f t="shared" si="54"/>
        <v>0</v>
      </c>
      <c r="FK24" s="14"/>
      <c r="FL24" s="4"/>
      <c r="FM24" s="16">
        <f t="shared" si="55"/>
        <v>0</v>
      </c>
      <c r="FN24" s="14"/>
      <c r="FO24" s="4"/>
      <c r="FP24" s="16">
        <f t="shared" si="56"/>
        <v>0</v>
      </c>
      <c r="FQ24" s="14"/>
      <c r="FR24" s="4"/>
      <c r="FS24" s="16">
        <f t="shared" si="57"/>
        <v>0</v>
      </c>
      <c r="FT24" s="14"/>
      <c r="FU24" s="4"/>
      <c r="FV24" s="16">
        <f t="shared" si="58"/>
        <v>0</v>
      </c>
      <c r="FW24" s="14"/>
      <c r="FX24" s="4"/>
      <c r="FY24" s="16">
        <f t="shared" si="59"/>
        <v>0</v>
      </c>
      <c r="FZ24" s="14"/>
      <c r="GA24" s="4"/>
      <c r="GB24" s="16">
        <f t="shared" si="60"/>
        <v>0</v>
      </c>
      <c r="GC24" s="14"/>
      <c r="GD24" s="4"/>
      <c r="GE24" s="16">
        <f t="shared" si="61"/>
        <v>0</v>
      </c>
      <c r="GF24" s="14"/>
      <c r="GG24" s="4"/>
      <c r="GH24" s="16">
        <f t="shared" si="62"/>
        <v>0</v>
      </c>
      <c r="GI24" s="14"/>
      <c r="GJ24" s="4"/>
      <c r="GK24" s="16">
        <f t="shared" si="63"/>
        <v>0</v>
      </c>
      <c r="GL24" s="14"/>
      <c r="GM24" s="4"/>
      <c r="GN24" s="16">
        <f t="shared" si="64"/>
        <v>0</v>
      </c>
      <c r="GO24" s="14"/>
      <c r="GP24" s="4"/>
      <c r="GQ24" s="16">
        <f t="shared" si="65"/>
        <v>0</v>
      </c>
      <c r="GR24" s="14"/>
      <c r="GS24" s="4"/>
      <c r="GT24" s="16">
        <f t="shared" si="66"/>
        <v>0</v>
      </c>
      <c r="GU24" s="14"/>
      <c r="GV24" s="4"/>
      <c r="GW24" s="16">
        <f t="shared" si="67"/>
        <v>0</v>
      </c>
      <c r="GX24" s="14"/>
      <c r="GY24" s="4"/>
      <c r="GZ24" s="16">
        <f t="shared" si="68"/>
        <v>0</v>
      </c>
      <c r="HA24" s="14"/>
      <c r="HB24" s="4"/>
      <c r="HC24" s="16">
        <f t="shared" si="69"/>
        <v>0</v>
      </c>
      <c r="HD24" s="14"/>
      <c r="HE24" s="4"/>
      <c r="HF24" s="16">
        <f t="shared" si="70"/>
        <v>0</v>
      </c>
      <c r="HG24" s="14"/>
      <c r="HH24" s="4"/>
      <c r="HI24" s="16">
        <f t="shared" si="71"/>
        <v>0</v>
      </c>
      <c r="HJ24" s="14"/>
      <c r="HK24" s="4"/>
      <c r="HL24" s="16">
        <f t="shared" si="72"/>
        <v>0</v>
      </c>
      <c r="HM24" s="14"/>
      <c r="HN24" s="4"/>
      <c r="HO24" s="16">
        <f t="shared" si="73"/>
        <v>0</v>
      </c>
      <c r="HP24" s="14"/>
      <c r="HQ24" s="4"/>
      <c r="HR24" s="16">
        <f t="shared" si="74"/>
        <v>0</v>
      </c>
      <c r="HS24" s="14"/>
      <c r="HT24" s="4"/>
      <c r="HU24" s="16">
        <f t="shared" si="75"/>
        <v>0</v>
      </c>
      <c r="HV24" s="14"/>
      <c r="HW24" s="4"/>
      <c r="HX24" s="16">
        <f t="shared" si="76"/>
        <v>0</v>
      </c>
      <c r="HY24" s="14"/>
      <c r="HZ24" s="4"/>
      <c r="IA24" s="16">
        <f t="shared" si="77"/>
        <v>0</v>
      </c>
      <c r="IB24" s="14"/>
      <c r="IC24" s="4"/>
      <c r="ID24" s="16">
        <f t="shared" si="78"/>
        <v>0</v>
      </c>
      <c r="IE24" s="14"/>
      <c r="IF24" s="4"/>
      <c r="IG24" s="16">
        <f t="shared" si="79"/>
        <v>0</v>
      </c>
      <c r="IH24" s="14"/>
      <c r="II24" s="4"/>
      <c r="IJ24" s="16">
        <f t="shared" si="80"/>
        <v>0</v>
      </c>
      <c r="IK24" s="14"/>
      <c r="IL24" s="4"/>
      <c r="IM24" s="16">
        <f t="shared" si="81"/>
        <v>0</v>
      </c>
      <c r="IN24" s="14"/>
      <c r="IO24" s="4"/>
      <c r="IP24" s="16">
        <f t="shared" si="82"/>
        <v>0</v>
      </c>
      <c r="IQ24" s="14"/>
      <c r="IR24" s="4"/>
    </row>
    <row r="25" spans="1:252" s="61" customFormat="1" x14ac:dyDescent="0.2">
      <c r="A25" s="59">
        <v>22</v>
      </c>
      <c r="B25" s="76"/>
      <c r="C25" s="60"/>
      <c r="D25" s="77">
        <f t="shared" ref="D25" si="176">B25*C25</f>
        <v>0</v>
      </c>
      <c r="E25" s="76">
        <v>1.39</v>
      </c>
      <c r="F25" s="60">
        <v>2</v>
      </c>
      <c r="G25" s="77">
        <f t="shared" ref="G25" si="177">E25*F25</f>
        <v>2.78</v>
      </c>
      <c r="H25" s="76"/>
      <c r="I25" s="60"/>
      <c r="J25" s="77">
        <f t="shared" ref="J25" si="178">H25*I25</f>
        <v>0</v>
      </c>
      <c r="K25" s="76"/>
      <c r="L25" s="60"/>
      <c r="M25" s="77">
        <f t="shared" ref="M25" si="179">K25*L25</f>
        <v>0</v>
      </c>
      <c r="N25" s="76">
        <v>17.91</v>
      </c>
      <c r="O25" s="60">
        <v>1</v>
      </c>
      <c r="P25" s="77">
        <f t="shared" ref="P25" si="180">N25*O25</f>
        <v>17.91</v>
      </c>
      <c r="Q25" s="76"/>
      <c r="R25" s="60"/>
      <c r="S25" s="77">
        <f t="shared" ref="S25" si="181">Q25*R25</f>
        <v>0</v>
      </c>
      <c r="T25" s="76">
        <v>4.5199999999999996</v>
      </c>
      <c r="U25" s="60">
        <v>1</v>
      </c>
      <c r="V25" s="77">
        <f t="shared" ref="V25" si="182">T25*U25</f>
        <v>4.5199999999999996</v>
      </c>
      <c r="W25" s="76"/>
      <c r="X25" s="60"/>
      <c r="Y25" s="77">
        <f t="shared" ref="Y25" si="183">W25*X25</f>
        <v>0</v>
      </c>
      <c r="Z25" s="76"/>
      <c r="AA25" s="60"/>
      <c r="AB25" s="77">
        <f t="shared" ref="AB25" si="184">Z25*AA25</f>
        <v>0</v>
      </c>
      <c r="AC25" s="76">
        <v>3.85</v>
      </c>
      <c r="AD25" s="60">
        <v>1</v>
      </c>
      <c r="AE25" s="77">
        <f t="shared" ref="AE25" si="185">AC25*AD25</f>
        <v>3.85</v>
      </c>
      <c r="AF25" s="76"/>
      <c r="AG25" s="60"/>
      <c r="AH25" s="77">
        <f t="shared" ref="AH25" si="186">AF25*AG25</f>
        <v>0</v>
      </c>
      <c r="AI25" s="76">
        <v>4.38</v>
      </c>
      <c r="AJ25" s="60">
        <v>1</v>
      </c>
      <c r="AK25" s="77">
        <f t="shared" ref="AK25" si="187">AI25*AJ25</f>
        <v>4.38</v>
      </c>
      <c r="AL25" s="76">
        <v>0.28000000000000003</v>
      </c>
      <c r="AM25" s="60">
        <v>1</v>
      </c>
      <c r="AN25" s="77">
        <f t="shared" ref="AN25" si="188">AL25*AM25</f>
        <v>0.28000000000000003</v>
      </c>
      <c r="AO25" s="76">
        <v>1.98</v>
      </c>
      <c r="AP25" s="60">
        <v>1</v>
      </c>
      <c r="AQ25" s="77">
        <f t="shared" ref="AQ25" si="189">AO25*AP25</f>
        <v>1.98</v>
      </c>
      <c r="AR25" s="76">
        <v>8.6999999999999993</v>
      </c>
      <c r="AS25" s="60">
        <v>1</v>
      </c>
      <c r="AT25" s="78">
        <f t="shared" ref="AT25" si="190">AR25*AS25</f>
        <v>8.6999999999999993</v>
      </c>
      <c r="AU25" s="79"/>
      <c r="AV25" s="60"/>
      <c r="AW25" s="77">
        <f t="shared" ref="AW25" si="191">AU25*AV25</f>
        <v>0</v>
      </c>
      <c r="AX25" s="76">
        <v>12</v>
      </c>
      <c r="AY25" s="60">
        <v>1</v>
      </c>
      <c r="AZ25" s="77">
        <f t="shared" ref="AZ25" si="192">AX25*AY25</f>
        <v>12</v>
      </c>
      <c r="BA25" s="76">
        <v>0.34</v>
      </c>
      <c r="BB25" s="60">
        <v>2</v>
      </c>
      <c r="BC25" s="77">
        <f t="shared" ref="BC25" si="193">BA25*BB25</f>
        <v>0.68</v>
      </c>
      <c r="BD25" s="76">
        <v>36.21</v>
      </c>
      <c r="BE25" s="60">
        <v>1</v>
      </c>
      <c r="BF25" s="77">
        <f t="shared" ref="BF25" si="194">BD25*BE25</f>
        <v>36.21</v>
      </c>
      <c r="BG25" s="76"/>
      <c r="BH25" s="60"/>
      <c r="BI25" s="77">
        <f t="shared" ref="BI25" si="195">BG25*BH25</f>
        <v>0</v>
      </c>
      <c r="BJ25" s="76">
        <v>124.56</v>
      </c>
      <c r="BK25" s="60">
        <v>1</v>
      </c>
      <c r="BL25" s="77">
        <f t="shared" ref="BL25" si="196">BJ25*BK25</f>
        <v>124.56</v>
      </c>
      <c r="BM25" s="76"/>
      <c r="BN25" s="60"/>
      <c r="BO25" s="77">
        <f t="shared" ref="BO25" si="197">BM25*BN25</f>
        <v>0</v>
      </c>
      <c r="BP25" s="76">
        <v>9</v>
      </c>
      <c r="BQ25" s="60">
        <v>1</v>
      </c>
      <c r="BR25" s="77">
        <f t="shared" ref="BR25" si="198">BP25*BQ25</f>
        <v>9</v>
      </c>
      <c r="BS25" s="76">
        <v>0.57999999999999996</v>
      </c>
      <c r="BT25" s="60">
        <v>2</v>
      </c>
      <c r="BU25" s="77">
        <f t="shared" ref="BU25" si="199">BS25*BT25</f>
        <v>1.1599999999999999</v>
      </c>
      <c r="BV25" s="76"/>
      <c r="BW25" s="60"/>
      <c r="BX25" s="77">
        <f t="shared" ref="BX25" si="200">BV25*BW25</f>
        <v>0</v>
      </c>
      <c r="BY25" s="76"/>
      <c r="BZ25" s="60" t="s">
        <v>747</v>
      </c>
      <c r="CA25" s="77" t="e">
        <f t="shared" ref="CA25" si="201">BY25*BZ25</f>
        <v>#VALUE!</v>
      </c>
      <c r="CB25" s="76"/>
      <c r="CC25" s="60"/>
      <c r="CD25" s="77">
        <f t="shared" ref="CD25" si="202">CB25*CC25</f>
        <v>0</v>
      </c>
      <c r="CE25" s="76"/>
      <c r="CF25" s="60"/>
      <c r="CG25" s="77">
        <f t="shared" ref="CG25" si="203">CE25*CF25</f>
        <v>0</v>
      </c>
      <c r="CH25" s="76">
        <v>167</v>
      </c>
      <c r="CI25" s="60">
        <v>1</v>
      </c>
      <c r="CJ25" s="77">
        <f t="shared" ref="CJ25" si="204">CH25*CI25</f>
        <v>167</v>
      </c>
      <c r="CK25" s="76"/>
      <c r="CL25" s="60"/>
      <c r="CM25" s="77">
        <f t="shared" ref="CM25" si="205">CK25*CL25</f>
        <v>0</v>
      </c>
      <c r="CN25" s="76"/>
      <c r="CO25" s="60"/>
      <c r="CP25" s="77">
        <f t="shared" ref="CP25" si="206">CN25*CO25</f>
        <v>0</v>
      </c>
      <c r="CQ25" s="76"/>
      <c r="CR25" s="60"/>
      <c r="CS25" s="77">
        <f t="shared" si="31"/>
        <v>0</v>
      </c>
      <c r="CT25" s="76">
        <v>23.73</v>
      </c>
      <c r="CU25" s="60">
        <v>2</v>
      </c>
      <c r="CV25" s="77">
        <f t="shared" si="32"/>
        <v>47.46</v>
      </c>
      <c r="CW25" s="76"/>
      <c r="CX25" s="60"/>
      <c r="CY25" s="77">
        <f t="shared" si="33"/>
        <v>0</v>
      </c>
      <c r="CZ25" s="76">
        <v>5.61</v>
      </c>
      <c r="DA25" s="60">
        <v>1</v>
      </c>
      <c r="DB25" s="77">
        <f t="shared" si="34"/>
        <v>5.61</v>
      </c>
      <c r="DC25" s="76"/>
      <c r="DD25" s="60"/>
      <c r="DE25" s="78">
        <f t="shared" si="35"/>
        <v>0</v>
      </c>
      <c r="DF25" s="79"/>
      <c r="DG25" s="60"/>
      <c r="DH25" s="78">
        <f t="shared" si="36"/>
        <v>0</v>
      </c>
      <c r="DI25" s="79"/>
      <c r="DJ25" s="60"/>
      <c r="DK25" s="78">
        <f t="shared" si="37"/>
        <v>0</v>
      </c>
      <c r="DL25" s="79">
        <v>2.33</v>
      </c>
      <c r="DM25" s="60">
        <v>2</v>
      </c>
      <c r="DN25" s="78">
        <f t="shared" si="38"/>
        <v>4.66</v>
      </c>
      <c r="DO25" s="79">
        <v>0.92</v>
      </c>
      <c r="DP25" s="60">
        <v>1</v>
      </c>
      <c r="DQ25" s="78">
        <f t="shared" si="39"/>
        <v>0.92</v>
      </c>
      <c r="DR25" s="79">
        <v>7.9</v>
      </c>
      <c r="DS25" s="60">
        <v>1</v>
      </c>
      <c r="DT25" s="78">
        <f t="shared" si="40"/>
        <v>7.9</v>
      </c>
      <c r="DU25" s="79"/>
      <c r="DV25" s="60"/>
      <c r="DW25" s="78">
        <f t="shared" si="41"/>
        <v>0</v>
      </c>
      <c r="DX25" s="79">
        <v>2.13</v>
      </c>
      <c r="DY25" s="60">
        <v>1</v>
      </c>
      <c r="DZ25" s="78">
        <f t="shared" si="42"/>
        <v>2.13</v>
      </c>
      <c r="EA25" s="79">
        <v>31.9</v>
      </c>
      <c r="EB25" s="60">
        <v>1</v>
      </c>
      <c r="EC25" s="78">
        <f t="shared" si="43"/>
        <v>31.9</v>
      </c>
      <c r="ED25" s="79"/>
      <c r="EE25" s="60"/>
      <c r="EF25" s="78">
        <f t="shared" si="44"/>
        <v>0</v>
      </c>
      <c r="EG25" s="79">
        <v>229.99</v>
      </c>
      <c r="EH25" s="60">
        <v>1</v>
      </c>
      <c r="EI25" s="78">
        <f t="shared" si="45"/>
        <v>229.99</v>
      </c>
      <c r="EJ25" s="79"/>
      <c r="EK25" s="60"/>
      <c r="EL25" s="78">
        <f t="shared" si="46"/>
        <v>0</v>
      </c>
      <c r="EM25" s="79">
        <v>3.28</v>
      </c>
      <c r="EN25" s="60">
        <v>3</v>
      </c>
      <c r="EO25" s="78">
        <f t="shared" si="47"/>
        <v>9.84</v>
      </c>
      <c r="EP25" s="79"/>
      <c r="EQ25" s="60"/>
      <c r="ER25" s="78">
        <f t="shared" si="48"/>
        <v>0</v>
      </c>
      <c r="ES25" s="79">
        <v>6.74</v>
      </c>
      <c r="ET25" s="60">
        <v>2</v>
      </c>
      <c r="EU25" s="78">
        <f t="shared" si="49"/>
        <v>13.48</v>
      </c>
      <c r="EV25" s="79">
        <v>1.1200000000000001</v>
      </c>
      <c r="EW25" s="60">
        <v>1</v>
      </c>
      <c r="EX25" s="78">
        <f t="shared" si="50"/>
        <v>1.1200000000000001</v>
      </c>
      <c r="EY25" s="79">
        <v>4.8899999999999997</v>
      </c>
      <c r="EZ25" s="60">
        <v>1</v>
      </c>
      <c r="FA25" s="78">
        <f t="shared" si="51"/>
        <v>4.8899999999999997</v>
      </c>
      <c r="FB25" s="79"/>
      <c r="FC25" s="60"/>
      <c r="FD25" s="78">
        <f t="shared" si="52"/>
        <v>0</v>
      </c>
      <c r="FE25" s="79">
        <v>11.92</v>
      </c>
      <c r="FF25" s="60">
        <v>1</v>
      </c>
      <c r="FG25" s="78">
        <f t="shared" si="53"/>
        <v>11.92</v>
      </c>
      <c r="FH25" s="79">
        <v>49</v>
      </c>
      <c r="FI25" s="60">
        <v>1</v>
      </c>
      <c r="FJ25" s="78">
        <f t="shared" si="54"/>
        <v>49</v>
      </c>
      <c r="FK25" s="79"/>
      <c r="FL25" s="60"/>
      <c r="FM25" s="78">
        <f t="shared" si="55"/>
        <v>0</v>
      </c>
      <c r="FN25" s="79"/>
      <c r="FO25" s="60"/>
      <c r="FP25" s="78">
        <f t="shared" si="56"/>
        <v>0</v>
      </c>
      <c r="FQ25" s="79">
        <v>7.72</v>
      </c>
      <c r="FR25" s="60">
        <v>1</v>
      </c>
      <c r="FS25" s="78">
        <f t="shared" si="57"/>
        <v>7.72</v>
      </c>
      <c r="FT25" s="79"/>
      <c r="FU25" s="60"/>
      <c r="FV25" s="78">
        <f t="shared" si="58"/>
        <v>0</v>
      </c>
      <c r="FW25" s="79"/>
      <c r="FX25" s="60" t="s">
        <v>468</v>
      </c>
      <c r="FY25" s="78" t="e">
        <f t="shared" si="59"/>
        <v>#VALUE!</v>
      </c>
      <c r="FZ25" s="79"/>
      <c r="GA25" s="60"/>
      <c r="GB25" s="78">
        <f t="shared" si="60"/>
        <v>0</v>
      </c>
      <c r="GC25" s="79"/>
      <c r="GD25" s="60"/>
      <c r="GE25" s="78">
        <f t="shared" si="61"/>
        <v>0</v>
      </c>
      <c r="GF25" s="79"/>
      <c r="GG25" s="60"/>
      <c r="GH25" s="78">
        <f t="shared" si="62"/>
        <v>0</v>
      </c>
      <c r="GI25" s="79">
        <v>1.49</v>
      </c>
      <c r="GJ25" s="60">
        <v>1</v>
      </c>
      <c r="GK25" s="78">
        <f t="shared" si="63"/>
        <v>1.49</v>
      </c>
      <c r="GL25" s="79">
        <v>0.52</v>
      </c>
      <c r="GM25" s="60">
        <v>1</v>
      </c>
      <c r="GN25" s="78">
        <f t="shared" si="64"/>
        <v>0.52</v>
      </c>
      <c r="GO25" s="79">
        <v>1.3</v>
      </c>
      <c r="GP25" s="60">
        <v>2</v>
      </c>
      <c r="GQ25" s="78">
        <f t="shared" si="65"/>
        <v>2.6</v>
      </c>
      <c r="GR25" s="79">
        <v>0.02</v>
      </c>
      <c r="GS25" s="60">
        <v>5</v>
      </c>
      <c r="GT25" s="78">
        <f t="shared" si="66"/>
        <v>0.1</v>
      </c>
      <c r="GU25" s="79">
        <v>125.71</v>
      </c>
      <c r="GV25" s="60">
        <v>1</v>
      </c>
      <c r="GW25" s="78">
        <f t="shared" si="67"/>
        <v>125.71</v>
      </c>
      <c r="GX25" s="79"/>
      <c r="GY25" s="60"/>
      <c r="GZ25" s="78">
        <f t="shared" si="68"/>
        <v>0</v>
      </c>
      <c r="HA25" s="79">
        <v>61.06</v>
      </c>
      <c r="HB25" s="60">
        <v>1</v>
      </c>
      <c r="HC25" s="78">
        <f t="shared" si="69"/>
        <v>61.06</v>
      </c>
      <c r="HD25" s="79"/>
      <c r="HE25" s="60"/>
      <c r="HF25" s="78">
        <f t="shared" si="70"/>
        <v>0</v>
      </c>
      <c r="HG25" s="79"/>
      <c r="HH25" s="60"/>
      <c r="HI25" s="78">
        <f t="shared" si="71"/>
        <v>0</v>
      </c>
      <c r="HJ25" s="79"/>
      <c r="HK25" s="60"/>
      <c r="HL25" s="78">
        <f t="shared" si="72"/>
        <v>0</v>
      </c>
      <c r="HM25" s="79"/>
      <c r="HN25" s="60"/>
      <c r="HO25" s="78">
        <f t="shared" si="73"/>
        <v>0</v>
      </c>
      <c r="HP25" s="79"/>
      <c r="HQ25" s="60"/>
      <c r="HR25" s="78">
        <f t="shared" si="74"/>
        <v>0</v>
      </c>
      <c r="HS25" s="79"/>
      <c r="HT25" s="60"/>
      <c r="HU25" s="78">
        <f t="shared" si="75"/>
        <v>0</v>
      </c>
      <c r="HV25" s="79"/>
      <c r="HW25" s="60"/>
      <c r="HX25" s="78">
        <f t="shared" si="76"/>
        <v>0</v>
      </c>
      <c r="HY25" s="79"/>
      <c r="HZ25" s="60"/>
      <c r="IA25" s="78">
        <f t="shared" si="77"/>
        <v>0</v>
      </c>
      <c r="IB25" s="79"/>
      <c r="IC25" s="60"/>
      <c r="ID25" s="78">
        <f t="shared" si="78"/>
        <v>0</v>
      </c>
      <c r="IE25" s="79"/>
      <c r="IF25" s="60"/>
      <c r="IG25" s="78">
        <f t="shared" si="79"/>
        <v>0</v>
      </c>
      <c r="IH25" s="79"/>
      <c r="II25" s="60"/>
      <c r="IJ25" s="78">
        <f t="shared" si="80"/>
        <v>0</v>
      </c>
      <c r="IK25" s="79"/>
      <c r="IL25" s="60"/>
      <c r="IM25" s="78">
        <f t="shared" si="81"/>
        <v>0</v>
      </c>
      <c r="IN25" s="79"/>
      <c r="IO25" s="60"/>
      <c r="IP25" s="78">
        <f t="shared" si="82"/>
        <v>0</v>
      </c>
      <c r="IQ25" s="79"/>
      <c r="IR25" s="60"/>
    </row>
    <row r="26" spans="1:252" x14ac:dyDescent="0.2">
      <c r="A26" s="36">
        <v>23</v>
      </c>
      <c r="B26" s="48"/>
      <c r="C26" s="4"/>
      <c r="D26" s="52">
        <f t="shared" si="83"/>
        <v>0</v>
      </c>
      <c r="E26" s="48">
        <v>1.39</v>
      </c>
      <c r="F26" s="4">
        <v>2</v>
      </c>
      <c r="G26" s="52">
        <f t="shared" si="84"/>
        <v>2.78</v>
      </c>
      <c r="H26" s="48"/>
      <c r="I26" s="4"/>
      <c r="J26" s="52">
        <f t="shared" si="85"/>
        <v>0</v>
      </c>
      <c r="K26" s="48"/>
      <c r="L26" s="4"/>
      <c r="M26" s="52">
        <f t="shared" si="86"/>
        <v>0</v>
      </c>
      <c r="N26" s="48">
        <v>17.91</v>
      </c>
      <c r="O26" s="4">
        <v>1</v>
      </c>
      <c r="P26" s="52">
        <f t="shared" si="87"/>
        <v>17.91</v>
      </c>
      <c r="Q26" s="48">
        <v>27.85</v>
      </c>
      <c r="R26" s="4">
        <v>1</v>
      </c>
      <c r="S26" s="52">
        <f t="shared" si="88"/>
        <v>27.85</v>
      </c>
      <c r="T26" s="48">
        <v>4.5199999999999996</v>
      </c>
      <c r="U26" s="4">
        <v>1</v>
      </c>
      <c r="V26" s="52">
        <f t="shared" si="89"/>
        <v>4.5199999999999996</v>
      </c>
      <c r="W26" s="48"/>
      <c r="X26" s="4"/>
      <c r="Y26" s="52">
        <f t="shared" si="90"/>
        <v>0</v>
      </c>
      <c r="Z26" s="48"/>
      <c r="AA26" s="4"/>
      <c r="AB26" s="52">
        <f t="shared" si="91"/>
        <v>0</v>
      </c>
      <c r="AC26" s="48">
        <v>3.85</v>
      </c>
      <c r="AD26" s="4">
        <v>1</v>
      </c>
      <c r="AE26" s="52">
        <f t="shared" si="92"/>
        <v>3.85</v>
      </c>
      <c r="AF26" s="48"/>
      <c r="AG26" s="4"/>
      <c r="AH26" s="52">
        <f t="shared" si="93"/>
        <v>0</v>
      </c>
      <c r="AI26" s="48">
        <v>4.38</v>
      </c>
      <c r="AJ26" s="4">
        <v>1</v>
      </c>
      <c r="AK26" s="52">
        <f t="shared" si="94"/>
        <v>4.38</v>
      </c>
      <c r="AL26" s="48"/>
      <c r="AM26" s="4"/>
      <c r="AN26" s="52">
        <f t="shared" si="95"/>
        <v>0</v>
      </c>
      <c r="AO26" s="48">
        <v>1.98</v>
      </c>
      <c r="AP26" s="4">
        <v>1</v>
      </c>
      <c r="AQ26" s="52">
        <f t="shared" si="96"/>
        <v>1.98</v>
      </c>
      <c r="AR26" s="48">
        <v>8.6999999999999993</v>
      </c>
      <c r="AS26" s="4">
        <v>1</v>
      </c>
      <c r="AT26" s="16">
        <f t="shared" si="97"/>
        <v>8.6999999999999993</v>
      </c>
      <c r="AU26" s="14"/>
      <c r="AV26" s="4"/>
      <c r="AW26" s="52">
        <f t="shared" si="98"/>
        <v>0</v>
      </c>
      <c r="AX26" s="48">
        <v>12</v>
      </c>
      <c r="AY26" s="4">
        <v>1</v>
      </c>
      <c r="AZ26" s="52">
        <f t="shared" si="99"/>
        <v>12</v>
      </c>
      <c r="BA26" s="48">
        <v>0.34</v>
      </c>
      <c r="BB26" s="4">
        <v>3</v>
      </c>
      <c r="BC26" s="52">
        <f t="shared" si="100"/>
        <v>1.02</v>
      </c>
      <c r="BD26" s="48"/>
      <c r="BE26" s="4"/>
      <c r="BF26" s="52">
        <f t="shared" si="101"/>
        <v>0</v>
      </c>
      <c r="BG26" s="48"/>
      <c r="BH26" s="4"/>
      <c r="BI26" s="52">
        <f t="shared" si="102"/>
        <v>0</v>
      </c>
      <c r="BJ26" s="48">
        <v>124.64</v>
      </c>
      <c r="BK26" s="4">
        <v>1</v>
      </c>
      <c r="BL26" s="52">
        <f t="shared" si="103"/>
        <v>124.64</v>
      </c>
      <c r="BM26" s="48"/>
      <c r="BN26" s="4"/>
      <c r="BO26" s="52">
        <f t="shared" si="104"/>
        <v>0</v>
      </c>
      <c r="BP26" s="48">
        <v>9</v>
      </c>
      <c r="BQ26" s="4">
        <v>1</v>
      </c>
      <c r="BR26" s="52">
        <f t="shared" si="105"/>
        <v>9</v>
      </c>
      <c r="BS26" s="48">
        <v>0.57999999999999996</v>
      </c>
      <c r="BT26" s="4">
        <v>2</v>
      </c>
      <c r="BU26" s="52">
        <f t="shared" si="106"/>
        <v>1.1599999999999999</v>
      </c>
      <c r="BV26" s="48">
        <v>72.69</v>
      </c>
      <c r="BW26" s="4">
        <v>1</v>
      </c>
      <c r="BX26" s="52">
        <f t="shared" si="107"/>
        <v>72.69</v>
      </c>
      <c r="BY26" s="48"/>
      <c r="BZ26" s="4"/>
      <c r="CA26" s="52">
        <f t="shared" si="108"/>
        <v>0</v>
      </c>
      <c r="CB26" s="48"/>
      <c r="CC26" s="4"/>
      <c r="CD26" s="52">
        <f t="shared" si="109"/>
        <v>0</v>
      </c>
      <c r="CE26" s="48"/>
      <c r="CF26" s="4"/>
      <c r="CG26" s="52">
        <f t="shared" si="110"/>
        <v>0</v>
      </c>
      <c r="CH26" s="48">
        <v>50</v>
      </c>
      <c r="CI26" s="4">
        <v>1</v>
      </c>
      <c r="CJ26" s="52">
        <f t="shared" si="111"/>
        <v>50</v>
      </c>
      <c r="CK26" s="48"/>
      <c r="CL26" s="4"/>
      <c r="CM26" s="52">
        <f t="shared" si="112"/>
        <v>0</v>
      </c>
      <c r="CN26" s="48"/>
      <c r="CO26" s="4"/>
      <c r="CP26" s="52">
        <f t="shared" si="113"/>
        <v>0</v>
      </c>
      <c r="CQ26" s="48"/>
      <c r="CR26" s="4"/>
      <c r="CS26" s="52">
        <f t="shared" si="31"/>
        <v>0</v>
      </c>
      <c r="CT26" s="48">
        <v>23.73</v>
      </c>
      <c r="CU26" s="4">
        <v>2</v>
      </c>
      <c r="CV26" s="52">
        <f t="shared" si="32"/>
        <v>47.46</v>
      </c>
      <c r="CW26" s="48"/>
      <c r="CX26" s="4"/>
      <c r="CY26" s="52">
        <f t="shared" si="33"/>
        <v>0</v>
      </c>
      <c r="CZ26" s="48">
        <v>5.61</v>
      </c>
      <c r="DA26" s="4">
        <v>1</v>
      </c>
      <c r="DB26" s="52">
        <f t="shared" si="34"/>
        <v>5.61</v>
      </c>
      <c r="DC26" s="48"/>
      <c r="DD26" s="4"/>
      <c r="DE26" s="16">
        <f t="shared" si="35"/>
        <v>0</v>
      </c>
      <c r="DF26" s="14">
        <v>6.1</v>
      </c>
      <c r="DG26" s="4">
        <v>1</v>
      </c>
      <c r="DH26" s="16">
        <f t="shared" si="36"/>
        <v>6.1</v>
      </c>
      <c r="DI26" s="14">
        <v>0.22</v>
      </c>
      <c r="DJ26" s="4">
        <v>2</v>
      </c>
      <c r="DK26" s="16">
        <f t="shared" si="37"/>
        <v>0.44</v>
      </c>
      <c r="DL26" s="14">
        <v>2.33</v>
      </c>
      <c r="DM26" s="4">
        <v>2</v>
      </c>
      <c r="DN26" s="16">
        <f t="shared" si="38"/>
        <v>4.66</v>
      </c>
      <c r="DO26" s="14">
        <v>0.92</v>
      </c>
      <c r="DP26" s="4">
        <v>1</v>
      </c>
      <c r="DQ26" s="16">
        <f t="shared" si="39"/>
        <v>0.92</v>
      </c>
      <c r="DR26" s="14">
        <v>7.9</v>
      </c>
      <c r="DS26" s="4">
        <v>1</v>
      </c>
      <c r="DT26" s="16">
        <f t="shared" si="40"/>
        <v>7.9</v>
      </c>
      <c r="DU26" s="14">
        <v>21</v>
      </c>
      <c r="DV26" s="4">
        <v>2</v>
      </c>
      <c r="DW26" s="16">
        <f t="shared" si="41"/>
        <v>42</v>
      </c>
      <c r="DX26" s="14">
        <v>2.13</v>
      </c>
      <c r="DY26" s="4">
        <v>1</v>
      </c>
      <c r="DZ26" s="16">
        <f t="shared" si="42"/>
        <v>2.13</v>
      </c>
      <c r="EA26" s="14">
        <v>165.56</v>
      </c>
      <c r="EB26" s="4">
        <v>1</v>
      </c>
      <c r="EC26" s="16">
        <f t="shared" si="43"/>
        <v>165.56</v>
      </c>
      <c r="ED26" s="14">
        <v>4.0999999999999996</v>
      </c>
      <c r="EE26" s="4">
        <v>3</v>
      </c>
      <c r="EF26" s="16">
        <f t="shared" si="44"/>
        <v>12.299999999999999</v>
      </c>
      <c r="EG26" s="14">
        <v>299.99</v>
      </c>
      <c r="EH26" s="4">
        <v>2</v>
      </c>
      <c r="EI26" s="16">
        <f t="shared" si="45"/>
        <v>599.98</v>
      </c>
      <c r="EJ26" s="14">
        <v>28.32</v>
      </c>
      <c r="EK26" s="4">
        <v>1</v>
      </c>
      <c r="EL26" s="16">
        <f t="shared" si="46"/>
        <v>28.32</v>
      </c>
      <c r="EM26" s="14">
        <v>3.05</v>
      </c>
      <c r="EN26" s="4">
        <v>3</v>
      </c>
      <c r="EO26" s="16">
        <f t="shared" si="47"/>
        <v>9.1499999999999986</v>
      </c>
      <c r="EP26" s="14">
        <v>2.66</v>
      </c>
      <c r="EQ26" s="4">
        <v>2</v>
      </c>
      <c r="ER26" s="16">
        <f t="shared" si="48"/>
        <v>5.32</v>
      </c>
      <c r="ES26" s="14">
        <v>6.74</v>
      </c>
      <c r="ET26" s="4">
        <v>2</v>
      </c>
      <c r="EU26" s="16">
        <f t="shared" si="49"/>
        <v>13.48</v>
      </c>
      <c r="EV26" s="14">
        <v>1.83</v>
      </c>
      <c r="EW26" s="4">
        <v>1</v>
      </c>
      <c r="EX26" s="16">
        <f t="shared" si="50"/>
        <v>1.83</v>
      </c>
      <c r="EY26" s="14">
        <v>4.8899999999999997</v>
      </c>
      <c r="EZ26" s="4">
        <v>1</v>
      </c>
      <c r="FA26" s="16">
        <f t="shared" si="51"/>
        <v>4.8899999999999997</v>
      </c>
      <c r="FB26" s="14">
        <v>0.5</v>
      </c>
      <c r="FC26" s="4">
        <v>2</v>
      </c>
      <c r="FD26" s="16">
        <f t="shared" si="52"/>
        <v>1</v>
      </c>
      <c r="FE26" s="14">
        <v>11.92</v>
      </c>
      <c r="FF26" s="4">
        <v>2</v>
      </c>
      <c r="FG26" s="16">
        <f t="shared" si="53"/>
        <v>23.84</v>
      </c>
      <c r="FH26" s="14">
        <v>49</v>
      </c>
      <c r="FI26" s="4">
        <v>1</v>
      </c>
      <c r="FJ26" s="16">
        <f t="shared" si="54"/>
        <v>49</v>
      </c>
      <c r="FK26" s="14">
        <v>3.31</v>
      </c>
      <c r="FL26" s="4">
        <v>4</v>
      </c>
      <c r="FM26" s="16">
        <f t="shared" si="55"/>
        <v>13.24</v>
      </c>
      <c r="FN26" s="14">
        <v>2.82</v>
      </c>
      <c r="FO26" s="4">
        <v>4</v>
      </c>
      <c r="FP26" s="16">
        <f t="shared" si="56"/>
        <v>11.28</v>
      </c>
      <c r="FQ26" s="14">
        <v>7.72</v>
      </c>
      <c r="FR26" s="4">
        <v>4</v>
      </c>
      <c r="FS26" s="16">
        <f t="shared" si="57"/>
        <v>30.88</v>
      </c>
      <c r="FT26" s="14">
        <v>4.43</v>
      </c>
      <c r="FU26" s="4">
        <v>1</v>
      </c>
      <c r="FV26" s="16">
        <f t="shared" si="58"/>
        <v>4.43</v>
      </c>
      <c r="FW26" s="14"/>
      <c r="FX26" s="4" t="s">
        <v>468</v>
      </c>
      <c r="FY26" s="16" t="e">
        <f t="shared" si="59"/>
        <v>#VALUE!</v>
      </c>
      <c r="FZ26" s="14"/>
      <c r="GA26" s="4" t="s">
        <v>748</v>
      </c>
      <c r="GB26" s="16" t="e">
        <f t="shared" si="60"/>
        <v>#VALUE!</v>
      </c>
      <c r="GC26" s="14"/>
      <c r="GD26" s="4" t="s">
        <v>749</v>
      </c>
      <c r="GE26" s="16" t="e">
        <f t="shared" si="61"/>
        <v>#VALUE!</v>
      </c>
      <c r="GF26" s="14"/>
      <c r="GG26" s="4"/>
      <c r="GH26" s="16">
        <f t="shared" si="62"/>
        <v>0</v>
      </c>
      <c r="GI26" s="14"/>
      <c r="GJ26" s="4"/>
      <c r="GK26" s="16">
        <f t="shared" si="63"/>
        <v>0</v>
      </c>
      <c r="GL26" s="14"/>
      <c r="GM26" s="4"/>
      <c r="GN26" s="16">
        <f t="shared" si="64"/>
        <v>0</v>
      </c>
      <c r="GO26" s="14"/>
      <c r="GP26" s="4"/>
      <c r="GQ26" s="16">
        <f t="shared" si="65"/>
        <v>0</v>
      </c>
      <c r="GR26" s="14"/>
      <c r="GS26" s="4"/>
      <c r="GT26" s="16">
        <f t="shared" si="66"/>
        <v>0</v>
      </c>
      <c r="GU26" s="14"/>
      <c r="GV26" s="4"/>
      <c r="GW26" s="16">
        <f t="shared" si="67"/>
        <v>0</v>
      </c>
      <c r="GX26" s="14"/>
      <c r="GY26" s="4"/>
      <c r="GZ26" s="16">
        <f t="shared" si="68"/>
        <v>0</v>
      </c>
      <c r="HA26" s="14"/>
      <c r="HB26" s="4"/>
      <c r="HC26" s="16">
        <f t="shared" si="69"/>
        <v>0</v>
      </c>
      <c r="HD26" s="14"/>
      <c r="HE26" s="4"/>
      <c r="HF26" s="16">
        <f t="shared" si="70"/>
        <v>0</v>
      </c>
      <c r="HG26" s="14"/>
      <c r="HH26" s="4"/>
      <c r="HI26" s="16">
        <f t="shared" si="71"/>
        <v>0</v>
      </c>
      <c r="HJ26" s="14"/>
      <c r="HK26" s="4"/>
      <c r="HL26" s="16">
        <f t="shared" si="72"/>
        <v>0</v>
      </c>
      <c r="HM26" s="14"/>
      <c r="HN26" s="4"/>
      <c r="HO26" s="16">
        <f t="shared" si="73"/>
        <v>0</v>
      </c>
      <c r="HP26" s="14"/>
      <c r="HQ26" s="4"/>
      <c r="HR26" s="16">
        <f t="shared" si="74"/>
        <v>0</v>
      </c>
      <c r="HS26" s="14"/>
      <c r="HT26" s="4"/>
      <c r="HU26" s="16">
        <f t="shared" si="75"/>
        <v>0</v>
      </c>
      <c r="HV26" s="14"/>
      <c r="HW26" s="4"/>
      <c r="HX26" s="16">
        <f t="shared" si="76"/>
        <v>0</v>
      </c>
      <c r="HY26" s="14"/>
      <c r="HZ26" s="4"/>
      <c r="IA26" s="16">
        <f t="shared" si="77"/>
        <v>0</v>
      </c>
      <c r="IB26" s="14"/>
      <c r="IC26" s="4"/>
      <c r="ID26" s="16">
        <f t="shared" si="78"/>
        <v>0</v>
      </c>
      <c r="IE26" s="14"/>
      <c r="IF26" s="4"/>
      <c r="IG26" s="16">
        <f t="shared" si="79"/>
        <v>0</v>
      </c>
      <c r="IH26" s="14"/>
      <c r="II26" s="4"/>
      <c r="IJ26" s="16">
        <f t="shared" si="80"/>
        <v>0</v>
      </c>
      <c r="IK26" s="14"/>
      <c r="IL26" s="4"/>
      <c r="IM26" s="16">
        <f t="shared" si="81"/>
        <v>0</v>
      </c>
      <c r="IN26" s="14"/>
      <c r="IO26" s="4"/>
      <c r="IP26" s="16">
        <f t="shared" si="82"/>
        <v>0</v>
      </c>
      <c r="IQ26" s="14"/>
      <c r="IR26" s="4"/>
    </row>
    <row r="27" spans="1:252" x14ac:dyDescent="0.2">
      <c r="A27" s="36">
        <v>24</v>
      </c>
      <c r="B27" s="48"/>
      <c r="C27" s="4"/>
      <c r="D27" s="52">
        <f t="shared" si="83"/>
        <v>0</v>
      </c>
      <c r="E27" s="48">
        <v>1.39</v>
      </c>
      <c r="F27" s="4">
        <v>2</v>
      </c>
      <c r="G27" s="52">
        <f t="shared" si="84"/>
        <v>2.78</v>
      </c>
      <c r="H27" s="48"/>
      <c r="I27" s="4"/>
      <c r="J27" s="52">
        <f t="shared" si="85"/>
        <v>0</v>
      </c>
      <c r="K27" s="48"/>
      <c r="L27" s="4"/>
      <c r="M27" s="52">
        <f t="shared" si="86"/>
        <v>0</v>
      </c>
      <c r="N27" s="48">
        <v>17.91</v>
      </c>
      <c r="O27" s="4">
        <v>1</v>
      </c>
      <c r="P27" s="52">
        <f t="shared" si="87"/>
        <v>17.91</v>
      </c>
      <c r="Q27" s="48"/>
      <c r="R27" s="4"/>
      <c r="S27" s="52">
        <f t="shared" si="88"/>
        <v>0</v>
      </c>
      <c r="T27" s="48">
        <v>4.5199999999999996</v>
      </c>
      <c r="U27" s="4">
        <v>1</v>
      </c>
      <c r="V27" s="52">
        <f t="shared" si="89"/>
        <v>4.5199999999999996</v>
      </c>
      <c r="W27" s="48"/>
      <c r="X27" s="4"/>
      <c r="Y27" s="52">
        <f t="shared" si="90"/>
        <v>0</v>
      </c>
      <c r="Z27" s="48"/>
      <c r="AA27" s="4"/>
      <c r="AB27" s="52">
        <f t="shared" si="91"/>
        <v>0</v>
      </c>
      <c r="AC27" s="48">
        <v>3.85</v>
      </c>
      <c r="AD27" s="4">
        <v>1</v>
      </c>
      <c r="AE27" s="52">
        <f t="shared" si="92"/>
        <v>3.85</v>
      </c>
      <c r="AF27" s="48"/>
      <c r="AG27" s="4"/>
      <c r="AH27" s="52">
        <f t="shared" si="93"/>
        <v>0</v>
      </c>
      <c r="AI27" s="48">
        <v>4.38</v>
      </c>
      <c r="AJ27" s="4">
        <v>1</v>
      </c>
      <c r="AK27" s="52">
        <f t="shared" si="94"/>
        <v>4.38</v>
      </c>
      <c r="AL27" s="48">
        <v>0.28000000000000003</v>
      </c>
      <c r="AM27" s="4">
        <v>1</v>
      </c>
      <c r="AN27" s="52">
        <f t="shared" si="95"/>
        <v>0.28000000000000003</v>
      </c>
      <c r="AO27" s="48">
        <v>1.98</v>
      </c>
      <c r="AP27" s="4">
        <v>1</v>
      </c>
      <c r="AQ27" s="52">
        <f t="shared" si="96"/>
        <v>1.98</v>
      </c>
      <c r="AR27" s="48">
        <v>8.6999999999999993</v>
      </c>
      <c r="AS27" s="4">
        <v>1</v>
      </c>
      <c r="AT27" s="16">
        <f t="shared" si="97"/>
        <v>8.6999999999999993</v>
      </c>
      <c r="AU27" s="14"/>
      <c r="AV27" s="4"/>
      <c r="AW27" s="52">
        <f t="shared" si="98"/>
        <v>0</v>
      </c>
      <c r="AX27" s="48">
        <v>12</v>
      </c>
      <c r="AY27" s="4">
        <v>1</v>
      </c>
      <c r="AZ27" s="52">
        <f t="shared" si="99"/>
        <v>12</v>
      </c>
      <c r="BA27" s="48">
        <v>0.34</v>
      </c>
      <c r="BB27" s="4">
        <v>2</v>
      </c>
      <c r="BC27" s="52">
        <f t="shared" si="100"/>
        <v>0.68</v>
      </c>
      <c r="BD27" s="48">
        <v>36.21</v>
      </c>
      <c r="BE27" s="4">
        <v>1</v>
      </c>
      <c r="BF27" s="52">
        <f t="shared" si="101"/>
        <v>36.21</v>
      </c>
      <c r="BG27" s="48"/>
      <c r="BH27" s="4"/>
      <c r="BI27" s="52">
        <f t="shared" si="102"/>
        <v>0</v>
      </c>
      <c r="BJ27" s="48">
        <v>124.64</v>
      </c>
      <c r="BK27" s="4">
        <v>1</v>
      </c>
      <c r="BL27" s="52">
        <f t="shared" si="103"/>
        <v>124.64</v>
      </c>
      <c r="BM27" s="48"/>
      <c r="BN27" s="4"/>
      <c r="BO27" s="52">
        <f t="shared" si="104"/>
        <v>0</v>
      </c>
      <c r="BP27" s="48">
        <v>9</v>
      </c>
      <c r="BQ27" s="4">
        <v>1</v>
      </c>
      <c r="BR27" s="52">
        <f t="shared" si="105"/>
        <v>9</v>
      </c>
      <c r="BS27" s="48">
        <v>0.57999999999999996</v>
      </c>
      <c r="BT27" s="4">
        <v>2</v>
      </c>
      <c r="BU27" s="52">
        <f t="shared" si="106"/>
        <v>1.1599999999999999</v>
      </c>
      <c r="BV27" s="48"/>
      <c r="BW27" s="4"/>
      <c r="BX27" s="52">
        <f t="shared" si="107"/>
        <v>0</v>
      </c>
      <c r="BY27" s="48"/>
      <c r="BZ27" s="4" t="s">
        <v>747</v>
      </c>
      <c r="CA27" s="52" t="e">
        <f t="shared" si="108"/>
        <v>#VALUE!</v>
      </c>
      <c r="CB27" s="48"/>
      <c r="CC27" s="4"/>
      <c r="CD27" s="52">
        <f t="shared" si="109"/>
        <v>0</v>
      </c>
      <c r="CE27" s="48"/>
      <c r="CF27" s="4"/>
      <c r="CG27" s="52">
        <f t="shared" si="110"/>
        <v>0</v>
      </c>
      <c r="CH27" s="48">
        <v>167</v>
      </c>
      <c r="CI27" s="4">
        <v>1</v>
      </c>
      <c r="CJ27" s="52">
        <f t="shared" si="111"/>
        <v>167</v>
      </c>
      <c r="CK27" s="48"/>
      <c r="CL27" s="4"/>
      <c r="CM27" s="52">
        <f t="shared" si="112"/>
        <v>0</v>
      </c>
      <c r="CN27" s="48"/>
      <c r="CO27" s="4"/>
      <c r="CP27" s="52">
        <f t="shared" si="113"/>
        <v>0</v>
      </c>
      <c r="CQ27" s="48"/>
      <c r="CR27" s="4"/>
      <c r="CS27" s="52">
        <f t="shared" si="31"/>
        <v>0</v>
      </c>
      <c r="CT27" s="48">
        <v>23.73</v>
      </c>
      <c r="CU27" s="4">
        <v>2</v>
      </c>
      <c r="CV27" s="52">
        <f t="shared" si="32"/>
        <v>47.46</v>
      </c>
      <c r="CW27" s="48"/>
      <c r="CX27" s="4"/>
      <c r="CY27" s="52">
        <f t="shared" si="33"/>
        <v>0</v>
      </c>
      <c r="CZ27" s="48">
        <v>5.61</v>
      </c>
      <c r="DA27" s="4">
        <v>1</v>
      </c>
      <c r="DB27" s="52">
        <f t="shared" si="34"/>
        <v>5.61</v>
      </c>
      <c r="DC27" s="48"/>
      <c r="DD27" s="4"/>
      <c r="DE27" s="16">
        <f t="shared" si="35"/>
        <v>0</v>
      </c>
      <c r="DF27" s="14"/>
      <c r="DG27" s="4"/>
      <c r="DH27" s="16">
        <f t="shared" si="36"/>
        <v>0</v>
      </c>
      <c r="DI27" s="14"/>
      <c r="DJ27" s="4"/>
      <c r="DK27" s="16">
        <f t="shared" si="37"/>
        <v>0</v>
      </c>
      <c r="DL27" s="14">
        <v>2.33</v>
      </c>
      <c r="DM27" s="4">
        <v>2</v>
      </c>
      <c r="DN27" s="16">
        <f t="shared" si="38"/>
        <v>4.66</v>
      </c>
      <c r="DO27" s="14">
        <v>0.92</v>
      </c>
      <c r="DP27" s="4">
        <v>1</v>
      </c>
      <c r="DQ27" s="16">
        <f t="shared" si="39"/>
        <v>0.92</v>
      </c>
      <c r="DR27" s="14">
        <v>7.9</v>
      </c>
      <c r="DS27" s="4">
        <v>1</v>
      </c>
      <c r="DT27" s="16">
        <f t="shared" si="40"/>
        <v>7.9</v>
      </c>
      <c r="DU27" s="14"/>
      <c r="DV27" s="4"/>
      <c r="DW27" s="16">
        <f t="shared" si="41"/>
        <v>0</v>
      </c>
      <c r="DX27" s="14">
        <v>2.13</v>
      </c>
      <c r="DY27" s="4">
        <v>1</v>
      </c>
      <c r="DZ27" s="16">
        <f t="shared" si="42"/>
        <v>2.13</v>
      </c>
      <c r="EA27" s="14">
        <v>31.9</v>
      </c>
      <c r="EB27" s="4">
        <v>1</v>
      </c>
      <c r="EC27" s="16">
        <f t="shared" si="43"/>
        <v>31.9</v>
      </c>
      <c r="ED27" s="14"/>
      <c r="EE27" s="4"/>
      <c r="EF27" s="16">
        <f t="shared" si="44"/>
        <v>0</v>
      </c>
      <c r="EG27" s="14">
        <v>229.99</v>
      </c>
      <c r="EH27" s="4">
        <v>1</v>
      </c>
      <c r="EI27" s="16">
        <f t="shared" si="45"/>
        <v>229.99</v>
      </c>
      <c r="EJ27" s="14"/>
      <c r="EK27" s="4"/>
      <c r="EL27" s="16">
        <f t="shared" si="46"/>
        <v>0</v>
      </c>
      <c r="EM27" s="14">
        <v>3.28</v>
      </c>
      <c r="EN27" s="4">
        <v>3</v>
      </c>
      <c r="EO27" s="16">
        <f t="shared" si="47"/>
        <v>9.84</v>
      </c>
      <c r="EP27" s="14"/>
      <c r="EQ27" s="4"/>
      <c r="ER27" s="16">
        <f t="shared" si="48"/>
        <v>0</v>
      </c>
      <c r="ES27" s="14">
        <v>6.74</v>
      </c>
      <c r="ET27" s="4">
        <v>2</v>
      </c>
      <c r="EU27" s="16">
        <f t="shared" si="49"/>
        <v>13.48</v>
      </c>
      <c r="EV27" s="14">
        <v>1.1200000000000001</v>
      </c>
      <c r="EW27" s="4">
        <v>1</v>
      </c>
      <c r="EX27" s="16">
        <f t="shared" si="50"/>
        <v>1.1200000000000001</v>
      </c>
      <c r="EY27" s="14">
        <v>4.8899999999999997</v>
      </c>
      <c r="EZ27" s="4">
        <v>1</v>
      </c>
      <c r="FA27" s="16">
        <f t="shared" si="51"/>
        <v>4.8899999999999997</v>
      </c>
      <c r="FB27" s="14"/>
      <c r="FC27" s="4"/>
      <c r="FD27" s="16">
        <f t="shared" si="52"/>
        <v>0</v>
      </c>
      <c r="FE27" s="14">
        <v>11.92</v>
      </c>
      <c r="FF27" s="4">
        <v>1</v>
      </c>
      <c r="FG27" s="16">
        <f t="shared" si="53"/>
        <v>11.92</v>
      </c>
      <c r="FH27" s="14">
        <v>49</v>
      </c>
      <c r="FI27" s="4">
        <v>1</v>
      </c>
      <c r="FJ27" s="16">
        <f t="shared" si="54"/>
        <v>49</v>
      </c>
      <c r="FK27" s="14"/>
      <c r="FL27" s="4"/>
      <c r="FM27" s="16">
        <f t="shared" si="55"/>
        <v>0</v>
      </c>
      <c r="FN27" s="14"/>
      <c r="FO27" s="4"/>
      <c r="FP27" s="16">
        <f t="shared" si="56"/>
        <v>0</v>
      </c>
      <c r="FQ27" s="14">
        <v>7.72</v>
      </c>
      <c r="FR27" s="4">
        <v>1</v>
      </c>
      <c r="FS27" s="16">
        <f t="shared" si="57"/>
        <v>7.72</v>
      </c>
      <c r="FT27" s="14"/>
      <c r="FU27" s="4"/>
      <c r="FV27" s="16">
        <f t="shared" si="58"/>
        <v>0</v>
      </c>
      <c r="FW27" s="14"/>
      <c r="FX27" s="4" t="s">
        <v>468</v>
      </c>
      <c r="FY27" s="16" t="e">
        <f t="shared" si="59"/>
        <v>#VALUE!</v>
      </c>
      <c r="FZ27" s="14"/>
      <c r="GA27" s="4"/>
      <c r="GB27" s="16">
        <f t="shared" si="60"/>
        <v>0</v>
      </c>
      <c r="GC27" s="14"/>
      <c r="GD27" s="4"/>
      <c r="GE27" s="16">
        <f t="shared" si="61"/>
        <v>0</v>
      </c>
      <c r="GF27" s="14"/>
      <c r="GG27" s="4"/>
      <c r="GH27" s="16">
        <f t="shared" si="62"/>
        <v>0</v>
      </c>
      <c r="GI27" s="14">
        <v>1.49</v>
      </c>
      <c r="GJ27" s="4">
        <v>1</v>
      </c>
      <c r="GK27" s="16">
        <f t="shared" si="63"/>
        <v>1.49</v>
      </c>
      <c r="GL27" s="14">
        <v>0.52</v>
      </c>
      <c r="GM27" s="4">
        <v>1</v>
      </c>
      <c r="GN27" s="16">
        <f t="shared" si="64"/>
        <v>0.52</v>
      </c>
      <c r="GO27" s="14">
        <v>1.3</v>
      </c>
      <c r="GP27" s="4">
        <v>2</v>
      </c>
      <c r="GQ27" s="16">
        <f t="shared" si="65"/>
        <v>2.6</v>
      </c>
      <c r="GR27" s="14">
        <v>0.02</v>
      </c>
      <c r="GS27" s="4">
        <v>5</v>
      </c>
      <c r="GT27" s="16">
        <f t="shared" si="66"/>
        <v>0.1</v>
      </c>
      <c r="GU27" s="14">
        <v>125.71</v>
      </c>
      <c r="GV27" s="4">
        <v>1</v>
      </c>
      <c r="GW27" s="16">
        <f t="shared" si="67"/>
        <v>125.71</v>
      </c>
      <c r="GX27" s="14"/>
      <c r="GY27" s="4"/>
      <c r="GZ27" s="16">
        <f t="shared" si="68"/>
        <v>0</v>
      </c>
      <c r="HA27" s="14"/>
      <c r="HB27" s="4"/>
      <c r="HC27" s="16">
        <f t="shared" si="69"/>
        <v>0</v>
      </c>
      <c r="HD27" s="14"/>
      <c r="HE27" s="4"/>
      <c r="HF27" s="16">
        <f t="shared" si="70"/>
        <v>0</v>
      </c>
      <c r="HG27" s="14"/>
      <c r="HH27" s="4"/>
      <c r="HI27" s="16">
        <f t="shared" si="71"/>
        <v>0</v>
      </c>
      <c r="HJ27" s="14"/>
      <c r="HK27" s="4"/>
      <c r="HL27" s="16">
        <f t="shared" si="72"/>
        <v>0</v>
      </c>
      <c r="HM27" s="14"/>
      <c r="HN27" s="4"/>
      <c r="HO27" s="16">
        <f t="shared" si="73"/>
        <v>0</v>
      </c>
      <c r="HP27" s="14"/>
      <c r="HQ27" s="4"/>
      <c r="HR27" s="16">
        <f t="shared" si="74"/>
        <v>0</v>
      </c>
      <c r="HS27" s="14"/>
      <c r="HT27" s="4"/>
      <c r="HU27" s="16">
        <f t="shared" si="75"/>
        <v>0</v>
      </c>
      <c r="HV27" s="14"/>
      <c r="HW27" s="4"/>
      <c r="HX27" s="16">
        <f t="shared" si="76"/>
        <v>0</v>
      </c>
      <c r="HY27" s="14"/>
      <c r="HZ27" s="4"/>
      <c r="IA27" s="16">
        <f t="shared" si="77"/>
        <v>0</v>
      </c>
      <c r="IB27" s="14"/>
      <c r="IC27" s="4"/>
      <c r="ID27" s="16">
        <f t="shared" si="78"/>
        <v>0</v>
      </c>
      <c r="IE27" s="14"/>
      <c r="IF27" s="4"/>
      <c r="IG27" s="16">
        <f t="shared" si="79"/>
        <v>0</v>
      </c>
      <c r="IH27" s="14"/>
      <c r="II27" s="4"/>
      <c r="IJ27" s="16">
        <f t="shared" si="80"/>
        <v>0</v>
      </c>
      <c r="IK27" s="14"/>
      <c r="IL27" s="4"/>
      <c r="IM27" s="16">
        <f t="shared" si="81"/>
        <v>0</v>
      </c>
      <c r="IN27" s="14"/>
      <c r="IO27" s="4"/>
      <c r="IP27" s="16">
        <f t="shared" si="82"/>
        <v>0</v>
      </c>
      <c r="IQ27" s="14"/>
      <c r="IR27" s="4"/>
    </row>
    <row r="28" spans="1:252" s="61" customFormat="1" x14ac:dyDescent="0.2">
      <c r="A28" s="59">
        <v>25</v>
      </c>
      <c r="B28" s="76">
        <v>0.76</v>
      </c>
      <c r="C28" s="60">
        <v>1</v>
      </c>
      <c r="D28" s="77">
        <f t="shared" ref="D28" si="207">B28*C28</f>
        <v>0.76</v>
      </c>
      <c r="E28" s="76">
        <v>1.57</v>
      </c>
      <c r="F28" s="60">
        <v>2</v>
      </c>
      <c r="G28" s="77">
        <f t="shared" ref="G28" si="208">E28*F28</f>
        <v>3.14</v>
      </c>
      <c r="H28" s="76">
        <v>1.36</v>
      </c>
      <c r="I28" s="60">
        <v>1</v>
      </c>
      <c r="J28" s="77">
        <f t="shared" ref="J28" si="209">H28*I28</f>
        <v>1.36</v>
      </c>
      <c r="K28" s="76">
        <v>0.36</v>
      </c>
      <c r="L28" s="60">
        <v>1</v>
      </c>
      <c r="M28" s="77">
        <f t="shared" ref="M28" si="210">K28*L28</f>
        <v>0.36</v>
      </c>
      <c r="N28" s="76"/>
      <c r="O28" s="60"/>
      <c r="P28" s="77">
        <f t="shared" ref="P28" si="211">N28*O28</f>
        <v>0</v>
      </c>
      <c r="Q28" s="76">
        <v>120</v>
      </c>
      <c r="R28" s="60">
        <v>1</v>
      </c>
      <c r="S28" s="77">
        <f t="shared" ref="S28" si="212">Q28*R28</f>
        <v>120</v>
      </c>
      <c r="T28" s="76">
        <v>6.5</v>
      </c>
      <c r="U28" s="60">
        <v>1</v>
      </c>
      <c r="V28" s="77">
        <f t="shared" ref="V28" si="213">T28*U28</f>
        <v>6.5</v>
      </c>
      <c r="W28" s="76">
        <v>14</v>
      </c>
      <c r="X28" s="60">
        <v>1</v>
      </c>
      <c r="Y28" s="77">
        <f t="shared" ref="Y28" si="214">W28*X28</f>
        <v>14</v>
      </c>
      <c r="Z28" s="76">
        <v>68.849999999999994</v>
      </c>
      <c r="AA28" s="60">
        <v>1</v>
      </c>
      <c r="AB28" s="77">
        <f t="shared" ref="AB28" si="215">Z28*AA28</f>
        <v>68.849999999999994</v>
      </c>
      <c r="AC28" s="76">
        <v>3.85</v>
      </c>
      <c r="AD28" s="60">
        <v>1</v>
      </c>
      <c r="AE28" s="77">
        <f t="shared" ref="AE28" si="216">AC28*AD28</f>
        <v>3.85</v>
      </c>
      <c r="AF28" s="76">
        <v>1.84</v>
      </c>
      <c r="AG28" s="60">
        <v>1</v>
      </c>
      <c r="AH28" s="77">
        <f t="shared" ref="AH28" si="217">AF28*AG28</f>
        <v>1.84</v>
      </c>
      <c r="AI28" s="76">
        <v>4.38</v>
      </c>
      <c r="AJ28" s="60">
        <v>2</v>
      </c>
      <c r="AK28" s="77">
        <f t="shared" ref="AK28" si="218">AI28*AJ28</f>
        <v>8.76</v>
      </c>
      <c r="AL28" s="76">
        <v>0.2</v>
      </c>
      <c r="AM28" s="60">
        <v>3</v>
      </c>
      <c r="AN28" s="77">
        <f t="shared" ref="AN28" si="219">AL28*AM28</f>
        <v>0.60000000000000009</v>
      </c>
      <c r="AO28" s="76">
        <v>1.91</v>
      </c>
      <c r="AP28" s="60">
        <v>3</v>
      </c>
      <c r="AQ28" s="77">
        <f t="shared" ref="AQ28" si="220">AO28*AP28</f>
        <v>5.7299999999999995</v>
      </c>
      <c r="AR28" s="76">
        <v>8.6999999999999993</v>
      </c>
      <c r="AS28" s="60">
        <v>1</v>
      </c>
      <c r="AT28" s="78">
        <f t="shared" ref="AT28" si="221">AR28*AS28</f>
        <v>8.6999999999999993</v>
      </c>
      <c r="AU28" s="79">
        <v>0.55000000000000004</v>
      </c>
      <c r="AV28" s="60">
        <v>4</v>
      </c>
      <c r="AW28" s="77">
        <f t="shared" ref="AW28" si="222">AU28*AV28</f>
        <v>2.2000000000000002</v>
      </c>
      <c r="AX28" s="76">
        <v>14.41</v>
      </c>
      <c r="AY28" s="60">
        <v>1</v>
      </c>
      <c r="AZ28" s="77">
        <f t="shared" ref="AZ28" si="223">AX28*AY28</f>
        <v>14.41</v>
      </c>
      <c r="BA28" s="76">
        <v>0.34</v>
      </c>
      <c r="BB28" s="60">
        <v>2</v>
      </c>
      <c r="BC28" s="77">
        <f t="shared" ref="BC28" si="224">BA28*BB28</f>
        <v>0.68</v>
      </c>
      <c r="BD28" s="76">
        <v>167</v>
      </c>
      <c r="BE28" s="60">
        <v>1</v>
      </c>
      <c r="BF28" s="77">
        <f t="shared" ref="BF28" si="225">BD28*BE28</f>
        <v>167</v>
      </c>
      <c r="BG28" s="76">
        <v>32</v>
      </c>
      <c r="BH28" s="60">
        <v>4</v>
      </c>
      <c r="BI28" s="77">
        <f t="shared" ref="BI28" si="226">BG28*BH28</f>
        <v>128</v>
      </c>
      <c r="BJ28" s="76">
        <v>210.9</v>
      </c>
      <c r="BK28" s="60">
        <v>1</v>
      </c>
      <c r="BL28" s="77">
        <f t="shared" ref="BL28" si="227">BJ28*BK28</f>
        <v>210.9</v>
      </c>
      <c r="BM28" s="76">
        <v>0.22</v>
      </c>
      <c r="BN28" s="60">
        <v>1</v>
      </c>
      <c r="BO28" s="77">
        <f t="shared" ref="BO28" si="228">BM28*BN28</f>
        <v>0.22</v>
      </c>
      <c r="BP28" s="76">
        <v>9</v>
      </c>
      <c r="BQ28" s="60">
        <v>1</v>
      </c>
      <c r="BR28" s="77">
        <f t="shared" ref="BR28" si="229">BP28*BQ28</f>
        <v>9</v>
      </c>
      <c r="BS28" s="76">
        <v>0.57999999999999996</v>
      </c>
      <c r="BT28" s="60">
        <v>2</v>
      </c>
      <c r="BU28" s="77">
        <f t="shared" ref="BU28" si="230">BS28*BT28</f>
        <v>1.1599999999999999</v>
      </c>
      <c r="BV28" s="76">
        <v>72.69</v>
      </c>
      <c r="BW28" s="60">
        <v>1</v>
      </c>
      <c r="BX28" s="77">
        <f t="shared" ref="BX28" si="231">BV28*BW28</f>
        <v>72.69</v>
      </c>
      <c r="BY28" s="76"/>
      <c r="BZ28" s="60" t="s">
        <v>748</v>
      </c>
      <c r="CA28" s="77" t="e">
        <f t="shared" ref="CA28" si="232">BY28*BZ28</f>
        <v>#VALUE!</v>
      </c>
      <c r="CB28" s="76"/>
      <c r="CC28" s="60">
        <v>1</v>
      </c>
      <c r="CD28" s="77">
        <f t="shared" ref="CD28" si="233">CB28*CC28</f>
        <v>0</v>
      </c>
      <c r="CE28" s="76" t="s">
        <v>468</v>
      </c>
      <c r="CF28" s="60">
        <v>3</v>
      </c>
      <c r="CG28" s="77" t="e">
        <f t="shared" ref="CG28" si="234">CE28*CF28</f>
        <v>#VALUE!</v>
      </c>
      <c r="CH28" s="76">
        <v>188</v>
      </c>
      <c r="CI28" s="60">
        <v>1</v>
      </c>
      <c r="CJ28" s="77">
        <f t="shared" ref="CJ28" si="235">CH28*CI28</f>
        <v>188</v>
      </c>
      <c r="CK28" s="76"/>
      <c r="CL28" s="60"/>
      <c r="CM28" s="77">
        <f t="shared" ref="CM28" si="236">CK28*CL28</f>
        <v>0</v>
      </c>
      <c r="CN28" s="76"/>
      <c r="CO28" s="60"/>
      <c r="CP28" s="77">
        <f t="shared" ref="CP28" si="237">CN28*CO28</f>
        <v>0</v>
      </c>
      <c r="CQ28" s="76"/>
      <c r="CR28" s="60"/>
      <c r="CS28" s="77">
        <f t="shared" si="31"/>
        <v>0</v>
      </c>
      <c r="CT28" s="76"/>
      <c r="CU28" s="60"/>
      <c r="CV28" s="77">
        <f t="shared" si="32"/>
        <v>0</v>
      </c>
      <c r="CW28" s="76"/>
      <c r="CX28" s="60"/>
      <c r="CY28" s="77">
        <f t="shared" si="33"/>
        <v>0</v>
      </c>
      <c r="CZ28" s="76"/>
      <c r="DA28" s="60"/>
      <c r="DB28" s="77">
        <f t="shared" si="34"/>
        <v>0</v>
      </c>
      <c r="DC28" s="76">
        <v>236.89</v>
      </c>
      <c r="DD28" s="60">
        <v>1</v>
      </c>
      <c r="DE28" s="78">
        <f t="shared" si="35"/>
        <v>236.89</v>
      </c>
      <c r="DF28" s="79"/>
      <c r="DG28" s="60"/>
      <c r="DH28" s="78">
        <f t="shared" si="36"/>
        <v>0</v>
      </c>
      <c r="DI28" s="79"/>
      <c r="DJ28" s="60"/>
      <c r="DK28" s="78">
        <f t="shared" si="37"/>
        <v>0</v>
      </c>
      <c r="DL28" s="79"/>
      <c r="DM28" s="60"/>
      <c r="DN28" s="78">
        <f t="shared" si="38"/>
        <v>0</v>
      </c>
      <c r="DO28" s="79"/>
      <c r="DP28" s="60"/>
      <c r="DQ28" s="78">
        <f t="shared" si="39"/>
        <v>0</v>
      </c>
      <c r="DR28" s="79"/>
      <c r="DS28" s="60"/>
      <c r="DT28" s="78">
        <f t="shared" si="40"/>
        <v>0</v>
      </c>
      <c r="DU28" s="79"/>
      <c r="DV28" s="60"/>
      <c r="DW28" s="78">
        <f t="shared" si="41"/>
        <v>0</v>
      </c>
      <c r="DX28" s="79"/>
      <c r="DY28" s="60"/>
      <c r="DZ28" s="78">
        <f t="shared" si="42"/>
        <v>0</v>
      </c>
      <c r="EA28" s="79"/>
      <c r="EB28" s="60"/>
      <c r="EC28" s="78">
        <f t="shared" si="43"/>
        <v>0</v>
      </c>
      <c r="ED28" s="79"/>
      <c r="EE28" s="60"/>
      <c r="EF28" s="78">
        <f t="shared" si="44"/>
        <v>0</v>
      </c>
      <c r="EG28" s="79"/>
      <c r="EH28" s="60"/>
      <c r="EI28" s="78">
        <f t="shared" si="45"/>
        <v>0</v>
      </c>
      <c r="EJ28" s="79"/>
      <c r="EK28" s="60"/>
      <c r="EL28" s="78">
        <f t="shared" si="46"/>
        <v>0</v>
      </c>
      <c r="EM28" s="79"/>
      <c r="EN28" s="60"/>
      <c r="EO28" s="78">
        <f t="shared" si="47"/>
        <v>0</v>
      </c>
      <c r="EP28" s="79"/>
      <c r="EQ28" s="60"/>
      <c r="ER28" s="78">
        <f t="shared" si="48"/>
        <v>0</v>
      </c>
      <c r="ES28" s="79"/>
      <c r="ET28" s="60"/>
      <c r="EU28" s="78">
        <f t="shared" si="49"/>
        <v>0</v>
      </c>
      <c r="EV28" s="79"/>
      <c r="EW28" s="60"/>
      <c r="EX28" s="78">
        <f t="shared" si="50"/>
        <v>0</v>
      </c>
      <c r="EY28" s="79"/>
      <c r="EZ28" s="60"/>
      <c r="FA28" s="78">
        <f t="shared" si="51"/>
        <v>0</v>
      </c>
      <c r="FB28" s="79"/>
      <c r="FC28" s="60"/>
      <c r="FD28" s="78">
        <f t="shared" si="52"/>
        <v>0</v>
      </c>
      <c r="FE28" s="79"/>
      <c r="FF28" s="60"/>
      <c r="FG28" s="78">
        <f t="shared" si="53"/>
        <v>0</v>
      </c>
      <c r="FH28" s="79"/>
      <c r="FI28" s="60"/>
      <c r="FJ28" s="78">
        <f t="shared" si="54"/>
        <v>0</v>
      </c>
      <c r="FK28" s="79"/>
      <c r="FL28" s="60"/>
      <c r="FM28" s="78">
        <f t="shared" si="55"/>
        <v>0</v>
      </c>
      <c r="FN28" s="79"/>
      <c r="FO28" s="60"/>
      <c r="FP28" s="78">
        <f t="shared" si="56"/>
        <v>0</v>
      </c>
      <c r="FQ28" s="79"/>
      <c r="FR28" s="60"/>
      <c r="FS28" s="78">
        <f t="shared" si="57"/>
        <v>0</v>
      </c>
      <c r="FT28" s="79"/>
      <c r="FU28" s="60"/>
      <c r="FV28" s="78">
        <f t="shared" si="58"/>
        <v>0</v>
      </c>
      <c r="FW28" s="79"/>
      <c r="FX28" s="60"/>
      <c r="FY28" s="78">
        <f t="shared" si="59"/>
        <v>0</v>
      </c>
      <c r="FZ28" s="79"/>
      <c r="GA28" s="60"/>
      <c r="GB28" s="78">
        <f t="shared" si="60"/>
        <v>0</v>
      </c>
      <c r="GC28" s="79"/>
      <c r="GD28" s="60"/>
      <c r="GE28" s="78">
        <f t="shared" si="61"/>
        <v>0</v>
      </c>
      <c r="GF28" s="79"/>
      <c r="GG28" s="60"/>
      <c r="GH28" s="78">
        <f t="shared" si="62"/>
        <v>0</v>
      </c>
      <c r="GI28" s="79"/>
      <c r="GJ28" s="60"/>
      <c r="GK28" s="78">
        <f t="shared" si="63"/>
        <v>0</v>
      </c>
      <c r="GL28" s="79"/>
      <c r="GM28" s="60"/>
      <c r="GN28" s="78">
        <f t="shared" si="64"/>
        <v>0</v>
      </c>
      <c r="GO28" s="79"/>
      <c r="GP28" s="60"/>
      <c r="GQ28" s="78">
        <f t="shared" si="65"/>
        <v>0</v>
      </c>
      <c r="GR28" s="79"/>
      <c r="GS28" s="60"/>
      <c r="GT28" s="78">
        <f t="shared" si="66"/>
        <v>0</v>
      </c>
      <c r="GU28" s="79"/>
      <c r="GV28" s="60"/>
      <c r="GW28" s="78">
        <f t="shared" si="67"/>
        <v>0</v>
      </c>
      <c r="GX28" s="79"/>
      <c r="GY28" s="60"/>
      <c r="GZ28" s="78">
        <f t="shared" si="68"/>
        <v>0</v>
      </c>
      <c r="HA28" s="79"/>
      <c r="HB28" s="60"/>
      <c r="HC28" s="78">
        <f t="shared" si="69"/>
        <v>0</v>
      </c>
      <c r="HD28" s="79"/>
      <c r="HE28" s="60"/>
      <c r="HF28" s="78">
        <f t="shared" si="70"/>
        <v>0</v>
      </c>
      <c r="HG28" s="79"/>
      <c r="HH28" s="60"/>
      <c r="HI28" s="78">
        <f t="shared" si="71"/>
        <v>0</v>
      </c>
      <c r="HJ28" s="79"/>
      <c r="HK28" s="60"/>
      <c r="HL28" s="78">
        <f t="shared" si="72"/>
        <v>0</v>
      </c>
      <c r="HM28" s="79"/>
      <c r="HN28" s="60"/>
      <c r="HO28" s="78">
        <f t="shared" si="73"/>
        <v>0</v>
      </c>
      <c r="HP28" s="79"/>
      <c r="HQ28" s="60"/>
      <c r="HR28" s="78">
        <f t="shared" si="74"/>
        <v>0</v>
      </c>
      <c r="HS28" s="79"/>
      <c r="HT28" s="60"/>
      <c r="HU28" s="78">
        <f t="shared" si="75"/>
        <v>0</v>
      </c>
      <c r="HV28" s="79"/>
      <c r="HW28" s="60"/>
      <c r="HX28" s="78">
        <f t="shared" si="76"/>
        <v>0</v>
      </c>
      <c r="HY28" s="79"/>
      <c r="HZ28" s="60"/>
      <c r="IA28" s="78">
        <f t="shared" si="77"/>
        <v>0</v>
      </c>
      <c r="IB28" s="79"/>
      <c r="IC28" s="60"/>
      <c r="ID28" s="78">
        <f t="shared" si="78"/>
        <v>0</v>
      </c>
      <c r="IE28" s="79">
        <v>40.44</v>
      </c>
      <c r="IF28" s="60">
        <v>1</v>
      </c>
      <c r="IG28" s="78">
        <f t="shared" si="79"/>
        <v>40.44</v>
      </c>
      <c r="IH28" s="79">
        <v>40.26</v>
      </c>
      <c r="II28" s="60">
        <v>1</v>
      </c>
      <c r="IJ28" s="78">
        <f t="shared" si="80"/>
        <v>40.26</v>
      </c>
      <c r="IK28" s="79">
        <v>361.2</v>
      </c>
      <c r="IL28" s="60">
        <v>1</v>
      </c>
      <c r="IM28" s="78">
        <f t="shared" si="81"/>
        <v>361.2</v>
      </c>
      <c r="IN28" s="79"/>
      <c r="IO28" s="60"/>
      <c r="IP28" s="78">
        <f t="shared" si="82"/>
        <v>0</v>
      </c>
      <c r="IQ28" s="79"/>
      <c r="IR28" s="60"/>
    </row>
    <row r="29" spans="1:252" x14ac:dyDescent="0.2">
      <c r="A29" s="36">
        <v>26</v>
      </c>
      <c r="B29" s="48">
        <v>0.76</v>
      </c>
      <c r="C29" s="4">
        <v>1</v>
      </c>
      <c r="D29" s="52">
        <f t="shared" si="83"/>
        <v>0.76</v>
      </c>
      <c r="E29" s="48">
        <v>1.57</v>
      </c>
      <c r="F29" s="4">
        <v>2</v>
      </c>
      <c r="G29" s="52">
        <f t="shared" si="84"/>
        <v>3.14</v>
      </c>
      <c r="H29" s="48">
        <v>1.36</v>
      </c>
      <c r="I29" s="4">
        <v>1</v>
      </c>
      <c r="J29" s="52">
        <f t="shared" si="85"/>
        <v>1.36</v>
      </c>
      <c r="K29" s="48">
        <v>0.36</v>
      </c>
      <c r="L29" s="4">
        <v>1</v>
      </c>
      <c r="M29" s="52">
        <f t="shared" si="86"/>
        <v>0.36</v>
      </c>
      <c r="N29" s="48">
        <v>19.87</v>
      </c>
      <c r="O29" s="4">
        <v>1</v>
      </c>
      <c r="P29" s="52">
        <f t="shared" si="87"/>
        <v>19.87</v>
      </c>
      <c r="Q29" s="48">
        <v>120</v>
      </c>
      <c r="R29" s="4">
        <v>1</v>
      </c>
      <c r="S29" s="52">
        <f t="shared" si="88"/>
        <v>120</v>
      </c>
      <c r="T29" s="48">
        <v>6.5</v>
      </c>
      <c r="U29" s="4">
        <v>1</v>
      </c>
      <c r="V29" s="52">
        <f t="shared" si="89"/>
        <v>6.5</v>
      </c>
      <c r="W29" s="48">
        <v>14</v>
      </c>
      <c r="X29" s="4">
        <v>1</v>
      </c>
      <c r="Y29" s="52">
        <f t="shared" si="90"/>
        <v>14</v>
      </c>
      <c r="Z29" s="48">
        <v>68.849999999999994</v>
      </c>
      <c r="AA29" s="4">
        <v>1</v>
      </c>
      <c r="AB29" s="52">
        <f t="shared" si="91"/>
        <v>68.849999999999994</v>
      </c>
      <c r="AC29" s="48">
        <v>3.85</v>
      </c>
      <c r="AD29" s="4">
        <v>1</v>
      </c>
      <c r="AE29" s="52">
        <f t="shared" si="92"/>
        <v>3.85</v>
      </c>
      <c r="AF29" s="48">
        <v>1.84</v>
      </c>
      <c r="AG29" s="4">
        <v>1</v>
      </c>
      <c r="AH29" s="52">
        <f t="shared" si="93"/>
        <v>1.84</v>
      </c>
      <c r="AI29" s="48">
        <v>4.38</v>
      </c>
      <c r="AJ29" s="4">
        <v>2</v>
      </c>
      <c r="AK29" s="52">
        <f t="shared" si="94"/>
        <v>8.76</v>
      </c>
      <c r="AL29" s="48">
        <v>0.2</v>
      </c>
      <c r="AM29" s="4">
        <v>3</v>
      </c>
      <c r="AN29" s="52">
        <f t="shared" si="95"/>
        <v>0.60000000000000009</v>
      </c>
      <c r="AO29" s="48">
        <v>1.91</v>
      </c>
      <c r="AP29" s="4">
        <v>3</v>
      </c>
      <c r="AQ29" s="52">
        <f t="shared" si="96"/>
        <v>5.7299999999999995</v>
      </c>
      <c r="AR29" s="48">
        <v>8.6999999999999993</v>
      </c>
      <c r="AS29" s="4">
        <v>1</v>
      </c>
      <c r="AT29" s="16">
        <f t="shared" si="97"/>
        <v>8.6999999999999993</v>
      </c>
      <c r="AU29" s="14">
        <v>0.55000000000000004</v>
      </c>
      <c r="AV29" s="4">
        <v>4</v>
      </c>
      <c r="AW29" s="52">
        <f t="shared" si="98"/>
        <v>2.2000000000000002</v>
      </c>
      <c r="AX29" s="48">
        <v>14.41</v>
      </c>
      <c r="AY29" s="4">
        <v>1</v>
      </c>
      <c r="AZ29" s="52">
        <f t="shared" si="99"/>
        <v>14.41</v>
      </c>
      <c r="BA29" s="48">
        <v>0.34</v>
      </c>
      <c r="BB29" s="4">
        <v>2</v>
      </c>
      <c r="BC29" s="52">
        <f t="shared" si="100"/>
        <v>0.68</v>
      </c>
      <c r="BD29" s="48">
        <v>167</v>
      </c>
      <c r="BE29" s="4">
        <v>1</v>
      </c>
      <c r="BF29" s="52">
        <f t="shared" si="101"/>
        <v>167</v>
      </c>
      <c r="BG29" s="48">
        <v>32</v>
      </c>
      <c r="BH29" s="4">
        <v>4</v>
      </c>
      <c r="BI29" s="52">
        <f t="shared" si="102"/>
        <v>128</v>
      </c>
      <c r="BJ29" s="48">
        <v>210.9</v>
      </c>
      <c r="BK29" s="4">
        <v>1</v>
      </c>
      <c r="BL29" s="52">
        <f t="shared" si="103"/>
        <v>210.9</v>
      </c>
      <c r="BM29" s="48">
        <v>0.22</v>
      </c>
      <c r="BN29" s="4">
        <v>1</v>
      </c>
      <c r="BO29" s="52">
        <f t="shared" si="104"/>
        <v>0.22</v>
      </c>
      <c r="BP29" s="48">
        <v>9</v>
      </c>
      <c r="BQ29" s="4">
        <v>1</v>
      </c>
      <c r="BR29" s="52">
        <f t="shared" si="105"/>
        <v>9</v>
      </c>
      <c r="BS29" s="48">
        <v>0.57999999999999996</v>
      </c>
      <c r="BT29" s="4">
        <v>2</v>
      </c>
      <c r="BU29" s="52">
        <f t="shared" si="106"/>
        <v>1.1599999999999999</v>
      </c>
      <c r="BV29" s="48">
        <v>129.47999999999999</v>
      </c>
      <c r="BW29" s="4">
        <v>1</v>
      </c>
      <c r="BX29" s="52">
        <f t="shared" si="107"/>
        <v>129.47999999999999</v>
      </c>
      <c r="BY29" s="48"/>
      <c r="BZ29" s="4" t="s">
        <v>748</v>
      </c>
      <c r="CA29" s="52" t="e">
        <f t="shared" si="108"/>
        <v>#VALUE!</v>
      </c>
      <c r="CB29" s="48"/>
      <c r="CC29" s="4">
        <v>1</v>
      </c>
      <c r="CD29" s="52">
        <f t="shared" si="109"/>
        <v>0</v>
      </c>
      <c r="CE29" s="48" t="s">
        <v>468</v>
      </c>
      <c r="CF29" s="4">
        <v>3</v>
      </c>
      <c r="CG29" s="52" t="e">
        <f t="shared" si="110"/>
        <v>#VALUE!</v>
      </c>
      <c r="CH29" s="48">
        <v>188</v>
      </c>
      <c r="CI29" s="4">
        <v>1</v>
      </c>
      <c r="CJ29" s="52">
        <f t="shared" si="111"/>
        <v>188</v>
      </c>
      <c r="CK29" s="48"/>
      <c r="CL29" s="4"/>
      <c r="CM29" s="52">
        <f t="shared" si="112"/>
        <v>0</v>
      </c>
      <c r="CN29" s="48"/>
      <c r="CO29" s="4"/>
      <c r="CP29" s="52">
        <f t="shared" si="113"/>
        <v>0</v>
      </c>
      <c r="CQ29" s="48"/>
      <c r="CR29" s="4"/>
      <c r="CS29" s="52">
        <f t="shared" si="31"/>
        <v>0</v>
      </c>
      <c r="CT29" s="48"/>
      <c r="CU29" s="4"/>
      <c r="CV29" s="52">
        <f t="shared" si="32"/>
        <v>0</v>
      </c>
      <c r="CW29" s="48"/>
      <c r="CX29" s="4"/>
      <c r="CY29" s="52">
        <f t="shared" si="33"/>
        <v>0</v>
      </c>
      <c r="CZ29" s="48"/>
      <c r="DA29" s="4"/>
      <c r="DB29" s="52">
        <f t="shared" si="34"/>
        <v>0</v>
      </c>
      <c r="DC29" s="48"/>
      <c r="DD29" s="4"/>
      <c r="DE29" s="16">
        <f t="shared" si="35"/>
        <v>0</v>
      </c>
      <c r="DF29" s="14"/>
      <c r="DG29" s="4"/>
      <c r="DH29" s="16">
        <f t="shared" si="36"/>
        <v>0</v>
      </c>
      <c r="DI29" s="14"/>
      <c r="DJ29" s="4"/>
      <c r="DK29" s="16">
        <f t="shared" si="37"/>
        <v>0</v>
      </c>
      <c r="DL29" s="14"/>
      <c r="DM29" s="4"/>
      <c r="DN29" s="16">
        <f t="shared" si="38"/>
        <v>0</v>
      </c>
      <c r="DO29" s="14"/>
      <c r="DP29" s="4"/>
      <c r="DQ29" s="16">
        <f t="shared" si="39"/>
        <v>0</v>
      </c>
      <c r="DR29" s="14"/>
      <c r="DS29" s="4"/>
      <c r="DT29" s="16">
        <f t="shared" si="40"/>
        <v>0</v>
      </c>
      <c r="DU29" s="14"/>
      <c r="DV29" s="4"/>
      <c r="DW29" s="16">
        <f t="shared" si="41"/>
        <v>0</v>
      </c>
      <c r="DX29" s="14"/>
      <c r="DY29" s="4"/>
      <c r="DZ29" s="16">
        <f t="shared" si="42"/>
        <v>0</v>
      </c>
      <c r="EA29" s="14"/>
      <c r="EB29" s="4"/>
      <c r="EC29" s="16">
        <f t="shared" si="43"/>
        <v>0</v>
      </c>
      <c r="ED29" s="14"/>
      <c r="EE29" s="4"/>
      <c r="EF29" s="16">
        <f t="shared" si="44"/>
        <v>0</v>
      </c>
      <c r="EG29" s="14"/>
      <c r="EH29" s="4"/>
      <c r="EI29" s="16">
        <f t="shared" si="45"/>
        <v>0</v>
      </c>
      <c r="EJ29" s="14"/>
      <c r="EK29" s="4"/>
      <c r="EL29" s="16">
        <f t="shared" si="46"/>
        <v>0</v>
      </c>
      <c r="EM29" s="14"/>
      <c r="EN29" s="4"/>
      <c r="EO29" s="16">
        <f t="shared" si="47"/>
        <v>0</v>
      </c>
      <c r="EP29" s="14"/>
      <c r="EQ29" s="4"/>
      <c r="ER29" s="16">
        <f t="shared" si="48"/>
        <v>0</v>
      </c>
      <c r="ES29" s="14"/>
      <c r="ET29" s="4"/>
      <c r="EU29" s="16">
        <f t="shared" si="49"/>
        <v>0</v>
      </c>
      <c r="EV29" s="14"/>
      <c r="EW29" s="4"/>
      <c r="EX29" s="16">
        <f t="shared" si="50"/>
        <v>0</v>
      </c>
      <c r="EY29" s="14"/>
      <c r="EZ29" s="4"/>
      <c r="FA29" s="16">
        <f t="shared" si="51"/>
        <v>0</v>
      </c>
      <c r="FB29" s="14"/>
      <c r="FC29" s="4"/>
      <c r="FD29" s="16">
        <f t="shared" si="52"/>
        <v>0</v>
      </c>
      <c r="FE29" s="14"/>
      <c r="FF29" s="4"/>
      <c r="FG29" s="16">
        <f t="shared" si="53"/>
        <v>0</v>
      </c>
      <c r="FH29" s="14"/>
      <c r="FI29" s="4"/>
      <c r="FJ29" s="16">
        <f t="shared" si="54"/>
        <v>0</v>
      </c>
      <c r="FK29" s="14"/>
      <c r="FL29" s="4"/>
      <c r="FM29" s="16">
        <f t="shared" si="55"/>
        <v>0</v>
      </c>
      <c r="FN29" s="14"/>
      <c r="FO29" s="4"/>
      <c r="FP29" s="16">
        <f t="shared" si="56"/>
        <v>0</v>
      </c>
      <c r="FQ29" s="14"/>
      <c r="FR29" s="4"/>
      <c r="FS29" s="16">
        <f t="shared" si="57"/>
        <v>0</v>
      </c>
      <c r="FT29" s="14"/>
      <c r="FU29" s="4"/>
      <c r="FV29" s="16">
        <f t="shared" si="58"/>
        <v>0</v>
      </c>
      <c r="FW29" s="14"/>
      <c r="FX29" s="4"/>
      <c r="FY29" s="16">
        <f t="shared" si="59"/>
        <v>0</v>
      </c>
      <c r="FZ29" s="14"/>
      <c r="GA29" s="4"/>
      <c r="GB29" s="16">
        <f t="shared" si="60"/>
        <v>0</v>
      </c>
      <c r="GC29" s="14"/>
      <c r="GD29" s="4"/>
      <c r="GE29" s="16">
        <f t="shared" si="61"/>
        <v>0</v>
      </c>
      <c r="GF29" s="14"/>
      <c r="GG29" s="4"/>
      <c r="GH29" s="16">
        <f t="shared" si="62"/>
        <v>0</v>
      </c>
      <c r="GI29" s="14"/>
      <c r="GJ29" s="4"/>
      <c r="GK29" s="16">
        <f t="shared" si="63"/>
        <v>0</v>
      </c>
      <c r="GL29" s="14"/>
      <c r="GM29" s="4"/>
      <c r="GN29" s="16">
        <f t="shared" si="64"/>
        <v>0</v>
      </c>
      <c r="GO29" s="14"/>
      <c r="GP29" s="4"/>
      <c r="GQ29" s="16">
        <f t="shared" si="65"/>
        <v>0</v>
      </c>
      <c r="GR29" s="14"/>
      <c r="GS29" s="4"/>
      <c r="GT29" s="16">
        <f t="shared" si="66"/>
        <v>0</v>
      </c>
      <c r="GU29" s="14"/>
      <c r="GV29" s="4"/>
      <c r="GW29" s="16">
        <f t="shared" si="67"/>
        <v>0</v>
      </c>
      <c r="GX29" s="14"/>
      <c r="GY29" s="4"/>
      <c r="GZ29" s="16">
        <f t="shared" si="68"/>
        <v>0</v>
      </c>
      <c r="HA29" s="14"/>
      <c r="HB29" s="4"/>
      <c r="HC29" s="16">
        <f t="shared" si="69"/>
        <v>0</v>
      </c>
      <c r="HD29" s="14"/>
      <c r="HE29" s="4"/>
      <c r="HF29" s="16">
        <f t="shared" si="70"/>
        <v>0</v>
      </c>
      <c r="HG29" s="14"/>
      <c r="HH29" s="4"/>
      <c r="HI29" s="16">
        <f t="shared" si="71"/>
        <v>0</v>
      </c>
      <c r="HJ29" s="14"/>
      <c r="HK29" s="4"/>
      <c r="HL29" s="16">
        <f t="shared" si="72"/>
        <v>0</v>
      </c>
      <c r="HM29" s="14"/>
      <c r="HN29" s="4"/>
      <c r="HO29" s="16">
        <f t="shared" si="73"/>
        <v>0</v>
      </c>
      <c r="HP29" s="14"/>
      <c r="HQ29" s="4"/>
      <c r="HR29" s="16">
        <f t="shared" si="74"/>
        <v>0</v>
      </c>
      <c r="HS29" s="14"/>
      <c r="HT29" s="4"/>
      <c r="HU29" s="16">
        <f t="shared" si="75"/>
        <v>0</v>
      </c>
      <c r="HV29" s="14"/>
      <c r="HW29" s="4"/>
      <c r="HX29" s="16">
        <f t="shared" si="76"/>
        <v>0</v>
      </c>
      <c r="HY29" s="14"/>
      <c r="HZ29" s="4"/>
      <c r="IA29" s="16">
        <f t="shared" si="77"/>
        <v>0</v>
      </c>
      <c r="IB29" s="14"/>
      <c r="IC29" s="4"/>
      <c r="ID29" s="16">
        <f t="shared" si="78"/>
        <v>0</v>
      </c>
      <c r="IE29" s="14"/>
      <c r="IF29" s="4"/>
      <c r="IG29" s="16">
        <f t="shared" si="79"/>
        <v>0</v>
      </c>
      <c r="IH29" s="14"/>
      <c r="II29" s="4"/>
      <c r="IJ29" s="16">
        <f t="shared" si="80"/>
        <v>0</v>
      </c>
      <c r="IK29" s="14"/>
      <c r="IL29" s="4"/>
      <c r="IM29" s="16">
        <f t="shared" si="81"/>
        <v>0</v>
      </c>
      <c r="IN29" s="14"/>
      <c r="IO29" s="4"/>
      <c r="IP29" s="16">
        <f t="shared" si="82"/>
        <v>0</v>
      </c>
      <c r="IQ29" s="14"/>
      <c r="IR29" s="4"/>
    </row>
    <row r="30" spans="1:252" x14ac:dyDescent="0.2">
      <c r="A30" s="36">
        <v>27</v>
      </c>
      <c r="B30" s="48">
        <v>0.76</v>
      </c>
      <c r="C30" s="4">
        <v>1</v>
      </c>
      <c r="D30" s="52">
        <f t="shared" si="83"/>
        <v>0.76</v>
      </c>
      <c r="E30" s="48">
        <v>1.57</v>
      </c>
      <c r="F30" s="4">
        <v>2</v>
      </c>
      <c r="G30" s="52">
        <f t="shared" si="84"/>
        <v>3.14</v>
      </c>
      <c r="H30" s="48">
        <v>1.36</v>
      </c>
      <c r="I30" s="4">
        <v>1</v>
      </c>
      <c r="J30" s="52">
        <f t="shared" si="85"/>
        <v>1.36</v>
      </c>
      <c r="K30" s="48">
        <v>0.36</v>
      </c>
      <c r="L30" s="4">
        <v>1</v>
      </c>
      <c r="M30" s="52">
        <f t="shared" si="86"/>
        <v>0.36</v>
      </c>
      <c r="N30" s="48">
        <v>19.87</v>
      </c>
      <c r="O30" s="4">
        <v>1</v>
      </c>
      <c r="P30" s="52">
        <f t="shared" si="87"/>
        <v>19.87</v>
      </c>
      <c r="Q30" s="48">
        <v>120</v>
      </c>
      <c r="R30" s="4">
        <v>1</v>
      </c>
      <c r="S30" s="52">
        <f t="shared" si="88"/>
        <v>120</v>
      </c>
      <c r="T30" s="48">
        <v>6.5</v>
      </c>
      <c r="U30" s="4">
        <v>1</v>
      </c>
      <c r="V30" s="52">
        <f t="shared" si="89"/>
        <v>6.5</v>
      </c>
      <c r="W30" s="48">
        <v>14</v>
      </c>
      <c r="X30" s="4">
        <v>1</v>
      </c>
      <c r="Y30" s="52">
        <f t="shared" si="90"/>
        <v>14</v>
      </c>
      <c r="Z30" s="48">
        <v>68.849999999999994</v>
      </c>
      <c r="AA30" s="4">
        <v>1</v>
      </c>
      <c r="AB30" s="52">
        <f t="shared" si="91"/>
        <v>68.849999999999994</v>
      </c>
      <c r="AC30" s="48">
        <v>3.85</v>
      </c>
      <c r="AD30" s="4">
        <v>1</v>
      </c>
      <c r="AE30" s="52">
        <f t="shared" si="92"/>
        <v>3.85</v>
      </c>
      <c r="AF30" s="48">
        <v>1.84</v>
      </c>
      <c r="AG30" s="4">
        <v>1</v>
      </c>
      <c r="AH30" s="52">
        <f t="shared" si="93"/>
        <v>1.84</v>
      </c>
      <c r="AI30" s="48">
        <v>4.38</v>
      </c>
      <c r="AJ30" s="4">
        <v>2</v>
      </c>
      <c r="AK30" s="52">
        <f t="shared" si="94"/>
        <v>8.76</v>
      </c>
      <c r="AL30" s="48">
        <v>0.2</v>
      </c>
      <c r="AM30" s="4">
        <v>3</v>
      </c>
      <c r="AN30" s="52">
        <f t="shared" si="95"/>
        <v>0.60000000000000009</v>
      </c>
      <c r="AO30" s="48">
        <v>1.91</v>
      </c>
      <c r="AP30" s="4">
        <v>3</v>
      </c>
      <c r="AQ30" s="52">
        <f t="shared" si="96"/>
        <v>5.7299999999999995</v>
      </c>
      <c r="AR30" s="48">
        <v>8.6999999999999993</v>
      </c>
      <c r="AS30" s="4">
        <v>1</v>
      </c>
      <c r="AT30" s="16">
        <f t="shared" si="97"/>
        <v>8.6999999999999993</v>
      </c>
      <c r="AU30" s="14">
        <v>0.55000000000000004</v>
      </c>
      <c r="AV30" s="4">
        <v>4</v>
      </c>
      <c r="AW30" s="52">
        <f t="shared" si="98"/>
        <v>2.2000000000000002</v>
      </c>
      <c r="AX30" s="48">
        <v>14.41</v>
      </c>
      <c r="AY30" s="4">
        <v>1</v>
      </c>
      <c r="AZ30" s="52">
        <f t="shared" si="99"/>
        <v>14.41</v>
      </c>
      <c r="BA30" s="48">
        <v>0.34</v>
      </c>
      <c r="BB30" s="4">
        <v>2</v>
      </c>
      <c r="BC30" s="52">
        <f t="shared" si="100"/>
        <v>0.68</v>
      </c>
      <c r="BD30" s="48">
        <v>167</v>
      </c>
      <c r="BE30" s="4">
        <v>1</v>
      </c>
      <c r="BF30" s="52">
        <f t="shared" si="101"/>
        <v>167</v>
      </c>
      <c r="BG30" s="48">
        <v>32</v>
      </c>
      <c r="BH30" s="4">
        <v>4</v>
      </c>
      <c r="BI30" s="52">
        <f t="shared" si="102"/>
        <v>128</v>
      </c>
      <c r="BJ30" s="48">
        <v>210.9</v>
      </c>
      <c r="BK30" s="4">
        <v>1</v>
      </c>
      <c r="BL30" s="52">
        <f t="shared" si="103"/>
        <v>210.9</v>
      </c>
      <c r="BM30" s="48">
        <v>0.22</v>
      </c>
      <c r="BN30" s="4">
        <v>1</v>
      </c>
      <c r="BO30" s="52">
        <f t="shared" si="104"/>
        <v>0.22</v>
      </c>
      <c r="BP30" s="48">
        <v>9</v>
      </c>
      <c r="BQ30" s="4">
        <v>1</v>
      </c>
      <c r="BR30" s="52">
        <f t="shared" si="105"/>
        <v>9</v>
      </c>
      <c r="BS30" s="48">
        <v>0.57999999999999996</v>
      </c>
      <c r="BT30" s="4">
        <v>2</v>
      </c>
      <c r="BU30" s="52">
        <f t="shared" si="106"/>
        <v>1.1599999999999999</v>
      </c>
      <c r="BV30" s="48">
        <v>129.47999999999999</v>
      </c>
      <c r="BW30" s="4">
        <v>1</v>
      </c>
      <c r="BX30" s="52">
        <f t="shared" si="107"/>
        <v>129.47999999999999</v>
      </c>
      <c r="BY30" s="48"/>
      <c r="BZ30" s="4" t="s">
        <v>748</v>
      </c>
      <c r="CA30" s="52" t="e">
        <f t="shared" si="108"/>
        <v>#VALUE!</v>
      </c>
      <c r="CB30" s="48"/>
      <c r="CC30" s="4">
        <v>1</v>
      </c>
      <c r="CD30" s="52">
        <f t="shared" si="109"/>
        <v>0</v>
      </c>
      <c r="CE30" s="48" t="s">
        <v>468</v>
      </c>
      <c r="CF30" s="4">
        <v>3</v>
      </c>
      <c r="CG30" s="52" t="e">
        <f t="shared" si="110"/>
        <v>#VALUE!</v>
      </c>
      <c r="CH30" s="48">
        <v>188</v>
      </c>
      <c r="CI30" s="4">
        <v>1</v>
      </c>
      <c r="CJ30" s="52">
        <f t="shared" si="111"/>
        <v>188</v>
      </c>
      <c r="CK30" s="48"/>
      <c r="CL30" s="4"/>
      <c r="CM30" s="52">
        <f t="shared" si="112"/>
        <v>0</v>
      </c>
      <c r="CN30" s="48"/>
      <c r="CO30" s="4"/>
      <c r="CP30" s="52">
        <f t="shared" si="113"/>
        <v>0</v>
      </c>
      <c r="CQ30" s="48"/>
      <c r="CR30" s="4"/>
      <c r="CS30" s="52">
        <f t="shared" si="31"/>
        <v>0</v>
      </c>
      <c r="CT30" s="48"/>
      <c r="CU30" s="4"/>
      <c r="CV30" s="52">
        <f t="shared" si="32"/>
        <v>0</v>
      </c>
      <c r="CW30" s="48"/>
      <c r="CX30" s="4"/>
      <c r="CY30" s="52">
        <f t="shared" si="33"/>
        <v>0</v>
      </c>
      <c r="CZ30" s="48"/>
      <c r="DA30" s="4"/>
      <c r="DB30" s="52">
        <f t="shared" si="34"/>
        <v>0</v>
      </c>
      <c r="DC30" s="48"/>
      <c r="DD30" s="4"/>
      <c r="DE30" s="16">
        <f t="shared" si="35"/>
        <v>0</v>
      </c>
      <c r="DF30" s="14"/>
      <c r="DG30" s="4"/>
      <c r="DH30" s="16">
        <f t="shared" si="36"/>
        <v>0</v>
      </c>
      <c r="DI30" s="14"/>
      <c r="DJ30" s="4"/>
      <c r="DK30" s="16">
        <f t="shared" si="37"/>
        <v>0</v>
      </c>
      <c r="DL30" s="14"/>
      <c r="DM30" s="4"/>
      <c r="DN30" s="16">
        <f t="shared" si="38"/>
        <v>0</v>
      </c>
      <c r="DO30" s="14"/>
      <c r="DP30" s="4"/>
      <c r="DQ30" s="16">
        <f t="shared" si="39"/>
        <v>0</v>
      </c>
      <c r="DR30" s="14"/>
      <c r="DS30" s="4"/>
      <c r="DT30" s="16">
        <f t="shared" si="40"/>
        <v>0</v>
      </c>
      <c r="DU30" s="14">
        <v>21</v>
      </c>
      <c r="DV30" s="4">
        <v>2</v>
      </c>
      <c r="DW30" s="16">
        <f t="shared" si="41"/>
        <v>42</v>
      </c>
      <c r="DX30" s="14"/>
      <c r="DY30" s="4"/>
      <c r="DZ30" s="16">
        <f t="shared" si="42"/>
        <v>0</v>
      </c>
      <c r="EA30" s="14"/>
      <c r="EB30" s="4"/>
      <c r="EC30" s="16">
        <f t="shared" si="43"/>
        <v>0</v>
      </c>
      <c r="ED30" s="14"/>
      <c r="EE30" s="4"/>
      <c r="EF30" s="16">
        <f t="shared" si="44"/>
        <v>0</v>
      </c>
      <c r="EG30" s="14"/>
      <c r="EH30" s="4"/>
      <c r="EI30" s="16">
        <f t="shared" si="45"/>
        <v>0</v>
      </c>
      <c r="EJ30" s="14"/>
      <c r="EK30" s="4"/>
      <c r="EL30" s="16">
        <f t="shared" si="46"/>
        <v>0</v>
      </c>
      <c r="EM30" s="14"/>
      <c r="EN30" s="4"/>
      <c r="EO30" s="16">
        <f t="shared" si="47"/>
        <v>0</v>
      </c>
      <c r="EP30" s="14"/>
      <c r="EQ30" s="4"/>
      <c r="ER30" s="16">
        <f t="shared" si="48"/>
        <v>0</v>
      </c>
      <c r="ES30" s="14"/>
      <c r="ET30" s="4"/>
      <c r="EU30" s="16">
        <f t="shared" si="49"/>
        <v>0</v>
      </c>
      <c r="EV30" s="14"/>
      <c r="EW30" s="4"/>
      <c r="EX30" s="16">
        <f t="shared" si="50"/>
        <v>0</v>
      </c>
      <c r="EY30" s="14"/>
      <c r="EZ30" s="4"/>
      <c r="FA30" s="16">
        <f t="shared" si="51"/>
        <v>0</v>
      </c>
      <c r="FB30" s="14"/>
      <c r="FC30" s="4"/>
      <c r="FD30" s="16">
        <f t="shared" si="52"/>
        <v>0</v>
      </c>
      <c r="FE30" s="14"/>
      <c r="FF30" s="4"/>
      <c r="FG30" s="16">
        <f t="shared" si="53"/>
        <v>0</v>
      </c>
      <c r="FH30" s="14"/>
      <c r="FI30" s="4"/>
      <c r="FJ30" s="16">
        <f t="shared" si="54"/>
        <v>0</v>
      </c>
      <c r="FK30" s="14"/>
      <c r="FL30" s="4"/>
      <c r="FM30" s="16">
        <f t="shared" si="55"/>
        <v>0</v>
      </c>
      <c r="FN30" s="14"/>
      <c r="FO30" s="4"/>
      <c r="FP30" s="16">
        <f t="shared" si="56"/>
        <v>0</v>
      </c>
      <c r="FQ30" s="14"/>
      <c r="FR30" s="4"/>
      <c r="FS30" s="16">
        <f t="shared" si="57"/>
        <v>0</v>
      </c>
      <c r="FT30" s="14"/>
      <c r="FU30" s="4"/>
      <c r="FV30" s="16">
        <f t="shared" si="58"/>
        <v>0</v>
      </c>
      <c r="FW30" s="14"/>
      <c r="FX30" s="4"/>
      <c r="FY30" s="16">
        <f t="shared" si="59"/>
        <v>0</v>
      </c>
      <c r="FZ30" s="14"/>
      <c r="GA30" s="4"/>
      <c r="GB30" s="16">
        <f t="shared" si="60"/>
        <v>0</v>
      </c>
      <c r="GC30" s="14"/>
      <c r="GD30" s="4"/>
      <c r="GE30" s="16">
        <f t="shared" si="61"/>
        <v>0</v>
      </c>
      <c r="GF30" s="14">
        <v>7.18</v>
      </c>
      <c r="GG30" s="4">
        <v>1</v>
      </c>
      <c r="GH30" s="16">
        <f t="shared" si="62"/>
        <v>7.18</v>
      </c>
      <c r="GI30" s="14"/>
      <c r="GJ30" s="4"/>
      <c r="GK30" s="16">
        <f t="shared" si="63"/>
        <v>0</v>
      </c>
      <c r="GL30" s="14"/>
      <c r="GM30" s="4"/>
      <c r="GN30" s="16">
        <f t="shared" si="64"/>
        <v>0</v>
      </c>
      <c r="GO30" s="14"/>
      <c r="GP30" s="4"/>
      <c r="GQ30" s="16">
        <f t="shared" si="65"/>
        <v>0</v>
      </c>
      <c r="GR30" s="14"/>
      <c r="GS30" s="4"/>
      <c r="GT30" s="16">
        <f t="shared" si="66"/>
        <v>0</v>
      </c>
      <c r="GU30" s="14"/>
      <c r="GV30" s="4"/>
      <c r="GW30" s="16">
        <f t="shared" si="67"/>
        <v>0</v>
      </c>
      <c r="GX30" s="14"/>
      <c r="GY30" s="4"/>
      <c r="GZ30" s="16">
        <f t="shared" si="68"/>
        <v>0</v>
      </c>
      <c r="HA30" s="14"/>
      <c r="HB30" s="4"/>
      <c r="HC30" s="16">
        <f t="shared" si="69"/>
        <v>0</v>
      </c>
      <c r="HD30" s="14"/>
      <c r="HE30" s="4"/>
      <c r="HF30" s="16">
        <f t="shared" si="70"/>
        <v>0</v>
      </c>
      <c r="HG30" s="14"/>
      <c r="HH30" s="4"/>
      <c r="HI30" s="16">
        <f t="shared" si="71"/>
        <v>0</v>
      </c>
      <c r="HJ30" s="14"/>
      <c r="HK30" s="4"/>
      <c r="HL30" s="16">
        <f t="shared" si="72"/>
        <v>0</v>
      </c>
      <c r="HM30" s="14"/>
      <c r="HN30" s="4"/>
      <c r="HO30" s="16">
        <f t="shared" si="73"/>
        <v>0</v>
      </c>
      <c r="HP30" s="14"/>
      <c r="HQ30" s="4"/>
      <c r="HR30" s="16">
        <f t="shared" si="74"/>
        <v>0</v>
      </c>
      <c r="HS30" s="14"/>
      <c r="HT30" s="4"/>
      <c r="HU30" s="16">
        <f t="shared" si="75"/>
        <v>0</v>
      </c>
      <c r="HV30" s="14"/>
      <c r="HW30" s="4"/>
      <c r="HX30" s="16">
        <f t="shared" si="76"/>
        <v>0</v>
      </c>
      <c r="HY30" s="14"/>
      <c r="HZ30" s="4"/>
      <c r="IA30" s="16">
        <f t="shared" si="77"/>
        <v>0</v>
      </c>
      <c r="IB30" s="14"/>
      <c r="IC30" s="4"/>
      <c r="ID30" s="16">
        <f t="shared" si="78"/>
        <v>0</v>
      </c>
      <c r="IE30" s="14"/>
      <c r="IF30" s="4"/>
      <c r="IG30" s="16">
        <f t="shared" si="79"/>
        <v>0</v>
      </c>
      <c r="IH30" s="14"/>
      <c r="II30" s="4"/>
      <c r="IJ30" s="16">
        <f t="shared" si="80"/>
        <v>0</v>
      </c>
      <c r="IK30" s="14"/>
      <c r="IL30" s="4"/>
      <c r="IM30" s="16">
        <f t="shared" si="81"/>
        <v>0</v>
      </c>
      <c r="IN30" s="14"/>
      <c r="IO30" s="4"/>
      <c r="IP30" s="16">
        <f t="shared" si="82"/>
        <v>0</v>
      </c>
      <c r="IQ30" s="14"/>
      <c r="IR30" s="4"/>
    </row>
    <row r="31" spans="1:252" s="61" customFormat="1" x14ac:dyDescent="0.2">
      <c r="A31" s="59">
        <v>28</v>
      </c>
      <c r="B31" s="76"/>
      <c r="C31" s="60"/>
      <c r="D31" s="77">
        <f t="shared" si="83"/>
        <v>0</v>
      </c>
      <c r="E31" s="76">
        <v>1.39</v>
      </c>
      <c r="F31" s="60">
        <v>2</v>
      </c>
      <c r="G31" s="77">
        <f t="shared" si="84"/>
        <v>2.78</v>
      </c>
      <c r="H31" s="76"/>
      <c r="I31" s="60"/>
      <c r="J31" s="77">
        <f t="shared" si="85"/>
        <v>0</v>
      </c>
      <c r="K31" s="76"/>
      <c r="L31" s="60"/>
      <c r="M31" s="77">
        <f t="shared" si="86"/>
        <v>0</v>
      </c>
      <c r="N31" s="76">
        <v>17.91</v>
      </c>
      <c r="O31" s="60">
        <v>1</v>
      </c>
      <c r="P31" s="77">
        <f t="shared" si="87"/>
        <v>17.91</v>
      </c>
      <c r="Q31" s="76"/>
      <c r="R31" s="60"/>
      <c r="S31" s="77">
        <f t="shared" si="88"/>
        <v>0</v>
      </c>
      <c r="T31" s="76">
        <v>4.5199999999999996</v>
      </c>
      <c r="U31" s="60">
        <v>1</v>
      </c>
      <c r="V31" s="77">
        <f t="shared" si="89"/>
        <v>4.5199999999999996</v>
      </c>
      <c r="W31" s="76"/>
      <c r="X31" s="60"/>
      <c r="Y31" s="77">
        <f t="shared" si="90"/>
        <v>0</v>
      </c>
      <c r="Z31" s="76"/>
      <c r="AA31" s="60"/>
      <c r="AB31" s="77">
        <f t="shared" si="91"/>
        <v>0</v>
      </c>
      <c r="AC31" s="76">
        <v>3.85</v>
      </c>
      <c r="AD31" s="60">
        <v>1</v>
      </c>
      <c r="AE31" s="77">
        <f t="shared" si="92"/>
        <v>3.85</v>
      </c>
      <c r="AF31" s="76"/>
      <c r="AG31" s="60"/>
      <c r="AH31" s="77">
        <f t="shared" si="93"/>
        <v>0</v>
      </c>
      <c r="AI31" s="76">
        <v>4.38</v>
      </c>
      <c r="AJ31" s="60">
        <v>1</v>
      </c>
      <c r="AK31" s="77">
        <f t="shared" si="94"/>
        <v>4.38</v>
      </c>
      <c r="AL31" s="76">
        <v>0.28000000000000003</v>
      </c>
      <c r="AM31" s="60">
        <v>1</v>
      </c>
      <c r="AN31" s="77">
        <f t="shared" si="95"/>
        <v>0.28000000000000003</v>
      </c>
      <c r="AO31" s="76">
        <v>1.98</v>
      </c>
      <c r="AP31" s="60">
        <v>1</v>
      </c>
      <c r="AQ31" s="77">
        <f t="shared" si="96"/>
        <v>1.98</v>
      </c>
      <c r="AR31" s="76">
        <v>8.6999999999999993</v>
      </c>
      <c r="AS31" s="60">
        <v>1</v>
      </c>
      <c r="AT31" s="78">
        <f t="shared" si="97"/>
        <v>8.6999999999999993</v>
      </c>
      <c r="AU31" s="79"/>
      <c r="AV31" s="60"/>
      <c r="AW31" s="77">
        <f t="shared" si="98"/>
        <v>0</v>
      </c>
      <c r="AX31" s="76">
        <v>12</v>
      </c>
      <c r="AY31" s="60">
        <v>1</v>
      </c>
      <c r="AZ31" s="77">
        <f t="shared" si="99"/>
        <v>12</v>
      </c>
      <c r="BA31" s="76">
        <v>0.34</v>
      </c>
      <c r="BB31" s="60">
        <v>2</v>
      </c>
      <c r="BC31" s="77">
        <f t="shared" si="100"/>
        <v>0.68</v>
      </c>
      <c r="BD31" s="76">
        <v>36.21</v>
      </c>
      <c r="BE31" s="60">
        <v>1</v>
      </c>
      <c r="BF31" s="77">
        <f t="shared" si="101"/>
        <v>36.21</v>
      </c>
      <c r="BG31" s="76"/>
      <c r="BH31" s="60"/>
      <c r="BI31" s="77">
        <f t="shared" si="102"/>
        <v>0</v>
      </c>
      <c r="BJ31" s="76">
        <v>124.56</v>
      </c>
      <c r="BK31" s="60">
        <v>1</v>
      </c>
      <c r="BL31" s="77">
        <f t="shared" si="103"/>
        <v>124.56</v>
      </c>
      <c r="BM31" s="76"/>
      <c r="BN31" s="60"/>
      <c r="BO31" s="77">
        <f t="shared" si="104"/>
        <v>0</v>
      </c>
      <c r="BP31" s="76">
        <v>9</v>
      </c>
      <c r="BQ31" s="60">
        <v>1</v>
      </c>
      <c r="BR31" s="77">
        <f t="shared" si="105"/>
        <v>9</v>
      </c>
      <c r="BS31" s="76">
        <v>0.57999999999999996</v>
      </c>
      <c r="BT31" s="60">
        <v>2</v>
      </c>
      <c r="BU31" s="77">
        <f t="shared" si="106"/>
        <v>1.1599999999999999</v>
      </c>
      <c r="BV31" s="76"/>
      <c r="BW31" s="60"/>
      <c r="BX31" s="77">
        <f t="shared" si="107"/>
        <v>0</v>
      </c>
      <c r="BY31" s="76"/>
      <c r="BZ31" s="60" t="s">
        <v>747</v>
      </c>
      <c r="CA31" s="77" t="e">
        <f t="shared" si="108"/>
        <v>#VALUE!</v>
      </c>
      <c r="CB31" s="76"/>
      <c r="CC31" s="60"/>
      <c r="CD31" s="77">
        <f t="shared" si="109"/>
        <v>0</v>
      </c>
      <c r="CE31" s="76"/>
      <c r="CF31" s="60"/>
      <c r="CG31" s="77">
        <f t="shared" si="110"/>
        <v>0</v>
      </c>
      <c r="CH31" s="76">
        <v>167</v>
      </c>
      <c r="CI31" s="60">
        <v>1</v>
      </c>
      <c r="CJ31" s="77">
        <f t="shared" si="111"/>
        <v>167</v>
      </c>
      <c r="CK31" s="76"/>
      <c r="CL31" s="60"/>
      <c r="CM31" s="77">
        <f t="shared" si="112"/>
        <v>0</v>
      </c>
      <c r="CN31" s="76"/>
      <c r="CO31" s="60"/>
      <c r="CP31" s="77">
        <f t="shared" si="113"/>
        <v>0</v>
      </c>
      <c r="CQ31" s="76"/>
      <c r="CR31" s="60"/>
      <c r="CS31" s="77">
        <f t="shared" si="31"/>
        <v>0</v>
      </c>
      <c r="CT31" s="76">
        <v>23.73</v>
      </c>
      <c r="CU31" s="60">
        <v>2</v>
      </c>
      <c r="CV31" s="77">
        <f t="shared" si="32"/>
        <v>47.46</v>
      </c>
      <c r="CW31" s="76"/>
      <c r="CX31" s="60"/>
      <c r="CY31" s="77">
        <f t="shared" si="33"/>
        <v>0</v>
      </c>
      <c r="CZ31" s="76">
        <v>5.61</v>
      </c>
      <c r="DA31" s="60">
        <v>1</v>
      </c>
      <c r="DB31" s="77">
        <f t="shared" si="34"/>
        <v>5.61</v>
      </c>
      <c r="DC31" s="76"/>
      <c r="DD31" s="60"/>
      <c r="DE31" s="78">
        <f t="shared" si="35"/>
        <v>0</v>
      </c>
      <c r="DF31" s="79"/>
      <c r="DG31" s="60"/>
      <c r="DH31" s="78">
        <f t="shared" si="36"/>
        <v>0</v>
      </c>
      <c r="DI31" s="79"/>
      <c r="DJ31" s="60"/>
      <c r="DK31" s="78">
        <f t="shared" si="37"/>
        <v>0</v>
      </c>
      <c r="DL31" s="79">
        <v>2.33</v>
      </c>
      <c r="DM31" s="60">
        <v>2</v>
      </c>
      <c r="DN31" s="78">
        <f t="shared" si="38"/>
        <v>4.66</v>
      </c>
      <c r="DO31" s="79">
        <v>0.92</v>
      </c>
      <c r="DP31" s="60">
        <v>1</v>
      </c>
      <c r="DQ31" s="78">
        <f t="shared" si="39"/>
        <v>0.92</v>
      </c>
      <c r="DR31" s="79">
        <v>7.9</v>
      </c>
      <c r="DS31" s="60">
        <v>1</v>
      </c>
      <c r="DT31" s="78">
        <f t="shared" si="40"/>
        <v>7.9</v>
      </c>
      <c r="DU31" s="79"/>
      <c r="DV31" s="60"/>
      <c r="DW31" s="78">
        <f t="shared" si="41"/>
        <v>0</v>
      </c>
      <c r="DX31" s="79">
        <v>2.13</v>
      </c>
      <c r="DY31" s="60">
        <v>1</v>
      </c>
      <c r="DZ31" s="78">
        <f t="shared" si="42"/>
        <v>2.13</v>
      </c>
      <c r="EA31" s="79">
        <v>31.9</v>
      </c>
      <c r="EB31" s="60">
        <v>1</v>
      </c>
      <c r="EC31" s="78">
        <f t="shared" si="43"/>
        <v>31.9</v>
      </c>
      <c r="ED31" s="79"/>
      <c r="EE31" s="60"/>
      <c r="EF31" s="78">
        <f t="shared" si="44"/>
        <v>0</v>
      </c>
      <c r="EG31" s="79">
        <v>229.99</v>
      </c>
      <c r="EH31" s="60">
        <v>1</v>
      </c>
      <c r="EI31" s="78">
        <f t="shared" si="45"/>
        <v>229.99</v>
      </c>
      <c r="EJ31" s="79"/>
      <c r="EK31" s="60"/>
      <c r="EL31" s="78">
        <f t="shared" si="46"/>
        <v>0</v>
      </c>
      <c r="EM31" s="79">
        <v>3.28</v>
      </c>
      <c r="EN31" s="60">
        <v>3</v>
      </c>
      <c r="EO31" s="78">
        <f t="shared" si="47"/>
        <v>9.84</v>
      </c>
      <c r="EP31" s="79"/>
      <c r="EQ31" s="60"/>
      <c r="ER31" s="78">
        <f t="shared" si="48"/>
        <v>0</v>
      </c>
      <c r="ES31" s="79">
        <v>6.74</v>
      </c>
      <c r="ET31" s="60">
        <v>2</v>
      </c>
      <c r="EU31" s="78">
        <f t="shared" si="49"/>
        <v>13.48</v>
      </c>
      <c r="EV31" s="79">
        <v>1.1200000000000001</v>
      </c>
      <c r="EW31" s="60">
        <v>1</v>
      </c>
      <c r="EX31" s="78">
        <f t="shared" si="50"/>
        <v>1.1200000000000001</v>
      </c>
      <c r="EY31" s="79">
        <v>4.8899999999999997</v>
      </c>
      <c r="EZ31" s="60">
        <v>1</v>
      </c>
      <c r="FA31" s="78">
        <f t="shared" si="51"/>
        <v>4.8899999999999997</v>
      </c>
      <c r="FB31" s="79"/>
      <c r="FC31" s="60"/>
      <c r="FD31" s="78">
        <f t="shared" si="52"/>
        <v>0</v>
      </c>
      <c r="FE31" s="79">
        <v>11.92</v>
      </c>
      <c r="FF31" s="60">
        <v>1</v>
      </c>
      <c r="FG31" s="78">
        <f t="shared" si="53"/>
        <v>11.92</v>
      </c>
      <c r="FH31" s="79">
        <v>49</v>
      </c>
      <c r="FI31" s="60">
        <v>1</v>
      </c>
      <c r="FJ31" s="78">
        <f t="shared" si="54"/>
        <v>49</v>
      </c>
      <c r="FK31" s="79"/>
      <c r="FL31" s="60"/>
      <c r="FM31" s="78">
        <f t="shared" si="55"/>
        <v>0</v>
      </c>
      <c r="FN31" s="79"/>
      <c r="FO31" s="60"/>
      <c r="FP31" s="78">
        <f t="shared" si="56"/>
        <v>0</v>
      </c>
      <c r="FQ31" s="79">
        <v>7.72</v>
      </c>
      <c r="FR31" s="60">
        <v>1</v>
      </c>
      <c r="FS31" s="78">
        <f t="shared" si="57"/>
        <v>7.72</v>
      </c>
      <c r="FT31" s="79"/>
      <c r="FU31" s="60"/>
      <c r="FV31" s="78">
        <f t="shared" si="58"/>
        <v>0</v>
      </c>
      <c r="FW31" s="79"/>
      <c r="FX31" s="60" t="s">
        <v>468</v>
      </c>
      <c r="FY31" s="78" t="e">
        <f t="shared" si="59"/>
        <v>#VALUE!</v>
      </c>
      <c r="FZ31" s="79"/>
      <c r="GA31" s="60"/>
      <c r="GB31" s="78">
        <f t="shared" si="60"/>
        <v>0</v>
      </c>
      <c r="GC31" s="79"/>
      <c r="GD31" s="60"/>
      <c r="GE31" s="78">
        <f t="shared" si="61"/>
        <v>0</v>
      </c>
      <c r="GF31" s="79"/>
      <c r="GG31" s="60"/>
      <c r="GH31" s="78">
        <f t="shared" si="62"/>
        <v>0</v>
      </c>
      <c r="GI31" s="79">
        <v>1.49</v>
      </c>
      <c r="GJ31" s="60">
        <v>1</v>
      </c>
      <c r="GK31" s="78">
        <f t="shared" si="63"/>
        <v>1.49</v>
      </c>
      <c r="GL31" s="79">
        <v>0.52</v>
      </c>
      <c r="GM31" s="60">
        <v>1</v>
      </c>
      <c r="GN31" s="78">
        <f t="shared" si="64"/>
        <v>0.52</v>
      </c>
      <c r="GO31" s="79">
        <v>1.3</v>
      </c>
      <c r="GP31" s="60">
        <v>2</v>
      </c>
      <c r="GQ31" s="78">
        <f t="shared" si="65"/>
        <v>2.6</v>
      </c>
      <c r="GR31" s="79">
        <v>0.02</v>
      </c>
      <c r="GS31" s="60">
        <v>5</v>
      </c>
      <c r="GT31" s="78">
        <f t="shared" si="66"/>
        <v>0.1</v>
      </c>
      <c r="GU31" s="79"/>
      <c r="GV31" s="60"/>
      <c r="GW31" s="78">
        <f t="shared" si="67"/>
        <v>0</v>
      </c>
      <c r="GX31" s="79"/>
      <c r="GY31" s="60"/>
      <c r="GZ31" s="78">
        <f t="shared" si="68"/>
        <v>0</v>
      </c>
      <c r="HA31" s="79">
        <v>61.06</v>
      </c>
      <c r="HB31" s="60">
        <v>1</v>
      </c>
      <c r="HC31" s="78">
        <f t="shared" si="69"/>
        <v>61.06</v>
      </c>
      <c r="HD31" s="79"/>
      <c r="HE31" s="60"/>
      <c r="HF31" s="78">
        <f t="shared" si="70"/>
        <v>0</v>
      </c>
      <c r="HG31" s="79"/>
      <c r="HH31" s="60"/>
      <c r="HI31" s="78">
        <f t="shared" si="71"/>
        <v>0</v>
      </c>
      <c r="HJ31" s="79"/>
      <c r="HK31" s="60"/>
      <c r="HL31" s="78">
        <f t="shared" si="72"/>
        <v>0</v>
      </c>
      <c r="HM31" s="79"/>
      <c r="HN31" s="60"/>
      <c r="HO31" s="78">
        <f t="shared" si="73"/>
        <v>0</v>
      </c>
      <c r="HP31" s="79"/>
      <c r="HQ31" s="60"/>
      <c r="HR31" s="78">
        <f t="shared" si="74"/>
        <v>0</v>
      </c>
      <c r="HS31" s="79"/>
      <c r="HT31" s="60"/>
      <c r="HU31" s="78">
        <f t="shared" si="75"/>
        <v>0</v>
      </c>
      <c r="HV31" s="79"/>
      <c r="HW31" s="60"/>
      <c r="HX31" s="78">
        <f t="shared" si="76"/>
        <v>0</v>
      </c>
      <c r="HY31" s="79"/>
      <c r="HZ31" s="60"/>
      <c r="IA31" s="78">
        <f t="shared" si="77"/>
        <v>0</v>
      </c>
      <c r="IB31" s="79"/>
      <c r="IC31" s="60"/>
      <c r="ID31" s="78">
        <f t="shared" si="78"/>
        <v>0</v>
      </c>
      <c r="IE31" s="79"/>
      <c r="IF31" s="60"/>
      <c r="IG31" s="78">
        <f t="shared" si="79"/>
        <v>0</v>
      </c>
      <c r="IH31" s="79"/>
      <c r="II31" s="60"/>
      <c r="IJ31" s="78">
        <f t="shared" si="80"/>
        <v>0</v>
      </c>
      <c r="IK31" s="79"/>
      <c r="IL31" s="60"/>
      <c r="IM31" s="78">
        <f t="shared" si="81"/>
        <v>0</v>
      </c>
      <c r="IN31" s="79"/>
      <c r="IO31" s="60"/>
      <c r="IP31" s="78">
        <f t="shared" si="82"/>
        <v>0</v>
      </c>
      <c r="IQ31" s="79"/>
      <c r="IR31" s="60"/>
    </row>
    <row r="32" spans="1:252" x14ac:dyDescent="0.2">
      <c r="A32" s="36">
        <v>29</v>
      </c>
      <c r="B32" s="48">
        <v>0.76</v>
      </c>
      <c r="C32" s="4">
        <v>1</v>
      </c>
      <c r="D32" s="52">
        <f t="shared" si="83"/>
        <v>0.76</v>
      </c>
      <c r="E32" s="48">
        <v>1.57</v>
      </c>
      <c r="F32" s="4">
        <v>2</v>
      </c>
      <c r="G32" s="52">
        <f t="shared" si="84"/>
        <v>3.14</v>
      </c>
      <c r="H32" s="48">
        <v>1.36</v>
      </c>
      <c r="I32" s="4">
        <v>1</v>
      </c>
      <c r="J32" s="52">
        <f t="shared" si="85"/>
        <v>1.36</v>
      </c>
      <c r="K32" s="48">
        <v>0.36</v>
      </c>
      <c r="L32" s="4">
        <v>1</v>
      </c>
      <c r="M32" s="52">
        <f t="shared" si="86"/>
        <v>0.36</v>
      </c>
      <c r="N32" s="48">
        <v>19.87</v>
      </c>
      <c r="O32" s="4">
        <v>1</v>
      </c>
      <c r="P32" s="52">
        <f t="shared" si="87"/>
        <v>19.87</v>
      </c>
      <c r="Q32" s="48">
        <v>120</v>
      </c>
      <c r="R32" s="4">
        <v>1</v>
      </c>
      <c r="S32" s="52">
        <f t="shared" si="88"/>
        <v>120</v>
      </c>
      <c r="T32" s="48">
        <v>6.5</v>
      </c>
      <c r="U32" s="4">
        <v>1</v>
      </c>
      <c r="V32" s="52">
        <f t="shared" si="89"/>
        <v>6.5</v>
      </c>
      <c r="W32" s="48">
        <v>14</v>
      </c>
      <c r="X32" s="4">
        <v>1</v>
      </c>
      <c r="Y32" s="52">
        <f t="shared" si="90"/>
        <v>14</v>
      </c>
      <c r="Z32" s="48">
        <v>68.849999999999994</v>
      </c>
      <c r="AA32" s="4">
        <v>1</v>
      </c>
      <c r="AB32" s="52">
        <f t="shared" si="91"/>
        <v>68.849999999999994</v>
      </c>
      <c r="AC32" s="48">
        <v>3.85</v>
      </c>
      <c r="AD32" s="4">
        <v>1</v>
      </c>
      <c r="AE32" s="52">
        <f t="shared" si="92"/>
        <v>3.85</v>
      </c>
      <c r="AF32" s="48">
        <v>1.84</v>
      </c>
      <c r="AG32" s="4">
        <v>1</v>
      </c>
      <c r="AH32" s="52">
        <f t="shared" si="93"/>
        <v>1.84</v>
      </c>
      <c r="AI32" s="48">
        <v>4.38</v>
      </c>
      <c r="AJ32" s="4">
        <v>2</v>
      </c>
      <c r="AK32" s="52">
        <f t="shared" si="94"/>
        <v>8.76</v>
      </c>
      <c r="AL32" s="48">
        <v>0.2</v>
      </c>
      <c r="AM32" s="4">
        <v>3</v>
      </c>
      <c r="AN32" s="52">
        <f t="shared" si="95"/>
        <v>0.60000000000000009</v>
      </c>
      <c r="AO32" s="48">
        <v>1.91</v>
      </c>
      <c r="AP32" s="4">
        <v>3</v>
      </c>
      <c r="AQ32" s="52">
        <f t="shared" si="96"/>
        <v>5.7299999999999995</v>
      </c>
      <c r="AR32" s="48">
        <v>8.6999999999999993</v>
      </c>
      <c r="AS32" s="4">
        <v>1</v>
      </c>
      <c r="AT32" s="16">
        <f t="shared" si="97"/>
        <v>8.6999999999999993</v>
      </c>
      <c r="AU32" s="14">
        <v>0.55000000000000004</v>
      </c>
      <c r="AV32" s="4">
        <v>4</v>
      </c>
      <c r="AW32" s="52">
        <f t="shared" si="98"/>
        <v>2.2000000000000002</v>
      </c>
      <c r="AX32" s="48">
        <v>14.4</v>
      </c>
      <c r="AY32" s="4">
        <v>1</v>
      </c>
      <c r="AZ32" s="52">
        <f t="shared" si="99"/>
        <v>14.4</v>
      </c>
      <c r="BA32" s="48">
        <v>0.34</v>
      </c>
      <c r="BB32" s="4">
        <v>2</v>
      </c>
      <c r="BC32" s="52">
        <f t="shared" si="100"/>
        <v>0.68</v>
      </c>
      <c r="BD32" s="48">
        <v>167</v>
      </c>
      <c r="BE32" s="4">
        <v>1</v>
      </c>
      <c r="BF32" s="52">
        <f t="shared" si="101"/>
        <v>167</v>
      </c>
      <c r="BG32" s="48">
        <v>32</v>
      </c>
      <c r="BH32" s="4">
        <v>4</v>
      </c>
      <c r="BI32" s="52">
        <f t="shared" si="102"/>
        <v>128</v>
      </c>
      <c r="BJ32" s="48">
        <v>210.9</v>
      </c>
      <c r="BK32" s="4">
        <v>1</v>
      </c>
      <c r="BL32" s="52">
        <f t="shared" si="103"/>
        <v>210.9</v>
      </c>
      <c r="BM32" s="48">
        <v>0.22</v>
      </c>
      <c r="BN32" s="4">
        <v>1</v>
      </c>
      <c r="BO32" s="52">
        <f t="shared" si="104"/>
        <v>0.22</v>
      </c>
      <c r="BP32" s="48">
        <v>9</v>
      </c>
      <c r="BQ32" s="4">
        <v>1</v>
      </c>
      <c r="BR32" s="52">
        <f t="shared" si="105"/>
        <v>9</v>
      </c>
      <c r="BS32" s="48">
        <v>0.57999999999999996</v>
      </c>
      <c r="BT32" s="4">
        <v>2</v>
      </c>
      <c r="BU32" s="52">
        <f t="shared" si="106"/>
        <v>1.1599999999999999</v>
      </c>
      <c r="BV32" s="48">
        <v>129.47999999999999</v>
      </c>
      <c r="BW32" s="4">
        <v>1</v>
      </c>
      <c r="BX32" s="52">
        <f t="shared" si="107"/>
        <v>129.47999999999999</v>
      </c>
      <c r="BY32" s="48"/>
      <c r="BZ32" s="4" t="s">
        <v>748</v>
      </c>
      <c r="CA32" s="52" t="e">
        <f t="shared" si="108"/>
        <v>#VALUE!</v>
      </c>
      <c r="CB32" s="48"/>
      <c r="CC32" s="4">
        <v>1</v>
      </c>
      <c r="CD32" s="52">
        <f t="shared" si="109"/>
        <v>0</v>
      </c>
      <c r="CE32" s="48" t="s">
        <v>468</v>
      </c>
      <c r="CF32" s="4">
        <v>3</v>
      </c>
      <c r="CG32" s="52" t="e">
        <f t="shared" si="110"/>
        <v>#VALUE!</v>
      </c>
      <c r="CH32" s="48">
        <v>188</v>
      </c>
      <c r="CI32" s="4">
        <v>2</v>
      </c>
      <c r="CJ32" s="52">
        <f t="shared" si="111"/>
        <v>376</v>
      </c>
      <c r="CK32" s="48"/>
      <c r="CL32" s="4">
        <v>0</v>
      </c>
      <c r="CM32" s="52">
        <f t="shared" si="112"/>
        <v>0</v>
      </c>
      <c r="CN32" s="48"/>
      <c r="CO32" s="4">
        <v>0</v>
      </c>
      <c r="CP32" s="52">
        <f t="shared" si="113"/>
        <v>0</v>
      </c>
      <c r="CQ32" s="48">
        <v>6.5</v>
      </c>
      <c r="CR32" s="4">
        <v>1</v>
      </c>
      <c r="CS32" s="52">
        <f t="shared" si="31"/>
        <v>6.5</v>
      </c>
      <c r="CT32" s="48"/>
      <c r="CU32" s="4">
        <v>0</v>
      </c>
      <c r="CV32" s="52">
        <f t="shared" si="32"/>
        <v>0</v>
      </c>
      <c r="CW32" s="48"/>
      <c r="CX32" s="4">
        <v>0</v>
      </c>
      <c r="CY32" s="52">
        <f t="shared" si="33"/>
        <v>0</v>
      </c>
      <c r="CZ32" s="48"/>
      <c r="DA32" s="4"/>
      <c r="DB32" s="52">
        <f t="shared" si="34"/>
        <v>0</v>
      </c>
      <c r="DC32" s="48"/>
      <c r="DD32" s="4"/>
      <c r="DE32" s="16">
        <f t="shared" si="35"/>
        <v>0</v>
      </c>
      <c r="DF32" s="14"/>
      <c r="DG32" s="4"/>
      <c r="DH32" s="16">
        <f t="shared" si="36"/>
        <v>0</v>
      </c>
      <c r="DI32" s="14"/>
      <c r="DJ32" s="4"/>
      <c r="DK32" s="16">
        <f t="shared" si="37"/>
        <v>0</v>
      </c>
      <c r="DL32" s="14"/>
      <c r="DM32" s="4"/>
      <c r="DN32" s="16">
        <f t="shared" si="38"/>
        <v>0</v>
      </c>
      <c r="DO32" s="14"/>
      <c r="DP32" s="4"/>
      <c r="DQ32" s="16">
        <f t="shared" si="39"/>
        <v>0</v>
      </c>
      <c r="DR32" s="14"/>
      <c r="DS32" s="4"/>
      <c r="DT32" s="16">
        <f t="shared" si="40"/>
        <v>0</v>
      </c>
      <c r="DU32" s="14"/>
      <c r="DV32" s="4"/>
      <c r="DW32" s="16">
        <f t="shared" si="41"/>
        <v>0</v>
      </c>
      <c r="DX32" s="14"/>
      <c r="DY32" s="4"/>
      <c r="DZ32" s="16">
        <f t="shared" si="42"/>
        <v>0</v>
      </c>
      <c r="EA32" s="14"/>
      <c r="EB32" s="4"/>
      <c r="EC32" s="16">
        <f t="shared" si="43"/>
        <v>0</v>
      </c>
      <c r="ED32" s="14"/>
      <c r="EE32" s="4"/>
      <c r="EF32" s="16">
        <f t="shared" si="44"/>
        <v>0</v>
      </c>
      <c r="EG32" s="14"/>
      <c r="EH32" s="4"/>
      <c r="EI32" s="16">
        <f t="shared" si="45"/>
        <v>0</v>
      </c>
      <c r="EJ32" s="14"/>
      <c r="EK32" s="4"/>
      <c r="EL32" s="16">
        <f t="shared" si="46"/>
        <v>0</v>
      </c>
      <c r="EM32" s="14"/>
      <c r="EN32" s="4"/>
      <c r="EO32" s="16">
        <f t="shared" si="47"/>
        <v>0</v>
      </c>
      <c r="EP32" s="14"/>
      <c r="EQ32" s="4"/>
      <c r="ER32" s="16">
        <f t="shared" si="48"/>
        <v>0</v>
      </c>
      <c r="ES32" s="14"/>
      <c r="ET32" s="4"/>
      <c r="EU32" s="16">
        <f t="shared" si="49"/>
        <v>0</v>
      </c>
      <c r="EV32" s="14"/>
      <c r="EW32" s="4"/>
      <c r="EX32" s="16">
        <f t="shared" si="50"/>
        <v>0</v>
      </c>
      <c r="EY32" s="14"/>
      <c r="EZ32" s="4"/>
      <c r="FA32" s="16">
        <f t="shared" si="51"/>
        <v>0</v>
      </c>
      <c r="FB32" s="14"/>
      <c r="FC32" s="4"/>
      <c r="FD32" s="16">
        <f t="shared" si="52"/>
        <v>0</v>
      </c>
      <c r="FE32" s="14"/>
      <c r="FF32" s="4"/>
      <c r="FG32" s="16">
        <f t="shared" si="53"/>
        <v>0</v>
      </c>
      <c r="FH32" s="14"/>
      <c r="FI32" s="4"/>
      <c r="FJ32" s="16">
        <f t="shared" si="54"/>
        <v>0</v>
      </c>
      <c r="FK32" s="14"/>
      <c r="FL32" s="4"/>
      <c r="FM32" s="16">
        <f t="shared" si="55"/>
        <v>0</v>
      </c>
      <c r="FN32" s="14"/>
      <c r="FO32" s="4"/>
      <c r="FP32" s="16">
        <f t="shared" si="56"/>
        <v>0</v>
      </c>
      <c r="FQ32" s="14"/>
      <c r="FR32" s="4"/>
      <c r="FS32" s="16">
        <f t="shared" si="57"/>
        <v>0</v>
      </c>
      <c r="FT32" s="14"/>
      <c r="FU32" s="4"/>
      <c r="FV32" s="16">
        <f t="shared" si="58"/>
        <v>0</v>
      </c>
      <c r="FW32" s="14"/>
      <c r="FX32" s="4"/>
      <c r="FY32" s="16">
        <f t="shared" si="59"/>
        <v>0</v>
      </c>
      <c r="FZ32" s="14"/>
      <c r="GA32" s="4"/>
      <c r="GB32" s="16">
        <f t="shared" si="60"/>
        <v>0</v>
      </c>
      <c r="GC32" s="14"/>
      <c r="GD32" s="4"/>
      <c r="GE32" s="16">
        <f t="shared" si="61"/>
        <v>0</v>
      </c>
      <c r="GF32" s="14"/>
      <c r="GG32" s="4"/>
      <c r="GH32" s="16">
        <f t="shared" si="62"/>
        <v>0</v>
      </c>
      <c r="GI32" s="14"/>
      <c r="GJ32" s="4"/>
      <c r="GK32" s="16">
        <f t="shared" si="63"/>
        <v>0</v>
      </c>
      <c r="GL32" s="14"/>
      <c r="GM32" s="4"/>
      <c r="GN32" s="16">
        <f t="shared" si="64"/>
        <v>0</v>
      </c>
      <c r="GO32" s="14"/>
      <c r="GP32" s="4"/>
      <c r="GQ32" s="16">
        <f t="shared" si="65"/>
        <v>0</v>
      </c>
      <c r="GR32" s="14"/>
      <c r="GS32" s="4"/>
      <c r="GT32" s="16">
        <f t="shared" si="66"/>
        <v>0</v>
      </c>
      <c r="GU32" s="14"/>
      <c r="GV32" s="4"/>
      <c r="GW32" s="16">
        <f t="shared" si="67"/>
        <v>0</v>
      </c>
      <c r="GX32" s="14"/>
      <c r="GY32" s="4"/>
      <c r="GZ32" s="16">
        <f t="shared" si="68"/>
        <v>0</v>
      </c>
      <c r="HA32" s="14"/>
      <c r="HB32" s="4"/>
      <c r="HC32" s="16">
        <f t="shared" si="69"/>
        <v>0</v>
      </c>
      <c r="HD32" s="14"/>
      <c r="HE32" s="4"/>
      <c r="HF32" s="16">
        <f t="shared" si="70"/>
        <v>0</v>
      </c>
      <c r="HG32" s="14"/>
      <c r="HH32" s="4"/>
      <c r="HI32" s="16">
        <f t="shared" si="71"/>
        <v>0</v>
      </c>
      <c r="HJ32" s="14"/>
      <c r="HK32" s="4"/>
      <c r="HL32" s="16">
        <f t="shared" si="72"/>
        <v>0</v>
      </c>
      <c r="HM32" s="14"/>
      <c r="HN32" s="4"/>
      <c r="HO32" s="16">
        <f t="shared" si="73"/>
        <v>0</v>
      </c>
      <c r="HP32" s="14"/>
      <c r="HQ32" s="4"/>
      <c r="HR32" s="16">
        <f t="shared" si="74"/>
        <v>0</v>
      </c>
      <c r="HS32" s="14"/>
      <c r="HT32" s="4"/>
      <c r="HU32" s="16">
        <f t="shared" si="75"/>
        <v>0</v>
      </c>
      <c r="HV32" s="14"/>
      <c r="HW32" s="4"/>
      <c r="HX32" s="16">
        <f t="shared" si="76"/>
        <v>0</v>
      </c>
      <c r="HY32" s="14"/>
      <c r="HZ32" s="4"/>
      <c r="IA32" s="16">
        <f t="shared" si="77"/>
        <v>0</v>
      </c>
      <c r="IB32" s="14"/>
      <c r="IC32" s="4"/>
      <c r="ID32" s="16">
        <f t="shared" si="78"/>
        <v>0</v>
      </c>
      <c r="IE32" s="14"/>
      <c r="IF32" s="4"/>
      <c r="IG32" s="16">
        <f t="shared" si="79"/>
        <v>0</v>
      </c>
      <c r="IH32" s="14"/>
      <c r="II32" s="4"/>
      <c r="IJ32" s="16">
        <f t="shared" si="80"/>
        <v>0</v>
      </c>
      <c r="IK32" s="14"/>
      <c r="IL32" s="4"/>
      <c r="IM32" s="16">
        <f t="shared" si="81"/>
        <v>0</v>
      </c>
      <c r="IN32" s="14"/>
      <c r="IO32" s="4"/>
      <c r="IP32" s="16">
        <f t="shared" si="82"/>
        <v>0</v>
      </c>
      <c r="IQ32" s="14"/>
      <c r="IR32" s="4"/>
    </row>
    <row r="33" spans="1:252" x14ac:dyDescent="0.2">
      <c r="A33" s="36">
        <v>30</v>
      </c>
      <c r="B33" s="49"/>
      <c r="C33" s="31"/>
      <c r="D33" s="52">
        <f t="shared" si="83"/>
        <v>0</v>
      </c>
      <c r="E33" s="49">
        <v>1.39</v>
      </c>
      <c r="F33" s="31">
        <v>2</v>
      </c>
      <c r="G33" s="52">
        <f t="shared" si="84"/>
        <v>2.78</v>
      </c>
      <c r="H33" s="49"/>
      <c r="I33" s="31"/>
      <c r="J33" s="52">
        <f t="shared" si="85"/>
        <v>0</v>
      </c>
      <c r="K33" s="49"/>
      <c r="L33" s="31"/>
      <c r="M33" s="52">
        <f t="shared" si="86"/>
        <v>0</v>
      </c>
      <c r="N33" s="49">
        <v>17.91</v>
      </c>
      <c r="O33" s="31">
        <v>1</v>
      </c>
      <c r="P33" s="52">
        <f t="shared" si="87"/>
        <v>17.91</v>
      </c>
      <c r="Q33" s="49"/>
      <c r="R33" s="31"/>
      <c r="S33" s="52">
        <f t="shared" si="88"/>
        <v>0</v>
      </c>
      <c r="T33" s="49">
        <v>4.5199999999999996</v>
      </c>
      <c r="U33" s="31">
        <v>1</v>
      </c>
      <c r="V33" s="52">
        <f t="shared" si="89"/>
        <v>4.5199999999999996</v>
      </c>
      <c r="W33" s="49"/>
      <c r="X33" s="31"/>
      <c r="Y33" s="52">
        <f t="shared" si="90"/>
        <v>0</v>
      </c>
      <c r="Z33" s="49"/>
      <c r="AA33" s="31"/>
      <c r="AB33" s="52">
        <f t="shared" si="91"/>
        <v>0</v>
      </c>
      <c r="AC33" s="49">
        <v>3.85</v>
      </c>
      <c r="AD33" s="31">
        <v>1</v>
      </c>
      <c r="AE33" s="52">
        <f t="shared" si="92"/>
        <v>3.85</v>
      </c>
      <c r="AF33" s="49"/>
      <c r="AG33" s="31"/>
      <c r="AH33" s="52">
        <f t="shared" si="93"/>
        <v>0</v>
      </c>
      <c r="AI33" s="49">
        <v>4.38</v>
      </c>
      <c r="AJ33" s="31">
        <v>1</v>
      </c>
      <c r="AK33" s="52">
        <f t="shared" si="94"/>
        <v>4.38</v>
      </c>
      <c r="AL33" s="49">
        <v>0.28000000000000003</v>
      </c>
      <c r="AM33" s="31">
        <v>1</v>
      </c>
      <c r="AN33" s="52">
        <f t="shared" si="95"/>
        <v>0.28000000000000003</v>
      </c>
      <c r="AO33" s="49"/>
      <c r="AP33" s="31"/>
      <c r="AQ33" s="52">
        <f t="shared" si="96"/>
        <v>0</v>
      </c>
      <c r="AR33" s="49">
        <v>8.6999999999999993</v>
      </c>
      <c r="AS33" s="31">
        <v>1</v>
      </c>
      <c r="AT33" s="16">
        <f t="shared" si="97"/>
        <v>8.6999999999999993</v>
      </c>
      <c r="AU33" s="31"/>
      <c r="AV33" s="31"/>
      <c r="AW33" s="52">
        <f t="shared" si="98"/>
        <v>0</v>
      </c>
      <c r="AX33" s="49">
        <v>12</v>
      </c>
      <c r="AY33" s="31">
        <v>1</v>
      </c>
      <c r="AZ33" s="52">
        <f t="shared" si="99"/>
        <v>12</v>
      </c>
      <c r="BA33" s="49">
        <v>0.34</v>
      </c>
      <c r="BB33" s="31">
        <v>2</v>
      </c>
      <c r="BC33" s="52">
        <f t="shared" si="100"/>
        <v>0.68</v>
      </c>
      <c r="BD33" s="49">
        <v>41.51</v>
      </c>
      <c r="BE33" s="31">
        <v>1</v>
      </c>
      <c r="BF33" s="52">
        <f t="shared" si="101"/>
        <v>41.51</v>
      </c>
      <c r="BG33" s="49"/>
      <c r="BH33" s="31"/>
      <c r="BI33" s="52">
        <f t="shared" si="102"/>
        <v>0</v>
      </c>
      <c r="BJ33" s="49">
        <v>124.56</v>
      </c>
      <c r="BK33" s="31">
        <v>1</v>
      </c>
      <c r="BL33" s="52">
        <f t="shared" si="103"/>
        <v>124.56</v>
      </c>
      <c r="BM33" s="49"/>
      <c r="BN33" s="31"/>
      <c r="BO33" s="52">
        <f t="shared" si="104"/>
        <v>0</v>
      </c>
      <c r="BP33" s="49">
        <v>9</v>
      </c>
      <c r="BQ33" s="31">
        <v>1</v>
      </c>
      <c r="BR33" s="52">
        <f t="shared" si="105"/>
        <v>9</v>
      </c>
      <c r="BS33" s="49">
        <v>0.58299999999999996</v>
      </c>
      <c r="BT33" s="31">
        <v>2</v>
      </c>
      <c r="BU33" s="52">
        <f t="shared" si="106"/>
        <v>1.1659999999999999</v>
      </c>
      <c r="BV33" s="49"/>
      <c r="BW33" s="31"/>
      <c r="BX33" s="52">
        <f t="shared" si="107"/>
        <v>0</v>
      </c>
      <c r="BY33" s="49"/>
      <c r="BZ33" s="31" t="s">
        <v>747</v>
      </c>
      <c r="CA33" s="52" t="e">
        <f t="shared" si="108"/>
        <v>#VALUE!</v>
      </c>
      <c r="CB33" s="49"/>
      <c r="CC33" s="31"/>
      <c r="CD33" s="52">
        <f t="shared" si="109"/>
        <v>0</v>
      </c>
      <c r="CE33" s="49"/>
      <c r="CF33" s="31"/>
      <c r="CG33" s="52">
        <f t="shared" si="110"/>
        <v>0</v>
      </c>
      <c r="CH33" s="49">
        <v>167</v>
      </c>
      <c r="CI33" s="31">
        <v>1</v>
      </c>
      <c r="CJ33" s="52">
        <f t="shared" si="111"/>
        <v>167</v>
      </c>
      <c r="CK33" s="49"/>
      <c r="CL33" s="31"/>
      <c r="CM33" s="52">
        <f t="shared" si="112"/>
        <v>0</v>
      </c>
      <c r="CN33" s="49"/>
      <c r="CO33" s="31"/>
      <c r="CP33" s="52">
        <f t="shared" si="113"/>
        <v>0</v>
      </c>
      <c r="CQ33" s="49"/>
      <c r="CR33" s="31"/>
      <c r="CS33" s="52">
        <f t="shared" si="31"/>
        <v>0</v>
      </c>
      <c r="CT33" s="49">
        <v>23.73</v>
      </c>
      <c r="CU33" s="31">
        <v>2</v>
      </c>
      <c r="CV33" s="52">
        <f t="shared" si="32"/>
        <v>47.46</v>
      </c>
      <c r="CW33" s="49"/>
      <c r="CX33" s="31"/>
      <c r="CY33" s="52">
        <f t="shared" si="33"/>
        <v>0</v>
      </c>
      <c r="CZ33" s="49">
        <v>5.61</v>
      </c>
      <c r="DA33" s="31">
        <v>1</v>
      </c>
      <c r="DB33" s="52">
        <f t="shared" si="34"/>
        <v>5.61</v>
      </c>
      <c r="DC33" s="49"/>
      <c r="DD33" s="31"/>
      <c r="DE33" s="16">
        <f t="shared" si="35"/>
        <v>0</v>
      </c>
      <c r="DF33" s="31"/>
      <c r="DG33" s="31"/>
      <c r="DH33" s="16">
        <f t="shared" si="36"/>
        <v>0</v>
      </c>
      <c r="DI33" s="31"/>
      <c r="DJ33" s="31"/>
      <c r="DK33" s="16">
        <f t="shared" si="37"/>
        <v>0</v>
      </c>
      <c r="DL33" s="31">
        <v>2.33</v>
      </c>
      <c r="DM33" s="31">
        <v>2</v>
      </c>
      <c r="DN33" s="16">
        <f t="shared" si="38"/>
        <v>4.66</v>
      </c>
      <c r="DO33" s="31">
        <v>0.92</v>
      </c>
      <c r="DP33" s="31">
        <v>1</v>
      </c>
      <c r="DQ33" s="16">
        <f t="shared" si="39"/>
        <v>0.92</v>
      </c>
      <c r="DR33" s="31">
        <v>7.9</v>
      </c>
      <c r="DS33" s="31">
        <v>1</v>
      </c>
      <c r="DT33" s="16">
        <f t="shared" si="40"/>
        <v>7.9</v>
      </c>
      <c r="DU33" s="31"/>
      <c r="DV33" s="31"/>
      <c r="DW33" s="16">
        <f t="shared" si="41"/>
        <v>0</v>
      </c>
      <c r="DX33" s="31">
        <v>2.13</v>
      </c>
      <c r="DY33" s="31">
        <v>1</v>
      </c>
      <c r="DZ33" s="16">
        <f t="shared" si="42"/>
        <v>2.13</v>
      </c>
      <c r="EA33" s="31">
        <v>31.9</v>
      </c>
      <c r="EB33" s="31">
        <v>1</v>
      </c>
      <c r="EC33" s="16">
        <f t="shared" si="43"/>
        <v>31.9</v>
      </c>
      <c r="ED33" s="31"/>
      <c r="EE33" s="31"/>
      <c r="EF33" s="16">
        <f t="shared" si="44"/>
        <v>0</v>
      </c>
      <c r="EG33" s="31">
        <v>229.99</v>
      </c>
      <c r="EH33" s="31">
        <v>1</v>
      </c>
      <c r="EI33" s="16">
        <f t="shared" si="45"/>
        <v>229.99</v>
      </c>
      <c r="EJ33" s="31"/>
      <c r="EK33" s="31"/>
      <c r="EL33" s="16">
        <f t="shared" si="46"/>
        <v>0</v>
      </c>
      <c r="EM33" s="31">
        <v>3.28</v>
      </c>
      <c r="EN33" s="31">
        <v>2</v>
      </c>
      <c r="EO33" s="16">
        <f t="shared" si="47"/>
        <v>6.56</v>
      </c>
      <c r="EP33" s="31"/>
      <c r="EQ33" s="31"/>
      <c r="ER33" s="16">
        <f t="shared" si="48"/>
        <v>0</v>
      </c>
      <c r="ES33" s="31">
        <v>6.74</v>
      </c>
      <c r="ET33" s="31">
        <v>2</v>
      </c>
      <c r="EU33" s="16">
        <f t="shared" si="49"/>
        <v>13.48</v>
      </c>
      <c r="EV33" s="31">
        <v>1.1200000000000001</v>
      </c>
      <c r="EW33" s="31">
        <v>1</v>
      </c>
      <c r="EX33" s="16">
        <f t="shared" si="50"/>
        <v>1.1200000000000001</v>
      </c>
      <c r="EY33" s="31">
        <v>4.8899999999999997</v>
      </c>
      <c r="EZ33" s="31">
        <v>1</v>
      </c>
      <c r="FA33" s="16">
        <f t="shared" si="51"/>
        <v>4.8899999999999997</v>
      </c>
      <c r="FB33" s="31"/>
      <c r="FC33" s="31"/>
      <c r="FD33" s="16">
        <f t="shared" si="52"/>
        <v>0</v>
      </c>
      <c r="FE33" s="31"/>
      <c r="FF33" s="31"/>
      <c r="FG33" s="16">
        <f t="shared" si="53"/>
        <v>0</v>
      </c>
      <c r="FH33" s="31">
        <v>49</v>
      </c>
      <c r="FI33" s="31">
        <v>1</v>
      </c>
      <c r="FJ33" s="16">
        <f t="shared" si="54"/>
        <v>49</v>
      </c>
      <c r="FK33" s="31"/>
      <c r="FL33" s="31"/>
      <c r="FM33" s="16">
        <f t="shared" si="55"/>
        <v>0</v>
      </c>
      <c r="FN33" s="31"/>
      <c r="FO33" s="31"/>
      <c r="FP33" s="16">
        <f t="shared" si="56"/>
        <v>0</v>
      </c>
      <c r="FQ33" s="31">
        <v>7.72</v>
      </c>
      <c r="FR33" s="31">
        <v>1</v>
      </c>
      <c r="FS33" s="16">
        <f t="shared" si="57"/>
        <v>7.72</v>
      </c>
      <c r="FT33" s="31">
        <v>4.8899999999999997</v>
      </c>
      <c r="FU33" s="31">
        <v>1</v>
      </c>
      <c r="FV33" s="16">
        <f t="shared" si="58"/>
        <v>4.8899999999999997</v>
      </c>
      <c r="FW33" s="31"/>
      <c r="FX33" s="31" t="s">
        <v>468</v>
      </c>
      <c r="FY33" s="16" t="e">
        <f t="shared" si="59"/>
        <v>#VALUE!</v>
      </c>
      <c r="FZ33" s="31"/>
      <c r="GA33" s="31"/>
      <c r="GB33" s="16">
        <f t="shared" si="60"/>
        <v>0</v>
      </c>
      <c r="GC33" s="31"/>
      <c r="GD33" s="31"/>
      <c r="GE33" s="16">
        <f t="shared" si="61"/>
        <v>0</v>
      </c>
      <c r="GF33" s="31"/>
      <c r="GG33" s="31"/>
      <c r="GH33" s="16">
        <f t="shared" si="62"/>
        <v>0</v>
      </c>
      <c r="GI33" s="31">
        <v>1.49</v>
      </c>
      <c r="GJ33" s="31">
        <v>1</v>
      </c>
      <c r="GK33" s="16">
        <f t="shared" si="63"/>
        <v>1.49</v>
      </c>
      <c r="GL33" s="31">
        <v>0.52</v>
      </c>
      <c r="GM33" s="31">
        <v>1</v>
      </c>
      <c r="GN33" s="16">
        <f t="shared" si="64"/>
        <v>0.52</v>
      </c>
      <c r="GO33" s="31">
        <v>1.3</v>
      </c>
      <c r="GP33" s="31">
        <v>2</v>
      </c>
      <c r="GQ33" s="16">
        <f t="shared" si="65"/>
        <v>2.6</v>
      </c>
      <c r="GR33" s="31">
        <v>0.02</v>
      </c>
      <c r="GS33" s="31">
        <v>5</v>
      </c>
      <c r="GT33" s="16">
        <f t="shared" si="66"/>
        <v>0.1</v>
      </c>
      <c r="GU33" s="31">
        <v>125.71</v>
      </c>
      <c r="GV33" s="31">
        <v>1</v>
      </c>
      <c r="GW33" s="16">
        <f t="shared" si="67"/>
        <v>125.71</v>
      </c>
      <c r="GX33" s="31">
        <v>3.28</v>
      </c>
      <c r="GY33" s="31">
        <v>1</v>
      </c>
      <c r="GZ33" s="16">
        <f t="shared" si="68"/>
        <v>3.28</v>
      </c>
      <c r="HA33" s="31">
        <v>61.06</v>
      </c>
      <c r="HB33" s="31">
        <v>1</v>
      </c>
      <c r="HC33" s="16">
        <f t="shared" si="69"/>
        <v>61.06</v>
      </c>
      <c r="HD33" s="31"/>
      <c r="HE33" s="31"/>
      <c r="HF33" s="16">
        <f t="shared" si="70"/>
        <v>0</v>
      </c>
      <c r="HG33" s="31"/>
      <c r="HH33" s="31"/>
      <c r="HI33" s="16">
        <f t="shared" si="71"/>
        <v>0</v>
      </c>
      <c r="HJ33" s="31"/>
      <c r="HK33" s="31"/>
      <c r="HL33" s="16">
        <f t="shared" si="72"/>
        <v>0</v>
      </c>
      <c r="HM33" s="31"/>
      <c r="HN33" s="31"/>
      <c r="HO33" s="16">
        <f t="shared" si="73"/>
        <v>0</v>
      </c>
      <c r="HP33" s="31"/>
      <c r="HQ33" s="31"/>
      <c r="HR33" s="16">
        <f t="shared" si="74"/>
        <v>0</v>
      </c>
      <c r="HS33" s="31"/>
      <c r="HT33" s="31"/>
      <c r="HU33" s="16">
        <f t="shared" si="75"/>
        <v>0</v>
      </c>
      <c r="HV33" s="31"/>
      <c r="HW33" s="31"/>
      <c r="HX33" s="16">
        <f t="shared" si="76"/>
        <v>0</v>
      </c>
      <c r="HY33" s="31"/>
      <c r="HZ33" s="31"/>
      <c r="IA33" s="16">
        <f t="shared" si="77"/>
        <v>0</v>
      </c>
      <c r="IB33" s="31"/>
      <c r="IC33" s="31"/>
      <c r="ID33" s="16">
        <f t="shared" si="78"/>
        <v>0</v>
      </c>
      <c r="IE33" s="31"/>
      <c r="IF33" s="31"/>
      <c r="IG33" s="16">
        <f t="shared" si="79"/>
        <v>0</v>
      </c>
      <c r="IH33" s="31"/>
      <c r="II33" s="31"/>
      <c r="IJ33" s="16">
        <f t="shared" si="80"/>
        <v>0</v>
      </c>
      <c r="IK33" s="31"/>
      <c r="IL33" s="31"/>
      <c r="IM33" s="16">
        <f t="shared" si="81"/>
        <v>0</v>
      </c>
      <c r="IN33" s="31"/>
      <c r="IO33" s="31"/>
      <c r="IP33" s="16">
        <f t="shared" si="82"/>
        <v>0</v>
      </c>
      <c r="IQ33" s="31"/>
      <c r="IR33" s="31"/>
    </row>
    <row r="34" spans="1:252" s="61" customFormat="1" x14ac:dyDescent="0.2">
      <c r="A34" s="59">
        <v>31</v>
      </c>
      <c r="B34" s="76">
        <v>0.76</v>
      </c>
      <c r="C34" s="60">
        <v>1</v>
      </c>
      <c r="D34" s="77">
        <f t="shared" ref="D34:D35" si="238">B34*C34</f>
        <v>0.76</v>
      </c>
      <c r="E34" s="76">
        <v>1.57</v>
      </c>
      <c r="F34" s="60">
        <v>2</v>
      </c>
      <c r="G34" s="77">
        <f t="shared" ref="G34:G35" si="239">E34*F34</f>
        <v>3.14</v>
      </c>
      <c r="H34" s="76">
        <v>1.36</v>
      </c>
      <c r="I34" s="60">
        <v>1</v>
      </c>
      <c r="J34" s="77">
        <f t="shared" ref="J34:J35" si="240">H34*I34</f>
        <v>1.36</v>
      </c>
      <c r="K34" s="76">
        <v>0.36</v>
      </c>
      <c r="L34" s="60">
        <v>1</v>
      </c>
      <c r="M34" s="77">
        <f t="shared" ref="M34:M35" si="241">K34*L34</f>
        <v>0.36</v>
      </c>
      <c r="N34" s="76">
        <v>19.87</v>
      </c>
      <c r="O34" s="60">
        <v>1</v>
      </c>
      <c r="P34" s="77">
        <f t="shared" ref="P34:P35" si="242">N34*O34</f>
        <v>19.87</v>
      </c>
      <c r="Q34" s="76">
        <v>120</v>
      </c>
      <c r="R34" s="60">
        <v>1</v>
      </c>
      <c r="S34" s="77">
        <f t="shared" ref="S34:S35" si="243">Q34*R34</f>
        <v>120</v>
      </c>
      <c r="T34" s="76">
        <v>6.5</v>
      </c>
      <c r="U34" s="60">
        <v>1</v>
      </c>
      <c r="V34" s="77">
        <f t="shared" ref="V34:V35" si="244">T34*U34</f>
        <v>6.5</v>
      </c>
      <c r="W34" s="76">
        <v>14</v>
      </c>
      <c r="X34" s="60">
        <v>1</v>
      </c>
      <c r="Y34" s="77">
        <f t="shared" ref="Y34:Y35" si="245">W34*X34</f>
        <v>14</v>
      </c>
      <c r="Z34" s="76">
        <v>68.849999999999994</v>
      </c>
      <c r="AA34" s="60">
        <v>1</v>
      </c>
      <c r="AB34" s="77">
        <f t="shared" ref="AB34:AB35" si="246">Z34*AA34</f>
        <v>68.849999999999994</v>
      </c>
      <c r="AC34" s="76">
        <v>3.85</v>
      </c>
      <c r="AD34" s="60">
        <v>1</v>
      </c>
      <c r="AE34" s="77">
        <f t="shared" ref="AE34:AE35" si="247">AC34*AD34</f>
        <v>3.85</v>
      </c>
      <c r="AF34" s="76">
        <v>1.84</v>
      </c>
      <c r="AG34" s="60">
        <v>1</v>
      </c>
      <c r="AH34" s="77">
        <f t="shared" ref="AH34:AH35" si="248">AF34*AG34</f>
        <v>1.84</v>
      </c>
      <c r="AI34" s="76">
        <v>4.38</v>
      </c>
      <c r="AJ34" s="60">
        <v>2</v>
      </c>
      <c r="AK34" s="77">
        <f t="shared" ref="AK34:AK35" si="249">AI34*AJ34</f>
        <v>8.76</v>
      </c>
      <c r="AL34" s="76">
        <v>0.2</v>
      </c>
      <c r="AM34" s="60">
        <v>3</v>
      </c>
      <c r="AN34" s="77">
        <f t="shared" ref="AN34:AN35" si="250">AL34*AM34</f>
        <v>0.60000000000000009</v>
      </c>
      <c r="AO34" s="76">
        <v>1.91</v>
      </c>
      <c r="AP34" s="60">
        <v>3</v>
      </c>
      <c r="AQ34" s="77">
        <f t="shared" ref="AQ34:AQ35" si="251">AO34*AP34</f>
        <v>5.7299999999999995</v>
      </c>
      <c r="AR34" s="76">
        <v>8.6999999999999993</v>
      </c>
      <c r="AS34" s="60">
        <v>1</v>
      </c>
      <c r="AT34" s="78">
        <f t="shared" ref="AT34:AT35" si="252">AR34*AS34</f>
        <v>8.6999999999999993</v>
      </c>
      <c r="AU34" s="79">
        <v>0.55000000000000004</v>
      </c>
      <c r="AV34" s="60">
        <v>4</v>
      </c>
      <c r="AW34" s="77">
        <f t="shared" ref="AW34:AW35" si="253">AU34*AV34</f>
        <v>2.2000000000000002</v>
      </c>
      <c r="AX34" s="76">
        <v>14.4</v>
      </c>
      <c r="AY34" s="60">
        <v>1</v>
      </c>
      <c r="AZ34" s="77">
        <f t="shared" ref="AZ34:AZ35" si="254">AX34*AY34</f>
        <v>14.4</v>
      </c>
      <c r="BA34" s="76">
        <v>0.34</v>
      </c>
      <c r="BB34" s="60">
        <v>2</v>
      </c>
      <c r="BC34" s="77">
        <f t="shared" ref="BC34:BC35" si="255">BA34*BB34</f>
        <v>0.68</v>
      </c>
      <c r="BD34" s="76">
        <v>167</v>
      </c>
      <c r="BE34" s="60">
        <v>1</v>
      </c>
      <c r="BF34" s="77">
        <f t="shared" ref="BF34:BF35" si="256">BD34*BE34</f>
        <v>167</v>
      </c>
      <c r="BG34" s="76">
        <v>32</v>
      </c>
      <c r="BH34" s="60">
        <v>4</v>
      </c>
      <c r="BI34" s="77">
        <f t="shared" ref="BI34:BI35" si="257">BG34*BH34</f>
        <v>128</v>
      </c>
      <c r="BJ34" s="76">
        <v>210.9</v>
      </c>
      <c r="BK34" s="60">
        <v>1</v>
      </c>
      <c r="BL34" s="77">
        <f t="shared" ref="BL34:BL35" si="258">BJ34*BK34</f>
        <v>210.9</v>
      </c>
      <c r="BM34" s="76">
        <v>0.22</v>
      </c>
      <c r="BN34" s="60">
        <v>1</v>
      </c>
      <c r="BO34" s="77">
        <f t="shared" ref="BO34:BO35" si="259">BM34*BN34</f>
        <v>0.22</v>
      </c>
      <c r="BP34" s="76">
        <v>9</v>
      </c>
      <c r="BQ34" s="60">
        <v>1</v>
      </c>
      <c r="BR34" s="77">
        <f t="shared" ref="BR34:BR35" si="260">BP34*BQ34</f>
        <v>9</v>
      </c>
      <c r="BS34" s="76">
        <v>0.57999999999999996</v>
      </c>
      <c r="BT34" s="60">
        <v>2</v>
      </c>
      <c r="BU34" s="77">
        <f t="shared" ref="BU34:BU35" si="261">BS34*BT34</f>
        <v>1.1599999999999999</v>
      </c>
      <c r="BV34" s="76">
        <v>129.47999999999999</v>
      </c>
      <c r="BW34" s="60">
        <v>1</v>
      </c>
      <c r="BX34" s="77">
        <f t="shared" ref="BX34:BX35" si="262">BV34*BW34</f>
        <v>129.47999999999999</v>
      </c>
      <c r="BY34" s="76"/>
      <c r="BZ34" s="60" t="s">
        <v>748</v>
      </c>
      <c r="CA34" s="77" t="e">
        <f t="shared" ref="CA34:CA35" si="263">BY34*BZ34</f>
        <v>#VALUE!</v>
      </c>
      <c r="CB34" s="76"/>
      <c r="CC34" s="60">
        <v>1</v>
      </c>
      <c r="CD34" s="77">
        <f t="shared" ref="CD34:CD35" si="264">CB34*CC34</f>
        <v>0</v>
      </c>
      <c r="CE34" s="76" t="s">
        <v>468</v>
      </c>
      <c r="CF34" s="60">
        <v>3</v>
      </c>
      <c r="CG34" s="77" t="e">
        <f t="shared" ref="CG34:CG35" si="265">CE34*CF34</f>
        <v>#VALUE!</v>
      </c>
      <c r="CH34" s="76">
        <v>188</v>
      </c>
      <c r="CI34" s="60">
        <v>2</v>
      </c>
      <c r="CJ34" s="77">
        <f t="shared" ref="CJ34:CJ35" si="266">CH34*CI34</f>
        <v>376</v>
      </c>
      <c r="CK34" s="76"/>
      <c r="CL34" s="60">
        <v>0</v>
      </c>
      <c r="CM34" s="77">
        <f t="shared" ref="CM34:CM35" si="267">CK34*CL34</f>
        <v>0</v>
      </c>
      <c r="CN34" s="76"/>
      <c r="CO34" s="60">
        <v>0</v>
      </c>
      <c r="CP34" s="77">
        <f t="shared" ref="CP34:CP35" si="268">CN34*CO34</f>
        <v>0</v>
      </c>
      <c r="CQ34" s="76">
        <v>6.5</v>
      </c>
      <c r="CR34" s="60">
        <v>1</v>
      </c>
      <c r="CS34" s="77">
        <f t="shared" si="31"/>
        <v>6.5</v>
      </c>
      <c r="CT34" s="76"/>
      <c r="CU34" s="60">
        <v>0</v>
      </c>
      <c r="CV34" s="77">
        <f t="shared" si="32"/>
        <v>0</v>
      </c>
      <c r="CW34" s="76"/>
      <c r="CX34" s="60">
        <v>0</v>
      </c>
      <c r="CY34" s="77">
        <f t="shared" si="33"/>
        <v>0</v>
      </c>
      <c r="CZ34" s="76"/>
      <c r="DA34" s="60"/>
      <c r="DB34" s="77">
        <f t="shared" si="34"/>
        <v>0</v>
      </c>
      <c r="DC34" s="76">
        <v>236.89</v>
      </c>
      <c r="DD34" s="60">
        <v>1</v>
      </c>
      <c r="DE34" s="78">
        <f t="shared" si="35"/>
        <v>236.89</v>
      </c>
      <c r="DF34" s="79"/>
      <c r="DG34" s="60"/>
      <c r="DH34" s="78">
        <f t="shared" si="36"/>
        <v>0</v>
      </c>
      <c r="DI34" s="79"/>
      <c r="DJ34" s="60"/>
      <c r="DK34" s="78">
        <f t="shared" si="37"/>
        <v>0</v>
      </c>
      <c r="DL34" s="79"/>
      <c r="DM34" s="60"/>
      <c r="DN34" s="78">
        <f t="shared" si="38"/>
        <v>0</v>
      </c>
      <c r="DO34" s="79"/>
      <c r="DP34" s="60"/>
      <c r="DQ34" s="78">
        <f t="shared" si="39"/>
        <v>0</v>
      </c>
      <c r="DR34" s="79"/>
      <c r="DS34" s="60"/>
      <c r="DT34" s="78">
        <f t="shared" si="40"/>
        <v>0</v>
      </c>
      <c r="DU34" s="79"/>
      <c r="DV34" s="60"/>
      <c r="DW34" s="78">
        <f t="shared" si="41"/>
        <v>0</v>
      </c>
      <c r="DX34" s="79"/>
      <c r="DY34" s="60"/>
      <c r="DZ34" s="78">
        <f t="shared" si="42"/>
        <v>0</v>
      </c>
      <c r="EA34" s="79"/>
      <c r="EB34" s="60"/>
      <c r="EC34" s="78">
        <f t="shared" si="43"/>
        <v>0</v>
      </c>
      <c r="ED34" s="79"/>
      <c r="EE34" s="60"/>
      <c r="EF34" s="78">
        <f t="shared" si="44"/>
        <v>0</v>
      </c>
      <c r="EG34" s="79"/>
      <c r="EH34" s="60"/>
      <c r="EI34" s="78">
        <f t="shared" si="45"/>
        <v>0</v>
      </c>
      <c r="EJ34" s="79"/>
      <c r="EK34" s="60"/>
      <c r="EL34" s="78">
        <f t="shared" si="46"/>
        <v>0</v>
      </c>
      <c r="EM34" s="79"/>
      <c r="EN34" s="60"/>
      <c r="EO34" s="78">
        <f t="shared" si="47"/>
        <v>0</v>
      </c>
      <c r="EP34" s="79"/>
      <c r="EQ34" s="60"/>
      <c r="ER34" s="78">
        <f t="shared" si="48"/>
        <v>0</v>
      </c>
      <c r="ES34" s="79"/>
      <c r="ET34" s="60"/>
      <c r="EU34" s="78">
        <f t="shared" si="49"/>
        <v>0</v>
      </c>
      <c r="EV34" s="79"/>
      <c r="EW34" s="60"/>
      <c r="EX34" s="78">
        <f t="shared" si="50"/>
        <v>0</v>
      </c>
      <c r="EY34" s="79"/>
      <c r="EZ34" s="60"/>
      <c r="FA34" s="78">
        <f t="shared" si="51"/>
        <v>0</v>
      </c>
      <c r="FB34" s="79"/>
      <c r="FC34" s="60"/>
      <c r="FD34" s="78">
        <f t="shared" si="52"/>
        <v>0</v>
      </c>
      <c r="FE34" s="79"/>
      <c r="FF34" s="60"/>
      <c r="FG34" s="78">
        <f t="shared" si="53"/>
        <v>0</v>
      </c>
      <c r="FH34" s="79"/>
      <c r="FI34" s="60"/>
      <c r="FJ34" s="78">
        <f t="shared" si="54"/>
        <v>0</v>
      </c>
      <c r="FK34" s="79"/>
      <c r="FL34" s="60"/>
      <c r="FM34" s="78">
        <f t="shared" si="55"/>
        <v>0</v>
      </c>
      <c r="FN34" s="79"/>
      <c r="FO34" s="60"/>
      <c r="FP34" s="78">
        <f t="shared" si="56"/>
        <v>0</v>
      </c>
      <c r="FQ34" s="79"/>
      <c r="FR34" s="60"/>
      <c r="FS34" s="78">
        <f t="shared" si="57"/>
        <v>0</v>
      </c>
      <c r="FT34" s="79"/>
      <c r="FU34" s="60"/>
      <c r="FV34" s="78">
        <f t="shared" si="58"/>
        <v>0</v>
      </c>
      <c r="FW34" s="79"/>
      <c r="FX34" s="60"/>
      <c r="FY34" s="78">
        <f t="shared" si="59"/>
        <v>0</v>
      </c>
      <c r="FZ34" s="79"/>
      <c r="GA34" s="60"/>
      <c r="GB34" s="78">
        <f t="shared" si="60"/>
        <v>0</v>
      </c>
      <c r="GC34" s="79"/>
      <c r="GD34" s="60"/>
      <c r="GE34" s="78">
        <f t="shared" si="61"/>
        <v>0</v>
      </c>
      <c r="GF34" s="79"/>
      <c r="GG34" s="60"/>
      <c r="GH34" s="78">
        <f t="shared" si="62"/>
        <v>0</v>
      </c>
      <c r="GI34" s="79"/>
      <c r="GJ34" s="60"/>
      <c r="GK34" s="78">
        <f t="shared" si="63"/>
        <v>0</v>
      </c>
      <c r="GL34" s="79"/>
      <c r="GM34" s="60"/>
      <c r="GN34" s="78">
        <f t="shared" si="64"/>
        <v>0</v>
      </c>
      <c r="GO34" s="79"/>
      <c r="GP34" s="60"/>
      <c r="GQ34" s="78">
        <f t="shared" si="65"/>
        <v>0</v>
      </c>
      <c r="GR34" s="79"/>
      <c r="GS34" s="60"/>
      <c r="GT34" s="78">
        <f t="shared" si="66"/>
        <v>0</v>
      </c>
      <c r="GU34" s="79"/>
      <c r="GV34" s="60"/>
      <c r="GW34" s="78">
        <f t="shared" si="67"/>
        <v>0</v>
      </c>
      <c r="GX34" s="79"/>
      <c r="GY34" s="60"/>
      <c r="GZ34" s="78">
        <f t="shared" si="68"/>
        <v>0</v>
      </c>
      <c r="HA34" s="79"/>
      <c r="HB34" s="60"/>
      <c r="HC34" s="78">
        <f t="shared" si="69"/>
        <v>0</v>
      </c>
      <c r="HD34" s="81">
        <v>129.4</v>
      </c>
      <c r="HE34" s="81">
        <v>1</v>
      </c>
      <c r="HF34" s="78">
        <f t="shared" si="70"/>
        <v>129.4</v>
      </c>
      <c r="HG34" s="81"/>
      <c r="HH34" s="81"/>
      <c r="HI34" s="78">
        <f t="shared" si="71"/>
        <v>0</v>
      </c>
      <c r="HJ34" s="81"/>
      <c r="HK34" s="81"/>
      <c r="HL34" s="78">
        <f t="shared" si="72"/>
        <v>0</v>
      </c>
      <c r="HM34" s="81"/>
      <c r="HN34" s="81"/>
      <c r="HO34" s="78">
        <f t="shared" si="73"/>
        <v>0</v>
      </c>
      <c r="HP34" s="81"/>
      <c r="HQ34" s="81"/>
      <c r="HR34" s="78">
        <f t="shared" si="74"/>
        <v>0</v>
      </c>
      <c r="HS34" s="81"/>
      <c r="HT34" s="81"/>
      <c r="HU34" s="78">
        <f t="shared" si="75"/>
        <v>0</v>
      </c>
      <c r="HV34" s="81"/>
      <c r="HW34" s="81"/>
      <c r="HX34" s="78">
        <f t="shared" si="76"/>
        <v>0</v>
      </c>
      <c r="HY34" s="81"/>
      <c r="HZ34" s="81"/>
      <c r="IA34" s="78">
        <f t="shared" si="77"/>
        <v>0</v>
      </c>
      <c r="IB34" s="81"/>
      <c r="IC34" s="81"/>
      <c r="ID34" s="78">
        <f t="shared" si="78"/>
        <v>0</v>
      </c>
      <c r="IE34" s="81"/>
      <c r="IF34" s="81"/>
      <c r="IG34" s="78">
        <f t="shared" si="79"/>
        <v>0</v>
      </c>
      <c r="IH34" s="81"/>
      <c r="II34" s="81"/>
      <c r="IJ34" s="78">
        <f t="shared" si="80"/>
        <v>0</v>
      </c>
      <c r="IK34" s="81"/>
      <c r="IL34" s="81"/>
      <c r="IM34" s="78">
        <f t="shared" si="81"/>
        <v>0</v>
      </c>
      <c r="IN34" s="81"/>
      <c r="IO34" s="81"/>
      <c r="IP34" s="78">
        <f t="shared" si="82"/>
        <v>0</v>
      </c>
      <c r="IQ34" s="81"/>
      <c r="IR34" s="81"/>
    </row>
    <row r="35" spans="1:252" s="61" customFormat="1" x14ac:dyDescent="0.2">
      <c r="A35" s="59">
        <v>32</v>
      </c>
      <c r="B35" s="76"/>
      <c r="C35" s="60"/>
      <c r="D35" s="77">
        <f t="shared" si="238"/>
        <v>0</v>
      </c>
      <c r="E35" s="76">
        <v>1.39</v>
      </c>
      <c r="F35" s="60">
        <v>2</v>
      </c>
      <c r="G35" s="77">
        <f t="shared" si="239"/>
        <v>2.78</v>
      </c>
      <c r="H35" s="76"/>
      <c r="I35" s="60"/>
      <c r="J35" s="77">
        <f t="shared" si="240"/>
        <v>0</v>
      </c>
      <c r="K35" s="76"/>
      <c r="L35" s="60"/>
      <c r="M35" s="77">
        <f t="shared" si="241"/>
        <v>0</v>
      </c>
      <c r="N35" s="76">
        <v>17.91</v>
      </c>
      <c r="O35" s="60">
        <v>1</v>
      </c>
      <c r="P35" s="77">
        <f t="shared" si="242"/>
        <v>17.91</v>
      </c>
      <c r="Q35" s="76">
        <v>27.85</v>
      </c>
      <c r="R35" s="60">
        <v>1</v>
      </c>
      <c r="S35" s="77">
        <f t="shared" si="243"/>
        <v>27.85</v>
      </c>
      <c r="T35" s="76"/>
      <c r="U35" s="60"/>
      <c r="V35" s="77">
        <f t="shared" si="244"/>
        <v>0</v>
      </c>
      <c r="W35" s="76"/>
      <c r="X35" s="60"/>
      <c r="Y35" s="77">
        <f t="shared" si="245"/>
        <v>0</v>
      </c>
      <c r="Z35" s="76"/>
      <c r="AA35" s="60"/>
      <c r="AB35" s="77">
        <f t="shared" si="246"/>
        <v>0</v>
      </c>
      <c r="AC35" s="76"/>
      <c r="AD35" s="60"/>
      <c r="AE35" s="77">
        <f t="shared" si="247"/>
        <v>0</v>
      </c>
      <c r="AF35" s="76"/>
      <c r="AG35" s="60"/>
      <c r="AH35" s="77">
        <f t="shared" si="248"/>
        <v>0</v>
      </c>
      <c r="AI35" s="76">
        <v>4.38</v>
      </c>
      <c r="AJ35" s="60">
        <v>1</v>
      </c>
      <c r="AK35" s="77">
        <f t="shared" si="249"/>
        <v>4.38</v>
      </c>
      <c r="AL35" s="76"/>
      <c r="AM35" s="60"/>
      <c r="AN35" s="77">
        <f t="shared" si="250"/>
        <v>0</v>
      </c>
      <c r="AO35" s="76">
        <v>3.28</v>
      </c>
      <c r="AP35" s="60">
        <v>1</v>
      </c>
      <c r="AQ35" s="77">
        <f t="shared" si="251"/>
        <v>3.28</v>
      </c>
      <c r="AR35" s="76">
        <v>8.6999999999999993</v>
      </c>
      <c r="AS35" s="60">
        <v>1</v>
      </c>
      <c r="AT35" s="78">
        <f t="shared" si="252"/>
        <v>8.6999999999999993</v>
      </c>
      <c r="AU35" s="79"/>
      <c r="AV35" s="60"/>
      <c r="AW35" s="77">
        <f t="shared" si="253"/>
        <v>0</v>
      </c>
      <c r="AX35" s="76">
        <v>12</v>
      </c>
      <c r="AY35" s="60">
        <v>1</v>
      </c>
      <c r="AZ35" s="77">
        <f t="shared" si="254"/>
        <v>12</v>
      </c>
      <c r="BA35" s="76">
        <v>0.34</v>
      </c>
      <c r="BB35" s="60">
        <v>3</v>
      </c>
      <c r="BC35" s="77">
        <f t="shared" si="255"/>
        <v>1.02</v>
      </c>
      <c r="BD35" s="76"/>
      <c r="BE35" s="60">
        <v>1</v>
      </c>
      <c r="BF35" s="77">
        <f t="shared" si="256"/>
        <v>0</v>
      </c>
      <c r="BG35" s="76"/>
      <c r="BH35" s="60"/>
      <c r="BI35" s="77">
        <f t="shared" si="257"/>
        <v>0</v>
      </c>
      <c r="BJ35" s="76">
        <v>128.91</v>
      </c>
      <c r="BK35" s="60">
        <v>1</v>
      </c>
      <c r="BL35" s="77">
        <f t="shared" si="258"/>
        <v>128.91</v>
      </c>
      <c r="BM35" s="76">
        <v>0.22</v>
      </c>
      <c r="BN35" s="60">
        <v>2</v>
      </c>
      <c r="BO35" s="77">
        <f t="shared" si="259"/>
        <v>0.44</v>
      </c>
      <c r="BP35" s="76">
        <v>9</v>
      </c>
      <c r="BQ35" s="60">
        <v>1</v>
      </c>
      <c r="BR35" s="77">
        <f t="shared" si="260"/>
        <v>9</v>
      </c>
      <c r="BS35" s="76"/>
      <c r="BT35" s="60"/>
      <c r="BU35" s="77">
        <f t="shared" si="261"/>
        <v>0</v>
      </c>
      <c r="BV35" s="76">
        <v>167.24</v>
      </c>
      <c r="BW35" s="60">
        <v>1</v>
      </c>
      <c r="BX35" s="77">
        <f t="shared" si="262"/>
        <v>167.24</v>
      </c>
      <c r="BY35" s="76"/>
      <c r="BZ35" s="60" t="s">
        <v>747</v>
      </c>
      <c r="CA35" s="77" t="e">
        <f t="shared" si="263"/>
        <v>#VALUE!</v>
      </c>
      <c r="CB35" s="76"/>
      <c r="CC35" s="60"/>
      <c r="CD35" s="77">
        <f t="shared" si="264"/>
        <v>0</v>
      </c>
      <c r="CE35" s="76"/>
      <c r="CF35" s="60"/>
      <c r="CG35" s="77">
        <f t="shared" si="265"/>
        <v>0</v>
      </c>
      <c r="CH35" s="76">
        <v>212</v>
      </c>
      <c r="CI35" s="60">
        <v>1</v>
      </c>
      <c r="CJ35" s="77">
        <f t="shared" si="266"/>
        <v>212</v>
      </c>
      <c r="CK35" s="76">
        <v>2.0099999999999998</v>
      </c>
      <c r="CL35" s="60">
        <v>2</v>
      </c>
      <c r="CM35" s="77">
        <f t="shared" si="267"/>
        <v>4.0199999999999996</v>
      </c>
      <c r="CN35" s="76"/>
      <c r="CO35" s="60"/>
      <c r="CP35" s="77">
        <f t="shared" si="268"/>
        <v>0</v>
      </c>
      <c r="CQ35" s="76"/>
      <c r="CR35" s="60"/>
      <c r="CS35" s="77">
        <f t="shared" si="31"/>
        <v>0</v>
      </c>
      <c r="CT35" s="76">
        <v>23.73</v>
      </c>
      <c r="CU35" s="60">
        <v>2</v>
      </c>
      <c r="CV35" s="77">
        <f t="shared" si="32"/>
        <v>47.46</v>
      </c>
      <c r="CW35" s="76"/>
      <c r="CX35" s="60"/>
      <c r="CY35" s="77">
        <f t="shared" si="33"/>
        <v>0</v>
      </c>
      <c r="CZ35" s="76">
        <v>5.61</v>
      </c>
      <c r="DA35" s="60">
        <v>1</v>
      </c>
      <c r="DB35" s="77">
        <f t="shared" si="34"/>
        <v>5.61</v>
      </c>
      <c r="DC35" s="76"/>
      <c r="DD35" s="60"/>
      <c r="DE35" s="78">
        <f t="shared" si="35"/>
        <v>0</v>
      </c>
      <c r="DF35" s="79">
        <v>6.1</v>
      </c>
      <c r="DG35" s="60">
        <v>1</v>
      </c>
      <c r="DH35" s="78">
        <f t="shared" si="36"/>
        <v>6.1</v>
      </c>
      <c r="DI35" s="79"/>
      <c r="DJ35" s="60"/>
      <c r="DK35" s="78">
        <f t="shared" si="37"/>
        <v>0</v>
      </c>
      <c r="DL35" s="79">
        <v>2.33</v>
      </c>
      <c r="DM35" s="60">
        <v>2</v>
      </c>
      <c r="DN35" s="78">
        <f t="shared" si="38"/>
        <v>4.66</v>
      </c>
      <c r="DO35" s="79">
        <v>0.92</v>
      </c>
      <c r="DP35" s="60">
        <v>1</v>
      </c>
      <c r="DQ35" s="78">
        <f t="shared" si="39"/>
        <v>0.92</v>
      </c>
      <c r="DR35" s="79">
        <v>7.9</v>
      </c>
      <c r="DS35" s="60">
        <v>1</v>
      </c>
      <c r="DT35" s="78">
        <f t="shared" si="40"/>
        <v>7.9</v>
      </c>
      <c r="DU35" s="79">
        <v>21</v>
      </c>
      <c r="DV35" s="60">
        <v>2</v>
      </c>
      <c r="DW35" s="78">
        <f t="shared" si="41"/>
        <v>42</v>
      </c>
      <c r="DX35" s="79">
        <v>2.13</v>
      </c>
      <c r="DY35" s="60">
        <v>1</v>
      </c>
      <c r="DZ35" s="78">
        <f t="shared" si="42"/>
        <v>2.13</v>
      </c>
      <c r="EA35" s="79">
        <v>31.9</v>
      </c>
      <c r="EB35" s="60">
        <v>1</v>
      </c>
      <c r="EC35" s="78">
        <f t="shared" si="43"/>
        <v>31.9</v>
      </c>
      <c r="ED35" s="79"/>
      <c r="EE35" s="60"/>
      <c r="EF35" s="78">
        <f t="shared" si="44"/>
        <v>0</v>
      </c>
      <c r="EG35" s="79">
        <v>229.99</v>
      </c>
      <c r="EH35" s="60">
        <v>2</v>
      </c>
      <c r="EI35" s="78">
        <f t="shared" si="45"/>
        <v>459.98</v>
      </c>
      <c r="EJ35" s="79"/>
      <c r="EK35" s="60"/>
      <c r="EL35" s="78">
        <f t="shared" si="46"/>
        <v>0</v>
      </c>
      <c r="EM35" s="79">
        <v>3.31</v>
      </c>
      <c r="EN35" s="60">
        <v>4</v>
      </c>
      <c r="EO35" s="78">
        <f t="shared" si="47"/>
        <v>13.24</v>
      </c>
      <c r="EP35" s="79"/>
      <c r="EQ35" s="60"/>
      <c r="ER35" s="78">
        <f t="shared" si="48"/>
        <v>0</v>
      </c>
      <c r="ES35" s="79">
        <v>6.74</v>
      </c>
      <c r="ET35" s="60">
        <v>2</v>
      </c>
      <c r="EU35" s="78">
        <f t="shared" si="49"/>
        <v>13.48</v>
      </c>
      <c r="EV35" s="79"/>
      <c r="EW35" s="60"/>
      <c r="EX35" s="78">
        <f t="shared" si="50"/>
        <v>0</v>
      </c>
      <c r="EY35" s="79">
        <v>4.8899999999999997</v>
      </c>
      <c r="EZ35" s="60">
        <v>1</v>
      </c>
      <c r="FA35" s="78">
        <f t="shared" si="51"/>
        <v>4.8899999999999997</v>
      </c>
      <c r="FB35" s="79"/>
      <c r="FC35" s="60"/>
      <c r="FD35" s="78">
        <f t="shared" si="52"/>
        <v>0</v>
      </c>
      <c r="FE35" s="79">
        <v>11.92</v>
      </c>
      <c r="FF35" s="60">
        <v>1</v>
      </c>
      <c r="FG35" s="78">
        <f t="shared" si="53"/>
        <v>11.92</v>
      </c>
      <c r="FH35" s="79">
        <v>49</v>
      </c>
      <c r="FI35" s="60">
        <v>1</v>
      </c>
      <c r="FJ35" s="78">
        <f t="shared" si="54"/>
        <v>49</v>
      </c>
      <c r="FK35" s="79">
        <v>3.56</v>
      </c>
      <c r="FL35" s="60">
        <v>4</v>
      </c>
      <c r="FM35" s="78">
        <f t="shared" si="55"/>
        <v>14.24</v>
      </c>
      <c r="FN35" s="79"/>
      <c r="FO35" s="60"/>
      <c r="FP35" s="78">
        <f t="shared" si="56"/>
        <v>0</v>
      </c>
      <c r="FQ35" s="79">
        <v>7.72</v>
      </c>
      <c r="FR35" s="60">
        <v>1</v>
      </c>
      <c r="FS35" s="78">
        <f t="shared" si="57"/>
        <v>7.72</v>
      </c>
      <c r="FT35" s="79"/>
      <c r="FU35" s="60"/>
      <c r="FV35" s="78">
        <f t="shared" si="58"/>
        <v>0</v>
      </c>
      <c r="FW35" s="79"/>
      <c r="FX35" s="60" t="s">
        <v>468</v>
      </c>
      <c r="FY35" s="78" t="e">
        <f t="shared" si="59"/>
        <v>#VALUE!</v>
      </c>
      <c r="FZ35" s="79"/>
      <c r="GA35" s="60" t="s">
        <v>748</v>
      </c>
      <c r="GB35" s="78" t="e">
        <f t="shared" si="60"/>
        <v>#VALUE!</v>
      </c>
      <c r="GC35" s="79"/>
      <c r="GD35" s="60"/>
      <c r="GE35" s="78">
        <f t="shared" si="61"/>
        <v>0</v>
      </c>
      <c r="GF35" s="79"/>
      <c r="GG35" s="60"/>
      <c r="GH35" s="78">
        <f t="shared" si="62"/>
        <v>0</v>
      </c>
      <c r="GI35" s="79"/>
      <c r="GJ35" s="60"/>
      <c r="GK35" s="78">
        <f t="shared" si="63"/>
        <v>0</v>
      </c>
      <c r="GL35" s="79"/>
      <c r="GM35" s="60"/>
      <c r="GN35" s="78">
        <f t="shared" si="64"/>
        <v>0</v>
      </c>
      <c r="GO35" s="79">
        <v>1.3</v>
      </c>
      <c r="GP35" s="60">
        <v>1</v>
      </c>
      <c r="GQ35" s="78">
        <f t="shared" si="65"/>
        <v>1.3</v>
      </c>
      <c r="GR35" s="79"/>
      <c r="GS35" s="60"/>
      <c r="GT35" s="78">
        <f t="shared" si="66"/>
        <v>0</v>
      </c>
      <c r="GU35" s="79"/>
      <c r="GV35" s="60"/>
      <c r="GW35" s="78">
        <f t="shared" si="67"/>
        <v>0</v>
      </c>
      <c r="GX35" s="79"/>
      <c r="GY35" s="60"/>
      <c r="GZ35" s="78">
        <f t="shared" si="68"/>
        <v>0</v>
      </c>
      <c r="HA35" s="79">
        <v>61.06</v>
      </c>
      <c r="HB35" s="60">
        <v>1</v>
      </c>
      <c r="HC35" s="78">
        <f t="shared" si="69"/>
        <v>61.06</v>
      </c>
      <c r="HD35" s="79"/>
      <c r="HE35" s="60"/>
      <c r="HF35" s="78">
        <f t="shared" si="70"/>
        <v>0</v>
      </c>
      <c r="HG35" s="79"/>
      <c r="HH35" s="60"/>
      <c r="HI35" s="78">
        <f t="shared" si="71"/>
        <v>0</v>
      </c>
      <c r="HJ35" s="79"/>
      <c r="HK35" s="60"/>
      <c r="HL35" s="78">
        <f t="shared" si="72"/>
        <v>0</v>
      </c>
      <c r="HM35" s="79"/>
      <c r="HN35" s="60"/>
      <c r="HO35" s="78">
        <f t="shared" si="73"/>
        <v>0</v>
      </c>
      <c r="HP35" s="79"/>
      <c r="HQ35" s="60"/>
      <c r="HR35" s="78">
        <f t="shared" si="74"/>
        <v>0</v>
      </c>
      <c r="HS35" s="79">
        <v>1.62</v>
      </c>
      <c r="HT35" s="60">
        <v>4</v>
      </c>
      <c r="HU35" s="78">
        <f t="shared" si="75"/>
        <v>6.48</v>
      </c>
      <c r="HV35" s="79">
        <v>250</v>
      </c>
      <c r="HW35" s="60">
        <v>1</v>
      </c>
      <c r="HX35" s="78">
        <f t="shared" si="76"/>
        <v>250</v>
      </c>
      <c r="HY35" s="79"/>
      <c r="HZ35" s="60"/>
      <c r="IA35" s="78">
        <f t="shared" si="77"/>
        <v>0</v>
      </c>
      <c r="IB35" s="79"/>
      <c r="IC35" s="60"/>
      <c r="ID35" s="78">
        <f t="shared" si="78"/>
        <v>0</v>
      </c>
      <c r="IE35" s="79"/>
      <c r="IF35" s="60"/>
      <c r="IG35" s="78">
        <f t="shared" si="79"/>
        <v>0</v>
      </c>
      <c r="IH35" s="79"/>
      <c r="II35" s="60"/>
      <c r="IJ35" s="78">
        <f t="shared" si="80"/>
        <v>0</v>
      </c>
      <c r="IK35" s="79"/>
      <c r="IL35" s="60"/>
      <c r="IM35" s="78">
        <f t="shared" si="81"/>
        <v>0</v>
      </c>
      <c r="IN35" s="79"/>
      <c r="IO35" s="60"/>
      <c r="IP35" s="78">
        <f t="shared" si="82"/>
        <v>0</v>
      </c>
      <c r="IQ35" s="81"/>
      <c r="IR35" s="81"/>
    </row>
    <row r="36" spans="1:252" s="61" customFormat="1" x14ac:dyDescent="0.2">
      <c r="A36" s="59">
        <v>33</v>
      </c>
      <c r="B36" s="76"/>
      <c r="C36" s="60"/>
      <c r="D36" s="77">
        <f t="shared" si="83"/>
        <v>0</v>
      </c>
      <c r="E36" s="76">
        <v>1.39</v>
      </c>
      <c r="F36" s="60">
        <v>2</v>
      </c>
      <c r="G36" s="77">
        <f t="shared" si="84"/>
        <v>2.78</v>
      </c>
      <c r="H36" s="76"/>
      <c r="I36" s="60"/>
      <c r="J36" s="77">
        <f t="shared" si="85"/>
        <v>0</v>
      </c>
      <c r="K36" s="76"/>
      <c r="L36" s="60"/>
      <c r="M36" s="77">
        <f t="shared" si="86"/>
        <v>0</v>
      </c>
      <c r="N36" s="76">
        <v>17.91</v>
      </c>
      <c r="O36" s="60">
        <v>1</v>
      </c>
      <c r="P36" s="77">
        <f t="shared" si="87"/>
        <v>17.91</v>
      </c>
      <c r="Q36" s="76"/>
      <c r="R36" s="60"/>
      <c r="S36" s="77">
        <f t="shared" si="88"/>
        <v>0</v>
      </c>
      <c r="T36" s="76">
        <v>4.5199999999999996</v>
      </c>
      <c r="U36" s="60">
        <v>1</v>
      </c>
      <c r="V36" s="77">
        <f t="shared" si="89"/>
        <v>4.5199999999999996</v>
      </c>
      <c r="W36" s="76"/>
      <c r="X36" s="60"/>
      <c r="Y36" s="77">
        <f t="shared" si="90"/>
        <v>0</v>
      </c>
      <c r="Z36" s="76"/>
      <c r="AA36" s="60"/>
      <c r="AB36" s="77">
        <f t="shared" si="91"/>
        <v>0</v>
      </c>
      <c r="AC36" s="76">
        <v>3.85</v>
      </c>
      <c r="AD36" s="60">
        <v>1</v>
      </c>
      <c r="AE36" s="77">
        <f t="shared" si="92"/>
        <v>3.85</v>
      </c>
      <c r="AF36" s="76"/>
      <c r="AG36" s="60"/>
      <c r="AH36" s="77">
        <f t="shared" si="93"/>
        <v>0</v>
      </c>
      <c r="AI36" s="76">
        <v>4.38</v>
      </c>
      <c r="AJ36" s="60">
        <v>1</v>
      </c>
      <c r="AK36" s="77">
        <f t="shared" si="94"/>
        <v>4.38</v>
      </c>
      <c r="AL36" s="76">
        <v>0.28000000000000003</v>
      </c>
      <c r="AM36" s="60">
        <v>1</v>
      </c>
      <c r="AN36" s="77">
        <f t="shared" si="95"/>
        <v>0.28000000000000003</v>
      </c>
      <c r="AO36" s="76">
        <v>1.98</v>
      </c>
      <c r="AP36" s="60">
        <v>1</v>
      </c>
      <c r="AQ36" s="77">
        <f t="shared" si="96"/>
        <v>1.98</v>
      </c>
      <c r="AR36" s="76">
        <v>8.6999999999999993</v>
      </c>
      <c r="AS36" s="60">
        <v>1</v>
      </c>
      <c r="AT36" s="78">
        <f t="shared" si="97"/>
        <v>8.6999999999999993</v>
      </c>
      <c r="AU36" s="79"/>
      <c r="AV36" s="60"/>
      <c r="AW36" s="77">
        <f t="shared" si="98"/>
        <v>0</v>
      </c>
      <c r="AX36" s="76">
        <v>12</v>
      </c>
      <c r="AY36" s="60">
        <v>1</v>
      </c>
      <c r="AZ36" s="77">
        <f t="shared" si="99"/>
        <v>12</v>
      </c>
      <c r="BA36" s="76">
        <v>0.34</v>
      </c>
      <c r="BB36" s="60">
        <v>2</v>
      </c>
      <c r="BC36" s="77">
        <f t="shared" si="100"/>
        <v>0.68</v>
      </c>
      <c r="BD36" s="76">
        <v>41.51</v>
      </c>
      <c r="BE36" s="60">
        <v>1</v>
      </c>
      <c r="BF36" s="77">
        <f t="shared" si="101"/>
        <v>41.51</v>
      </c>
      <c r="BG36" s="76"/>
      <c r="BH36" s="60"/>
      <c r="BI36" s="77">
        <f t="shared" si="102"/>
        <v>0</v>
      </c>
      <c r="BJ36" s="76">
        <v>124.56</v>
      </c>
      <c r="BK36" s="60">
        <v>1</v>
      </c>
      <c r="BL36" s="77">
        <f t="shared" si="103"/>
        <v>124.56</v>
      </c>
      <c r="BM36" s="76"/>
      <c r="BN36" s="60"/>
      <c r="BO36" s="77">
        <f t="shared" si="104"/>
        <v>0</v>
      </c>
      <c r="BP36" s="76">
        <v>9</v>
      </c>
      <c r="BQ36" s="60">
        <v>1</v>
      </c>
      <c r="BR36" s="77">
        <f t="shared" si="105"/>
        <v>9</v>
      </c>
      <c r="BS36" s="76">
        <v>0.57999999999999996</v>
      </c>
      <c r="BT36" s="60">
        <v>2</v>
      </c>
      <c r="BU36" s="77">
        <f t="shared" si="106"/>
        <v>1.1599999999999999</v>
      </c>
      <c r="BV36" s="76"/>
      <c r="BW36" s="60"/>
      <c r="BX36" s="77">
        <f t="shared" si="107"/>
        <v>0</v>
      </c>
      <c r="BY36" s="76"/>
      <c r="BZ36" s="60" t="s">
        <v>747</v>
      </c>
      <c r="CA36" s="77" t="e">
        <f t="shared" si="108"/>
        <v>#VALUE!</v>
      </c>
      <c r="CB36" s="76"/>
      <c r="CC36" s="60"/>
      <c r="CD36" s="77">
        <f t="shared" si="109"/>
        <v>0</v>
      </c>
      <c r="CE36" s="76"/>
      <c r="CF36" s="60"/>
      <c r="CG36" s="77">
        <f t="shared" si="110"/>
        <v>0</v>
      </c>
      <c r="CH36" s="76">
        <v>167</v>
      </c>
      <c r="CI36" s="60">
        <v>1</v>
      </c>
      <c r="CJ36" s="77">
        <f t="shared" si="111"/>
        <v>167</v>
      </c>
      <c r="CK36" s="76"/>
      <c r="CL36" s="60"/>
      <c r="CM36" s="77">
        <f t="shared" si="112"/>
        <v>0</v>
      </c>
      <c r="CN36" s="76"/>
      <c r="CO36" s="60"/>
      <c r="CP36" s="77">
        <f t="shared" si="113"/>
        <v>0</v>
      </c>
      <c r="CQ36" s="76"/>
      <c r="CR36" s="60"/>
      <c r="CS36" s="77">
        <f t="shared" ref="CS36:CS67" si="269">CQ36*CR36</f>
        <v>0</v>
      </c>
      <c r="CT36" s="76">
        <v>23.73</v>
      </c>
      <c r="CU36" s="60">
        <v>2</v>
      </c>
      <c r="CV36" s="77">
        <f t="shared" ref="CV36:CV67" si="270">CT36*CU36</f>
        <v>47.46</v>
      </c>
      <c r="CW36" s="76"/>
      <c r="CX36" s="60"/>
      <c r="CY36" s="77">
        <f t="shared" ref="CY36:CY67" si="271">CW36*CX36</f>
        <v>0</v>
      </c>
      <c r="CZ36" s="76">
        <v>5.61</v>
      </c>
      <c r="DA36" s="60">
        <v>1</v>
      </c>
      <c r="DB36" s="77">
        <f t="shared" ref="DB36:DB67" si="272">CZ36*DA36</f>
        <v>5.61</v>
      </c>
      <c r="DC36" s="76"/>
      <c r="DD36" s="60"/>
      <c r="DE36" s="78">
        <f t="shared" ref="DE36:DE67" si="273">DC36*DD36</f>
        <v>0</v>
      </c>
      <c r="DF36" s="79"/>
      <c r="DG36" s="60"/>
      <c r="DH36" s="78">
        <f t="shared" ref="DH36:DH67" si="274">DF36*DG36</f>
        <v>0</v>
      </c>
      <c r="DI36" s="79"/>
      <c r="DJ36" s="60"/>
      <c r="DK36" s="78">
        <f t="shared" ref="DK36:DK67" si="275">DI36*DJ36</f>
        <v>0</v>
      </c>
      <c r="DL36" s="79">
        <v>2.33</v>
      </c>
      <c r="DM36" s="60">
        <v>2</v>
      </c>
      <c r="DN36" s="78">
        <f t="shared" ref="DN36:DN67" si="276">DL36*DM36</f>
        <v>4.66</v>
      </c>
      <c r="DO36" s="79">
        <v>0.92</v>
      </c>
      <c r="DP36" s="60">
        <v>1</v>
      </c>
      <c r="DQ36" s="78">
        <f t="shared" ref="DQ36:DQ67" si="277">DO36*DP36</f>
        <v>0.92</v>
      </c>
      <c r="DR36" s="79">
        <v>7.9</v>
      </c>
      <c r="DS36" s="60">
        <v>1</v>
      </c>
      <c r="DT36" s="78">
        <f t="shared" ref="DT36:DT67" si="278">DR36*DS36</f>
        <v>7.9</v>
      </c>
      <c r="DU36" s="79"/>
      <c r="DV36" s="60"/>
      <c r="DW36" s="78">
        <f t="shared" ref="DW36:DW67" si="279">DU36*DV36</f>
        <v>0</v>
      </c>
      <c r="DX36" s="79">
        <v>2.13</v>
      </c>
      <c r="DY36" s="60">
        <v>1</v>
      </c>
      <c r="DZ36" s="78">
        <f t="shared" ref="DZ36:DZ67" si="280">DX36*DY36</f>
        <v>2.13</v>
      </c>
      <c r="EA36" s="79">
        <v>31.9</v>
      </c>
      <c r="EB36" s="60">
        <v>1</v>
      </c>
      <c r="EC36" s="78">
        <f t="shared" ref="EC36:EC67" si="281">EA36*EB36</f>
        <v>31.9</v>
      </c>
      <c r="ED36" s="79"/>
      <c r="EE36" s="60"/>
      <c r="EF36" s="78">
        <f t="shared" ref="EF36:EF67" si="282">ED36*EE36</f>
        <v>0</v>
      </c>
      <c r="EG36" s="79">
        <v>229.99</v>
      </c>
      <c r="EH36" s="60">
        <v>1</v>
      </c>
      <c r="EI36" s="78">
        <f t="shared" ref="EI36:EI67" si="283">EG36*EH36</f>
        <v>229.99</v>
      </c>
      <c r="EJ36" s="79"/>
      <c r="EK36" s="60"/>
      <c r="EL36" s="78">
        <f t="shared" ref="EL36:EL67" si="284">EJ36*EK36</f>
        <v>0</v>
      </c>
      <c r="EM36" s="79">
        <v>3.28</v>
      </c>
      <c r="EN36" s="60">
        <v>3</v>
      </c>
      <c r="EO36" s="78">
        <f t="shared" ref="EO36:EO67" si="285">EM36*EN36</f>
        <v>9.84</v>
      </c>
      <c r="EP36" s="79"/>
      <c r="EQ36" s="60"/>
      <c r="ER36" s="78">
        <f t="shared" ref="ER36:ER67" si="286">EP36*EQ36</f>
        <v>0</v>
      </c>
      <c r="ES36" s="79">
        <v>6.74</v>
      </c>
      <c r="ET36" s="60">
        <v>2</v>
      </c>
      <c r="EU36" s="78">
        <f t="shared" ref="EU36:EU67" si="287">ES36*ET36</f>
        <v>13.48</v>
      </c>
      <c r="EV36" s="79">
        <v>1.1200000000000001</v>
      </c>
      <c r="EW36" s="60">
        <v>1</v>
      </c>
      <c r="EX36" s="78">
        <f t="shared" ref="EX36:EX67" si="288">EV36*EW36</f>
        <v>1.1200000000000001</v>
      </c>
      <c r="EY36" s="79">
        <v>4.8899999999999997</v>
      </c>
      <c r="EZ36" s="60">
        <v>1</v>
      </c>
      <c r="FA36" s="78">
        <f t="shared" ref="FA36:FA67" si="289">EY36*EZ36</f>
        <v>4.8899999999999997</v>
      </c>
      <c r="FB36" s="79"/>
      <c r="FC36" s="60"/>
      <c r="FD36" s="78">
        <f t="shared" ref="FD36:FD67" si="290">FB36*FC36</f>
        <v>0</v>
      </c>
      <c r="FE36" s="79">
        <v>11.92</v>
      </c>
      <c r="FF36" s="60">
        <v>1</v>
      </c>
      <c r="FG36" s="78">
        <f t="shared" ref="FG36:FG67" si="291">FE36*FF36</f>
        <v>11.92</v>
      </c>
      <c r="FH36" s="79">
        <v>49</v>
      </c>
      <c r="FI36" s="60">
        <v>1</v>
      </c>
      <c r="FJ36" s="78">
        <f t="shared" ref="FJ36:FJ67" si="292">FH36*FI36</f>
        <v>49</v>
      </c>
      <c r="FK36" s="79"/>
      <c r="FL36" s="60"/>
      <c r="FM36" s="78">
        <f t="shared" ref="FM36:FM67" si="293">FK36*FL36</f>
        <v>0</v>
      </c>
      <c r="FN36" s="79"/>
      <c r="FO36" s="60"/>
      <c r="FP36" s="78">
        <f t="shared" ref="FP36:FP67" si="294">FN36*FO36</f>
        <v>0</v>
      </c>
      <c r="FQ36" s="79">
        <v>7.72</v>
      </c>
      <c r="FR36" s="60">
        <v>1</v>
      </c>
      <c r="FS36" s="78">
        <f t="shared" ref="FS36:FS67" si="295">FQ36*FR36</f>
        <v>7.72</v>
      </c>
      <c r="FT36" s="79"/>
      <c r="FU36" s="60"/>
      <c r="FV36" s="78">
        <f t="shared" ref="FV36:FV67" si="296">FT36*FU36</f>
        <v>0</v>
      </c>
      <c r="FW36" s="79"/>
      <c r="FX36" s="60" t="s">
        <v>468</v>
      </c>
      <c r="FY36" s="78" t="e">
        <f t="shared" ref="FY36:FY67" si="297">FW36*FX36</f>
        <v>#VALUE!</v>
      </c>
      <c r="FZ36" s="79"/>
      <c r="GA36" s="60"/>
      <c r="GB36" s="78">
        <f t="shared" ref="GB36:GB67" si="298">FZ36*GA36</f>
        <v>0</v>
      </c>
      <c r="GC36" s="79"/>
      <c r="GD36" s="60"/>
      <c r="GE36" s="78">
        <f t="shared" ref="GE36:GE67" si="299">GC36*GD36</f>
        <v>0</v>
      </c>
      <c r="GF36" s="79"/>
      <c r="GG36" s="60"/>
      <c r="GH36" s="78">
        <f t="shared" ref="GH36:GH67" si="300">GF36*GG36</f>
        <v>0</v>
      </c>
      <c r="GI36" s="79">
        <v>1.49</v>
      </c>
      <c r="GJ36" s="60">
        <v>1</v>
      </c>
      <c r="GK36" s="78">
        <f t="shared" ref="GK36:GK67" si="301">GI36*GJ36</f>
        <v>1.49</v>
      </c>
      <c r="GL36" s="79">
        <v>0.52</v>
      </c>
      <c r="GM36" s="60">
        <v>1</v>
      </c>
      <c r="GN36" s="78">
        <f t="shared" ref="GN36:GN67" si="302">GL36*GM36</f>
        <v>0.52</v>
      </c>
      <c r="GO36" s="79">
        <v>1.3</v>
      </c>
      <c r="GP36" s="60">
        <v>2</v>
      </c>
      <c r="GQ36" s="78">
        <f t="shared" ref="GQ36:GQ67" si="303">GO36*GP36</f>
        <v>2.6</v>
      </c>
      <c r="GR36" s="79">
        <v>0.02</v>
      </c>
      <c r="GS36" s="60">
        <v>5</v>
      </c>
      <c r="GT36" s="78">
        <f t="shared" ref="GT36:GT67" si="304">GR36*GS36</f>
        <v>0.1</v>
      </c>
      <c r="GU36" s="79">
        <v>125.71</v>
      </c>
      <c r="GV36" s="60">
        <v>1</v>
      </c>
      <c r="GW36" s="78">
        <f t="shared" ref="GW36:GW67" si="305">GU36*GV36</f>
        <v>125.71</v>
      </c>
      <c r="GX36" s="79"/>
      <c r="GY36" s="60"/>
      <c r="GZ36" s="78">
        <f t="shared" ref="GZ36:GZ67" si="306">GX36*GY36</f>
        <v>0</v>
      </c>
      <c r="HA36" s="79"/>
      <c r="HB36" s="60">
        <v>0</v>
      </c>
      <c r="HC36" s="78">
        <f t="shared" ref="HC36:HC67" si="307">HA36*HB36</f>
        <v>0</v>
      </c>
      <c r="HD36" s="81"/>
      <c r="HE36" s="81"/>
      <c r="HF36" s="78">
        <f t="shared" ref="HF36:HF67" si="308">HD36*HE36</f>
        <v>0</v>
      </c>
      <c r="HG36" s="81"/>
      <c r="HH36" s="81"/>
      <c r="HI36" s="78">
        <f t="shared" ref="HI36:HI67" si="309">HG36*HH36</f>
        <v>0</v>
      </c>
      <c r="HJ36" s="81"/>
      <c r="HK36" s="81"/>
      <c r="HL36" s="78">
        <f t="shared" ref="HL36:HL67" si="310">HJ36*HK36</f>
        <v>0</v>
      </c>
      <c r="HM36" s="81"/>
      <c r="HN36" s="81"/>
      <c r="HO36" s="78">
        <f t="shared" ref="HO36:HO67" si="311">HM36*HN36</f>
        <v>0</v>
      </c>
      <c r="HP36" s="81"/>
      <c r="HQ36" s="81"/>
      <c r="HR36" s="78">
        <f t="shared" ref="HR36:HR67" si="312">HP36*HQ36</f>
        <v>0</v>
      </c>
      <c r="HS36" s="81"/>
      <c r="HT36" s="81"/>
      <c r="HU36" s="78">
        <f t="shared" ref="HU36:HU67" si="313">HS36*HT36</f>
        <v>0</v>
      </c>
      <c r="HV36" s="81"/>
      <c r="HW36" s="81"/>
      <c r="HX36" s="78">
        <f t="shared" ref="HX36:HX67" si="314">HV36*HW36</f>
        <v>0</v>
      </c>
      <c r="HY36" s="81"/>
      <c r="HZ36" s="81"/>
      <c r="IA36" s="78">
        <f t="shared" ref="IA36:IA67" si="315">HY36*HZ36</f>
        <v>0</v>
      </c>
      <c r="IB36" s="81"/>
      <c r="IC36" s="81"/>
      <c r="ID36" s="78">
        <f t="shared" ref="ID36:ID67" si="316">IB36*IC36</f>
        <v>0</v>
      </c>
      <c r="IE36" s="81"/>
      <c r="IF36" s="81"/>
      <c r="IG36" s="78">
        <f t="shared" ref="IG36:IG67" si="317">IE36*IF36</f>
        <v>0</v>
      </c>
      <c r="IH36" s="81"/>
      <c r="II36" s="81"/>
      <c r="IJ36" s="78">
        <f t="shared" ref="IJ36:IJ67" si="318">IH36*II36</f>
        <v>0</v>
      </c>
      <c r="IK36" s="81"/>
      <c r="IL36" s="81"/>
      <c r="IM36" s="78">
        <f t="shared" ref="IM36:IM67" si="319">IK36*IL36</f>
        <v>0</v>
      </c>
      <c r="IN36" s="81"/>
      <c r="IO36" s="81"/>
      <c r="IP36" s="78">
        <f t="shared" ref="IP36:IP67" si="320">IN36*IO36</f>
        <v>0</v>
      </c>
      <c r="IQ36" s="81"/>
      <c r="IR36" s="81"/>
    </row>
    <row r="37" spans="1:252" x14ac:dyDescent="0.2">
      <c r="A37" s="36">
        <v>34</v>
      </c>
      <c r="B37" s="49">
        <v>0.76</v>
      </c>
      <c r="C37" s="31">
        <v>1</v>
      </c>
      <c r="D37" s="52">
        <f t="shared" si="83"/>
        <v>0.76</v>
      </c>
      <c r="E37" s="49">
        <v>1.57</v>
      </c>
      <c r="F37" s="31">
        <v>2</v>
      </c>
      <c r="G37" s="52">
        <f t="shared" si="84"/>
        <v>3.14</v>
      </c>
      <c r="H37" s="49">
        <v>1.36</v>
      </c>
      <c r="I37" s="31">
        <v>1</v>
      </c>
      <c r="J37" s="52">
        <f t="shared" si="85"/>
        <v>1.36</v>
      </c>
      <c r="K37" s="49">
        <v>0.36</v>
      </c>
      <c r="L37" s="31">
        <v>1</v>
      </c>
      <c r="M37" s="52">
        <f t="shared" si="86"/>
        <v>0.36</v>
      </c>
      <c r="N37" s="49">
        <v>19.87</v>
      </c>
      <c r="O37" s="31">
        <v>1</v>
      </c>
      <c r="P37" s="52">
        <f t="shared" si="87"/>
        <v>19.87</v>
      </c>
      <c r="Q37" s="49">
        <v>120</v>
      </c>
      <c r="R37" s="31">
        <v>1</v>
      </c>
      <c r="S37" s="52">
        <f t="shared" si="88"/>
        <v>120</v>
      </c>
      <c r="T37" s="49">
        <v>6.5</v>
      </c>
      <c r="U37" s="31">
        <v>1</v>
      </c>
      <c r="V37" s="52">
        <f t="shared" si="89"/>
        <v>6.5</v>
      </c>
      <c r="W37" s="49">
        <v>14</v>
      </c>
      <c r="X37" s="31">
        <v>1</v>
      </c>
      <c r="Y37" s="52">
        <f t="shared" si="90"/>
        <v>14</v>
      </c>
      <c r="Z37" s="49">
        <v>68.849999999999994</v>
      </c>
      <c r="AA37" s="31">
        <v>1</v>
      </c>
      <c r="AB37" s="52">
        <f t="shared" si="91"/>
        <v>68.849999999999994</v>
      </c>
      <c r="AC37" s="49">
        <v>3.85</v>
      </c>
      <c r="AD37" s="31">
        <v>1</v>
      </c>
      <c r="AE37" s="52">
        <f t="shared" si="92"/>
        <v>3.85</v>
      </c>
      <c r="AF37" s="49">
        <v>1.84</v>
      </c>
      <c r="AG37" s="31">
        <v>1</v>
      </c>
      <c r="AH37" s="52">
        <f t="shared" si="93"/>
        <v>1.84</v>
      </c>
      <c r="AI37" s="49">
        <v>4.38</v>
      </c>
      <c r="AJ37" s="31">
        <v>2</v>
      </c>
      <c r="AK37" s="52">
        <f t="shared" si="94"/>
        <v>8.76</v>
      </c>
      <c r="AL37" s="49">
        <v>0.2</v>
      </c>
      <c r="AM37" s="31">
        <v>3</v>
      </c>
      <c r="AN37" s="52">
        <f t="shared" si="95"/>
        <v>0.60000000000000009</v>
      </c>
      <c r="AO37" s="49">
        <v>1.91</v>
      </c>
      <c r="AP37" s="31">
        <v>3</v>
      </c>
      <c r="AQ37" s="52">
        <f t="shared" si="96"/>
        <v>5.7299999999999995</v>
      </c>
      <c r="AR37" s="49">
        <v>8.6999999999999993</v>
      </c>
      <c r="AS37" s="31">
        <v>1</v>
      </c>
      <c r="AT37" s="16">
        <f t="shared" si="97"/>
        <v>8.6999999999999993</v>
      </c>
      <c r="AU37" s="31">
        <v>0.55000000000000004</v>
      </c>
      <c r="AV37" s="31">
        <v>4</v>
      </c>
      <c r="AW37" s="52">
        <f t="shared" si="98"/>
        <v>2.2000000000000002</v>
      </c>
      <c r="AX37" s="49">
        <v>14.4</v>
      </c>
      <c r="AY37" s="31">
        <v>1</v>
      </c>
      <c r="AZ37" s="52">
        <f t="shared" si="99"/>
        <v>14.4</v>
      </c>
      <c r="BA37" s="49">
        <v>0.34</v>
      </c>
      <c r="BB37" s="31">
        <v>2</v>
      </c>
      <c r="BC37" s="52">
        <f t="shared" si="100"/>
        <v>0.68</v>
      </c>
      <c r="BD37" s="49">
        <v>167</v>
      </c>
      <c r="BE37" s="31">
        <v>1</v>
      </c>
      <c r="BF37" s="52">
        <f t="shared" si="101"/>
        <v>167</v>
      </c>
      <c r="BG37" s="49">
        <v>32</v>
      </c>
      <c r="BH37" s="31">
        <v>4</v>
      </c>
      <c r="BI37" s="52">
        <f t="shared" si="102"/>
        <v>128</v>
      </c>
      <c r="BJ37" s="49">
        <v>210.9</v>
      </c>
      <c r="BK37" s="31">
        <v>1</v>
      </c>
      <c r="BL37" s="52">
        <f t="shared" si="103"/>
        <v>210.9</v>
      </c>
      <c r="BM37" s="49">
        <v>0.22</v>
      </c>
      <c r="BN37" s="31">
        <v>1</v>
      </c>
      <c r="BO37" s="52">
        <f t="shared" si="104"/>
        <v>0.22</v>
      </c>
      <c r="BP37" s="49">
        <v>9</v>
      </c>
      <c r="BQ37" s="31">
        <v>1</v>
      </c>
      <c r="BR37" s="52">
        <f t="shared" si="105"/>
        <v>9</v>
      </c>
      <c r="BS37" s="49">
        <v>0.57999999999999996</v>
      </c>
      <c r="BT37" s="31">
        <v>2</v>
      </c>
      <c r="BU37" s="52">
        <f t="shared" si="106"/>
        <v>1.1599999999999999</v>
      </c>
      <c r="BV37" s="49">
        <v>129.47999999999999</v>
      </c>
      <c r="BW37" s="31">
        <v>1</v>
      </c>
      <c r="BX37" s="52">
        <f t="shared" si="107"/>
        <v>129.47999999999999</v>
      </c>
      <c r="BY37" s="49"/>
      <c r="BZ37" s="31" t="s">
        <v>748</v>
      </c>
      <c r="CA37" s="52" t="e">
        <f t="shared" si="108"/>
        <v>#VALUE!</v>
      </c>
      <c r="CB37" s="49"/>
      <c r="CC37" s="31">
        <v>1</v>
      </c>
      <c r="CD37" s="52">
        <f t="shared" si="109"/>
        <v>0</v>
      </c>
      <c r="CE37" s="49" t="s">
        <v>468</v>
      </c>
      <c r="CF37" s="31">
        <v>3</v>
      </c>
      <c r="CG37" s="52" t="e">
        <f t="shared" si="110"/>
        <v>#VALUE!</v>
      </c>
      <c r="CH37" s="49">
        <v>188</v>
      </c>
      <c r="CI37" s="31">
        <v>2</v>
      </c>
      <c r="CJ37" s="52">
        <f t="shared" si="111"/>
        <v>376</v>
      </c>
      <c r="CK37" s="49"/>
      <c r="CL37" s="31"/>
      <c r="CM37" s="52">
        <f t="shared" si="112"/>
        <v>0</v>
      </c>
      <c r="CN37" s="49"/>
      <c r="CO37" s="31"/>
      <c r="CP37" s="52">
        <f t="shared" si="113"/>
        <v>0</v>
      </c>
      <c r="CQ37" s="49"/>
      <c r="CR37" s="31"/>
      <c r="CS37" s="52">
        <f t="shared" si="269"/>
        <v>0</v>
      </c>
      <c r="CT37" s="49"/>
      <c r="CU37" s="31"/>
      <c r="CV37" s="52">
        <f t="shared" si="270"/>
        <v>0</v>
      </c>
      <c r="CW37" s="49"/>
      <c r="CX37" s="31"/>
      <c r="CY37" s="52">
        <f t="shared" si="271"/>
        <v>0</v>
      </c>
      <c r="CZ37" s="49"/>
      <c r="DA37" s="31"/>
      <c r="DB37" s="52">
        <f t="shared" si="272"/>
        <v>0</v>
      </c>
      <c r="DC37" s="49"/>
      <c r="DD37" s="31"/>
      <c r="DE37" s="16">
        <f t="shared" si="273"/>
        <v>0</v>
      </c>
      <c r="DF37" s="31"/>
      <c r="DG37" s="31"/>
      <c r="DH37" s="16">
        <f t="shared" si="274"/>
        <v>0</v>
      </c>
      <c r="DI37" s="31"/>
      <c r="DJ37" s="31"/>
      <c r="DK37" s="16">
        <f t="shared" si="275"/>
        <v>0</v>
      </c>
      <c r="DL37" s="31"/>
      <c r="DM37" s="31"/>
      <c r="DN37" s="16">
        <f t="shared" si="276"/>
        <v>0</v>
      </c>
      <c r="DO37" s="31"/>
      <c r="DP37" s="31"/>
      <c r="DQ37" s="16">
        <f t="shared" si="277"/>
        <v>0</v>
      </c>
      <c r="DR37" s="31"/>
      <c r="DS37" s="31"/>
      <c r="DT37" s="16">
        <f t="shared" si="278"/>
        <v>0</v>
      </c>
      <c r="DU37" s="31"/>
      <c r="DV37" s="31"/>
      <c r="DW37" s="16">
        <f t="shared" si="279"/>
        <v>0</v>
      </c>
      <c r="DX37" s="31"/>
      <c r="DY37" s="31"/>
      <c r="DZ37" s="16">
        <f t="shared" si="280"/>
        <v>0</v>
      </c>
      <c r="EA37" s="31"/>
      <c r="EB37" s="31"/>
      <c r="EC37" s="16">
        <f t="shared" si="281"/>
        <v>0</v>
      </c>
      <c r="ED37" s="31"/>
      <c r="EE37" s="31"/>
      <c r="EF37" s="16">
        <f t="shared" si="282"/>
        <v>0</v>
      </c>
      <c r="EG37" s="31"/>
      <c r="EH37" s="31"/>
      <c r="EI37" s="16">
        <f t="shared" si="283"/>
        <v>0</v>
      </c>
      <c r="EJ37" s="31"/>
      <c r="EK37" s="31"/>
      <c r="EL37" s="16">
        <f t="shared" si="284"/>
        <v>0</v>
      </c>
      <c r="EM37" s="31"/>
      <c r="EN37" s="31"/>
      <c r="EO37" s="16">
        <f t="shared" si="285"/>
        <v>0</v>
      </c>
      <c r="EP37" s="31"/>
      <c r="EQ37" s="31"/>
      <c r="ER37" s="16">
        <f t="shared" si="286"/>
        <v>0</v>
      </c>
      <c r="ES37" s="31"/>
      <c r="ET37" s="31"/>
      <c r="EU37" s="16">
        <f t="shared" si="287"/>
        <v>0</v>
      </c>
      <c r="EV37" s="31"/>
      <c r="EW37" s="31"/>
      <c r="EX37" s="16">
        <f t="shared" si="288"/>
        <v>0</v>
      </c>
      <c r="EY37" s="31"/>
      <c r="EZ37" s="31"/>
      <c r="FA37" s="16">
        <f t="shared" si="289"/>
        <v>0</v>
      </c>
      <c r="FB37" s="31"/>
      <c r="FC37" s="31"/>
      <c r="FD37" s="16">
        <f t="shared" si="290"/>
        <v>0</v>
      </c>
      <c r="FE37" s="31"/>
      <c r="FF37" s="31"/>
      <c r="FG37" s="16">
        <f t="shared" si="291"/>
        <v>0</v>
      </c>
      <c r="FH37" s="31"/>
      <c r="FI37" s="31"/>
      <c r="FJ37" s="16">
        <f t="shared" si="292"/>
        <v>0</v>
      </c>
      <c r="FK37" s="31"/>
      <c r="FL37" s="31"/>
      <c r="FM37" s="16">
        <f t="shared" si="293"/>
        <v>0</v>
      </c>
      <c r="FN37" s="31"/>
      <c r="FO37" s="31"/>
      <c r="FP37" s="16">
        <f t="shared" si="294"/>
        <v>0</v>
      </c>
      <c r="FQ37" s="31"/>
      <c r="FR37" s="31"/>
      <c r="FS37" s="16">
        <f t="shared" si="295"/>
        <v>0</v>
      </c>
      <c r="FT37" s="31"/>
      <c r="FU37" s="31"/>
      <c r="FV37" s="16">
        <f t="shared" si="296"/>
        <v>0</v>
      </c>
      <c r="FW37" s="31"/>
      <c r="FX37" s="31"/>
      <c r="FY37" s="16">
        <f t="shared" si="297"/>
        <v>0</v>
      </c>
      <c r="FZ37" s="31"/>
      <c r="GA37" s="31"/>
      <c r="GB37" s="16">
        <f t="shared" si="298"/>
        <v>0</v>
      </c>
      <c r="GC37" s="31"/>
      <c r="GD37" s="31"/>
      <c r="GE37" s="16">
        <f t="shared" si="299"/>
        <v>0</v>
      </c>
      <c r="GF37" s="31"/>
      <c r="GG37" s="31"/>
      <c r="GH37" s="16">
        <f t="shared" si="300"/>
        <v>0</v>
      </c>
      <c r="GI37" s="31"/>
      <c r="GJ37" s="31"/>
      <c r="GK37" s="16">
        <f t="shared" si="301"/>
        <v>0</v>
      </c>
      <c r="GL37" s="31"/>
      <c r="GM37" s="31"/>
      <c r="GN37" s="16">
        <f t="shared" si="302"/>
        <v>0</v>
      </c>
      <c r="GO37" s="31"/>
      <c r="GP37" s="31"/>
      <c r="GQ37" s="16">
        <f t="shared" si="303"/>
        <v>0</v>
      </c>
      <c r="GR37" s="31"/>
      <c r="GS37" s="31"/>
      <c r="GT37" s="16">
        <f t="shared" si="304"/>
        <v>0</v>
      </c>
      <c r="GU37" s="31"/>
      <c r="GV37" s="31"/>
      <c r="GW37" s="16">
        <f t="shared" si="305"/>
        <v>0</v>
      </c>
      <c r="GX37" s="31"/>
      <c r="GY37" s="31"/>
      <c r="GZ37" s="16">
        <f t="shared" si="306"/>
        <v>0</v>
      </c>
      <c r="HA37" s="31"/>
      <c r="HB37" s="31"/>
      <c r="HC37" s="16">
        <f t="shared" si="307"/>
        <v>0</v>
      </c>
      <c r="HD37" s="31"/>
      <c r="HE37" s="31"/>
      <c r="HF37" s="16">
        <f t="shared" si="308"/>
        <v>0</v>
      </c>
      <c r="HG37" s="31"/>
      <c r="HH37" s="31"/>
      <c r="HI37" s="16">
        <f t="shared" si="309"/>
        <v>0</v>
      </c>
      <c r="HJ37" s="31"/>
      <c r="HK37" s="31"/>
      <c r="HL37" s="16">
        <f t="shared" si="310"/>
        <v>0</v>
      </c>
      <c r="HM37" s="31"/>
      <c r="HN37" s="31"/>
      <c r="HO37" s="16">
        <f t="shared" si="311"/>
        <v>0</v>
      </c>
      <c r="HP37" s="31"/>
      <c r="HQ37" s="31"/>
      <c r="HR37" s="16">
        <f t="shared" si="312"/>
        <v>0</v>
      </c>
      <c r="HS37" s="31"/>
      <c r="HT37" s="31"/>
      <c r="HU37" s="16">
        <f t="shared" si="313"/>
        <v>0</v>
      </c>
      <c r="HV37" s="31"/>
      <c r="HW37" s="31"/>
      <c r="HX37" s="16">
        <f t="shared" si="314"/>
        <v>0</v>
      </c>
      <c r="HY37" s="31"/>
      <c r="HZ37" s="31"/>
      <c r="IA37" s="16">
        <f t="shared" si="315"/>
        <v>0</v>
      </c>
      <c r="IB37" s="31"/>
      <c r="IC37" s="31"/>
      <c r="ID37" s="16">
        <f t="shared" si="316"/>
        <v>0</v>
      </c>
      <c r="IE37" s="31"/>
      <c r="IF37" s="31"/>
      <c r="IG37" s="16">
        <f t="shared" si="317"/>
        <v>0</v>
      </c>
      <c r="IH37" s="31"/>
      <c r="II37" s="31"/>
      <c r="IJ37" s="16">
        <f t="shared" si="318"/>
        <v>0</v>
      </c>
      <c r="IK37" s="31"/>
      <c r="IL37" s="31"/>
      <c r="IM37" s="16">
        <f t="shared" si="319"/>
        <v>0</v>
      </c>
      <c r="IN37" s="31"/>
      <c r="IO37" s="31"/>
      <c r="IP37" s="16">
        <f t="shared" si="320"/>
        <v>0</v>
      </c>
      <c r="IQ37" s="31"/>
      <c r="IR37" s="31"/>
    </row>
    <row r="38" spans="1:252" s="61" customFormat="1" x14ac:dyDescent="0.2">
      <c r="A38" s="59">
        <v>35</v>
      </c>
      <c r="B38" s="76"/>
      <c r="C38" s="60"/>
      <c r="D38" s="77">
        <f t="shared" si="83"/>
        <v>0</v>
      </c>
      <c r="E38" s="76">
        <v>1.39</v>
      </c>
      <c r="F38" s="60">
        <v>2</v>
      </c>
      <c r="G38" s="77">
        <f t="shared" si="84"/>
        <v>2.78</v>
      </c>
      <c r="H38" s="76"/>
      <c r="I38" s="60"/>
      <c r="J38" s="77">
        <f t="shared" si="85"/>
        <v>0</v>
      </c>
      <c r="K38" s="76"/>
      <c r="L38" s="60"/>
      <c r="M38" s="77">
        <f t="shared" si="86"/>
        <v>0</v>
      </c>
      <c r="N38" s="76">
        <v>17.91</v>
      </c>
      <c r="O38" s="60">
        <v>1</v>
      </c>
      <c r="P38" s="77">
        <f t="shared" si="87"/>
        <v>17.91</v>
      </c>
      <c r="Q38" s="76"/>
      <c r="R38" s="60"/>
      <c r="S38" s="77">
        <f t="shared" si="88"/>
        <v>0</v>
      </c>
      <c r="T38" s="76">
        <v>4.5199999999999996</v>
      </c>
      <c r="U38" s="60">
        <v>1</v>
      </c>
      <c r="V38" s="77">
        <f t="shared" si="89"/>
        <v>4.5199999999999996</v>
      </c>
      <c r="W38" s="76"/>
      <c r="X38" s="60"/>
      <c r="Y38" s="77">
        <f t="shared" si="90"/>
        <v>0</v>
      </c>
      <c r="Z38" s="76"/>
      <c r="AA38" s="60"/>
      <c r="AB38" s="77">
        <f t="shared" si="91"/>
        <v>0</v>
      </c>
      <c r="AC38" s="76">
        <v>3.85</v>
      </c>
      <c r="AD38" s="60">
        <v>1</v>
      </c>
      <c r="AE38" s="77">
        <f t="shared" si="92"/>
        <v>3.85</v>
      </c>
      <c r="AF38" s="76"/>
      <c r="AG38" s="60"/>
      <c r="AH38" s="77">
        <f t="shared" si="93"/>
        <v>0</v>
      </c>
      <c r="AI38" s="76">
        <v>4.38</v>
      </c>
      <c r="AJ38" s="60">
        <v>1</v>
      </c>
      <c r="AK38" s="77">
        <f t="shared" si="94"/>
        <v>4.38</v>
      </c>
      <c r="AL38" s="76">
        <v>0.28000000000000003</v>
      </c>
      <c r="AM38" s="60">
        <v>1</v>
      </c>
      <c r="AN38" s="77">
        <f t="shared" si="95"/>
        <v>0.28000000000000003</v>
      </c>
      <c r="AO38" s="76">
        <v>1.98</v>
      </c>
      <c r="AP38" s="60">
        <v>1</v>
      </c>
      <c r="AQ38" s="77">
        <f t="shared" si="96"/>
        <v>1.98</v>
      </c>
      <c r="AR38" s="76">
        <v>8.6999999999999993</v>
      </c>
      <c r="AS38" s="60">
        <v>1</v>
      </c>
      <c r="AT38" s="78">
        <f t="shared" si="97"/>
        <v>8.6999999999999993</v>
      </c>
      <c r="AU38" s="79"/>
      <c r="AV38" s="60"/>
      <c r="AW38" s="77">
        <f t="shared" si="98"/>
        <v>0</v>
      </c>
      <c r="AX38" s="76">
        <v>12</v>
      </c>
      <c r="AY38" s="60">
        <v>1</v>
      </c>
      <c r="AZ38" s="77">
        <f t="shared" si="99"/>
        <v>12</v>
      </c>
      <c r="BA38" s="76">
        <v>0.34</v>
      </c>
      <c r="BB38" s="60">
        <v>2</v>
      </c>
      <c r="BC38" s="77">
        <f t="shared" si="100"/>
        <v>0.68</v>
      </c>
      <c r="BD38" s="76">
        <v>41.51</v>
      </c>
      <c r="BE38" s="60">
        <v>1</v>
      </c>
      <c r="BF38" s="77">
        <f t="shared" si="101"/>
        <v>41.51</v>
      </c>
      <c r="BG38" s="76"/>
      <c r="BH38" s="60"/>
      <c r="BI38" s="77">
        <f t="shared" si="102"/>
        <v>0</v>
      </c>
      <c r="BJ38" s="76">
        <v>124.56</v>
      </c>
      <c r="BK38" s="60">
        <v>1</v>
      </c>
      <c r="BL38" s="77">
        <f t="shared" si="103"/>
        <v>124.56</v>
      </c>
      <c r="BM38" s="76"/>
      <c r="BN38" s="60"/>
      <c r="BO38" s="77">
        <f t="shared" si="104"/>
        <v>0</v>
      </c>
      <c r="BP38" s="76">
        <v>9</v>
      </c>
      <c r="BQ38" s="60">
        <v>1</v>
      </c>
      <c r="BR38" s="77">
        <f t="shared" si="105"/>
        <v>9</v>
      </c>
      <c r="BS38" s="76">
        <v>0.57999999999999996</v>
      </c>
      <c r="BT38" s="60">
        <v>2</v>
      </c>
      <c r="BU38" s="77">
        <f t="shared" si="106"/>
        <v>1.1599999999999999</v>
      </c>
      <c r="BV38" s="76"/>
      <c r="BW38" s="60"/>
      <c r="BX38" s="77">
        <f t="shared" si="107"/>
        <v>0</v>
      </c>
      <c r="BY38" s="76"/>
      <c r="BZ38" s="60" t="s">
        <v>747</v>
      </c>
      <c r="CA38" s="77" t="e">
        <f t="shared" si="108"/>
        <v>#VALUE!</v>
      </c>
      <c r="CB38" s="76"/>
      <c r="CC38" s="60"/>
      <c r="CD38" s="77">
        <f t="shared" si="109"/>
        <v>0</v>
      </c>
      <c r="CE38" s="76"/>
      <c r="CF38" s="60"/>
      <c r="CG38" s="77">
        <f t="shared" si="110"/>
        <v>0</v>
      </c>
      <c r="CH38" s="76">
        <v>167</v>
      </c>
      <c r="CI38" s="60">
        <v>1</v>
      </c>
      <c r="CJ38" s="77">
        <f t="shared" si="111"/>
        <v>167</v>
      </c>
      <c r="CK38" s="76"/>
      <c r="CL38" s="60"/>
      <c r="CM38" s="77">
        <f t="shared" si="112"/>
        <v>0</v>
      </c>
      <c r="CN38" s="76"/>
      <c r="CO38" s="60"/>
      <c r="CP38" s="77">
        <f t="shared" si="113"/>
        <v>0</v>
      </c>
      <c r="CQ38" s="76"/>
      <c r="CR38" s="60"/>
      <c r="CS38" s="77">
        <f t="shared" si="269"/>
        <v>0</v>
      </c>
      <c r="CT38" s="76">
        <v>23.73</v>
      </c>
      <c r="CU38" s="60">
        <v>2</v>
      </c>
      <c r="CV38" s="77">
        <f t="shared" si="270"/>
        <v>47.46</v>
      </c>
      <c r="CW38" s="76"/>
      <c r="CX38" s="60"/>
      <c r="CY38" s="77">
        <f t="shared" si="271"/>
        <v>0</v>
      </c>
      <c r="CZ38" s="76">
        <v>5.61</v>
      </c>
      <c r="DA38" s="60">
        <v>1</v>
      </c>
      <c r="DB38" s="77">
        <f t="shared" si="272"/>
        <v>5.61</v>
      </c>
      <c r="DC38" s="76"/>
      <c r="DD38" s="60"/>
      <c r="DE38" s="78">
        <f t="shared" si="273"/>
        <v>0</v>
      </c>
      <c r="DF38" s="79"/>
      <c r="DG38" s="60"/>
      <c r="DH38" s="78">
        <f t="shared" si="274"/>
        <v>0</v>
      </c>
      <c r="DI38" s="79"/>
      <c r="DJ38" s="60"/>
      <c r="DK38" s="78">
        <f t="shared" si="275"/>
        <v>0</v>
      </c>
      <c r="DL38" s="79">
        <v>2.33</v>
      </c>
      <c r="DM38" s="60">
        <v>2</v>
      </c>
      <c r="DN38" s="78">
        <f t="shared" si="276"/>
        <v>4.66</v>
      </c>
      <c r="DO38" s="79">
        <v>0.92</v>
      </c>
      <c r="DP38" s="60">
        <v>1</v>
      </c>
      <c r="DQ38" s="78">
        <f t="shared" si="277"/>
        <v>0.92</v>
      </c>
      <c r="DR38" s="79">
        <v>7.9</v>
      </c>
      <c r="DS38" s="60">
        <v>1</v>
      </c>
      <c r="DT38" s="78">
        <f t="shared" si="278"/>
        <v>7.9</v>
      </c>
      <c r="DU38" s="79"/>
      <c r="DV38" s="60"/>
      <c r="DW38" s="78">
        <f t="shared" si="279"/>
        <v>0</v>
      </c>
      <c r="DX38" s="79">
        <v>2.13</v>
      </c>
      <c r="DY38" s="60">
        <v>1</v>
      </c>
      <c r="DZ38" s="78">
        <f t="shared" si="280"/>
        <v>2.13</v>
      </c>
      <c r="EA38" s="79">
        <v>31.9</v>
      </c>
      <c r="EB38" s="60">
        <v>1</v>
      </c>
      <c r="EC38" s="78">
        <f t="shared" si="281"/>
        <v>31.9</v>
      </c>
      <c r="ED38" s="79"/>
      <c r="EE38" s="60"/>
      <c r="EF38" s="78">
        <f t="shared" si="282"/>
        <v>0</v>
      </c>
      <c r="EG38" s="79"/>
      <c r="EH38" s="60"/>
      <c r="EI38" s="78">
        <f t="shared" si="283"/>
        <v>0</v>
      </c>
      <c r="EJ38" s="79"/>
      <c r="EK38" s="60"/>
      <c r="EL38" s="78">
        <f t="shared" si="284"/>
        <v>0</v>
      </c>
      <c r="EM38" s="79">
        <v>3.28</v>
      </c>
      <c r="EN38" s="60">
        <v>3</v>
      </c>
      <c r="EO38" s="78">
        <f t="shared" si="285"/>
        <v>9.84</v>
      </c>
      <c r="EP38" s="79"/>
      <c r="EQ38" s="60"/>
      <c r="ER38" s="78">
        <f t="shared" si="286"/>
        <v>0</v>
      </c>
      <c r="ES38" s="79">
        <v>6.74</v>
      </c>
      <c r="ET38" s="60">
        <v>2</v>
      </c>
      <c r="EU38" s="78">
        <f t="shared" si="287"/>
        <v>13.48</v>
      </c>
      <c r="EV38" s="79">
        <v>1.1200000000000001</v>
      </c>
      <c r="EW38" s="60">
        <v>1</v>
      </c>
      <c r="EX38" s="78">
        <f t="shared" si="288"/>
        <v>1.1200000000000001</v>
      </c>
      <c r="EY38" s="79">
        <v>4.8899999999999997</v>
      </c>
      <c r="EZ38" s="60">
        <v>1</v>
      </c>
      <c r="FA38" s="78">
        <f t="shared" si="289"/>
        <v>4.8899999999999997</v>
      </c>
      <c r="FB38" s="79"/>
      <c r="FC38" s="60"/>
      <c r="FD38" s="78">
        <f t="shared" si="290"/>
        <v>0</v>
      </c>
      <c r="FE38" s="79">
        <v>11.92</v>
      </c>
      <c r="FF38" s="60">
        <v>1</v>
      </c>
      <c r="FG38" s="78">
        <f t="shared" si="291"/>
        <v>11.92</v>
      </c>
      <c r="FH38" s="79">
        <v>49</v>
      </c>
      <c r="FI38" s="60">
        <v>1</v>
      </c>
      <c r="FJ38" s="78">
        <f t="shared" si="292"/>
        <v>49</v>
      </c>
      <c r="FK38" s="79"/>
      <c r="FL38" s="60"/>
      <c r="FM38" s="78">
        <f t="shared" si="293"/>
        <v>0</v>
      </c>
      <c r="FN38" s="79"/>
      <c r="FO38" s="60"/>
      <c r="FP38" s="78">
        <f t="shared" si="294"/>
        <v>0</v>
      </c>
      <c r="FQ38" s="79">
        <v>7.72</v>
      </c>
      <c r="FR38" s="60">
        <v>1</v>
      </c>
      <c r="FS38" s="78">
        <f t="shared" si="295"/>
        <v>7.72</v>
      </c>
      <c r="FT38" s="79"/>
      <c r="FU38" s="60"/>
      <c r="FV38" s="78">
        <f t="shared" si="296"/>
        <v>0</v>
      </c>
      <c r="FW38" s="79"/>
      <c r="FX38" s="60" t="s">
        <v>468</v>
      </c>
      <c r="FY38" s="78" t="e">
        <f t="shared" si="297"/>
        <v>#VALUE!</v>
      </c>
      <c r="FZ38" s="79"/>
      <c r="GA38" s="60"/>
      <c r="GB38" s="78">
        <f t="shared" si="298"/>
        <v>0</v>
      </c>
      <c r="GC38" s="79"/>
      <c r="GD38" s="60"/>
      <c r="GE38" s="78">
        <f t="shared" si="299"/>
        <v>0</v>
      </c>
      <c r="GF38" s="79"/>
      <c r="GG38" s="60"/>
      <c r="GH38" s="78">
        <f t="shared" si="300"/>
        <v>0</v>
      </c>
      <c r="GI38" s="79">
        <v>1.49</v>
      </c>
      <c r="GJ38" s="60">
        <v>1</v>
      </c>
      <c r="GK38" s="78">
        <f t="shared" si="301"/>
        <v>1.49</v>
      </c>
      <c r="GL38" s="79">
        <v>0.52</v>
      </c>
      <c r="GM38" s="60">
        <v>1</v>
      </c>
      <c r="GN38" s="78">
        <f t="shared" si="302"/>
        <v>0.52</v>
      </c>
      <c r="GO38" s="79">
        <v>1.3</v>
      </c>
      <c r="GP38" s="60">
        <v>2</v>
      </c>
      <c r="GQ38" s="78">
        <f t="shared" si="303"/>
        <v>2.6</v>
      </c>
      <c r="GR38" s="79">
        <v>0.02</v>
      </c>
      <c r="GS38" s="60">
        <v>5</v>
      </c>
      <c r="GT38" s="78">
        <f t="shared" si="304"/>
        <v>0.1</v>
      </c>
      <c r="GU38" s="79">
        <v>125.71</v>
      </c>
      <c r="GV38" s="60">
        <v>1</v>
      </c>
      <c r="GW38" s="78">
        <f t="shared" si="305"/>
        <v>125.71</v>
      </c>
      <c r="GX38" s="79"/>
      <c r="GY38" s="60"/>
      <c r="GZ38" s="78">
        <f t="shared" si="306"/>
        <v>0</v>
      </c>
      <c r="HA38" s="79"/>
      <c r="HB38" s="60">
        <v>0</v>
      </c>
      <c r="HC38" s="78">
        <f t="shared" si="307"/>
        <v>0</v>
      </c>
      <c r="HD38" s="81"/>
      <c r="HE38" s="81"/>
      <c r="HF38" s="78">
        <f t="shared" si="308"/>
        <v>0</v>
      </c>
      <c r="HG38" s="81"/>
      <c r="HH38" s="81"/>
      <c r="HI38" s="78">
        <f t="shared" si="309"/>
        <v>0</v>
      </c>
      <c r="HJ38" s="81"/>
      <c r="HK38" s="81"/>
      <c r="HL38" s="78">
        <f t="shared" si="310"/>
        <v>0</v>
      </c>
      <c r="HM38" s="81"/>
      <c r="HN38" s="81"/>
      <c r="HO38" s="78">
        <f t="shared" si="311"/>
        <v>0</v>
      </c>
      <c r="HP38" s="81"/>
      <c r="HQ38" s="81"/>
      <c r="HR38" s="78">
        <f t="shared" si="312"/>
        <v>0</v>
      </c>
      <c r="HS38" s="81"/>
      <c r="HT38" s="81"/>
      <c r="HU38" s="78">
        <f t="shared" si="313"/>
        <v>0</v>
      </c>
      <c r="HV38" s="81"/>
      <c r="HW38" s="81"/>
      <c r="HX38" s="78">
        <f t="shared" si="314"/>
        <v>0</v>
      </c>
      <c r="HY38" s="81"/>
      <c r="HZ38" s="81"/>
      <c r="IA38" s="78">
        <f t="shared" si="315"/>
        <v>0</v>
      </c>
      <c r="IB38" s="81"/>
      <c r="IC38" s="81"/>
      <c r="ID38" s="78">
        <f t="shared" si="316"/>
        <v>0</v>
      </c>
      <c r="IE38" s="81"/>
      <c r="IF38" s="81"/>
      <c r="IG38" s="78">
        <f t="shared" si="317"/>
        <v>0</v>
      </c>
      <c r="IH38" s="81"/>
      <c r="II38" s="81"/>
      <c r="IJ38" s="78">
        <f t="shared" si="318"/>
        <v>0</v>
      </c>
      <c r="IK38" s="81"/>
      <c r="IL38" s="81"/>
      <c r="IM38" s="78">
        <f t="shared" si="319"/>
        <v>0</v>
      </c>
      <c r="IN38" s="81"/>
      <c r="IO38" s="81"/>
      <c r="IP38" s="78">
        <f t="shared" si="320"/>
        <v>0</v>
      </c>
      <c r="IQ38" s="81"/>
      <c r="IR38" s="81"/>
    </row>
    <row r="39" spans="1:252" s="61" customFormat="1" x14ac:dyDescent="0.2">
      <c r="A39" s="59">
        <v>36</v>
      </c>
      <c r="B39" s="76"/>
      <c r="C39" s="60"/>
      <c r="D39" s="77">
        <f t="shared" si="83"/>
        <v>0</v>
      </c>
      <c r="E39" s="76">
        <v>1.39</v>
      </c>
      <c r="F39" s="60">
        <v>2</v>
      </c>
      <c r="G39" s="77">
        <f t="shared" si="84"/>
        <v>2.78</v>
      </c>
      <c r="H39" s="76"/>
      <c r="I39" s="60"/>
      <c r="J39" s="77">
        <f t="shared" si="85"/>
        <v>0</v>
      </c>
      <c r="K39" s="76"/>
      <c r="L39" s="60"/>
      <c r="M39" s="77">
        <f t="shared" si="86"/>
        <v>0</v>
      </c>
      <c r="N39" s="76">
        <v>17.91</v>
      </c>
      <c r="O39" s="60">
        <v>1</v>
      </c>
      <c r="P39" s="77">
        <f t="shared" si="87"/>
        <v>17.91</v>
      </c>
      <c r="Q39" s="76">
        <v>27.85</v>
      </c>
      <c r="R39" s="60">
        <v>1</v>
      </c>
      <c r="S39" s="77">
        <f t="shared" si="88"/>
        <v>27.85</v>
      </c>
      <c r="T39" s="76"/>
      <c r="U39" s="60"/>
      <c r="V39" s="77">
        <f t="shared" si="89"/>
        <v>0</v>
      </c>
      <c r="W39" s="76"/>
      <c r="X39" s="60"/>
      <c r="Y39" s="77">
        <f t="shared" si="90"/>
        <v>0</v>
      </c>
      <c r="Z39" s="76"/>
      <c r="AA39" s="60"/>
      <c r="AB39" s="77">
        <f t="shared" si="91"/>
        <v>0</v>
      </c>
      <c r="AC39" s="76"/>
      <c r="AD39" s="60"/>
      <c r="AE39" s="77">
        <f t="shared" si="92"/>
        <v>0</v>
      </c>
      <c r="AF39" s="76"/>
      <c r="AG39" s="60"/>
      <c r="AH39" s="77">
        <f t="shared" si="93"/>
        <v>0</v>
      </c>
      <c r="AI39" s="76">
        <v>4.38</v>
      </c>
      <c r="AJ39" s="60">
        <v>1</v>
      </c>
      <c r="AK39" s="77">
        <f t="shared" si="94"/>
        <v>4.38</v>
      </c>
      <c r="AL39" s="76"/>
      <c r="AM39" s="60"/>
      <c r="AN39" s="77">
        <f t="shared" si="95"/>
        <v>0</v>
      </c>
      <c r="AO39" s="76"/>
      <c r="AP39" s="60"/>
      <c r="AQ39" s="77">
        <f t="shared" si="96"/>
        <v>0</v>
      </c>
      <c r="AR39" s="76">
        <v>8.6999999999999993</v>
      </c>
      <c r="AS39" s="60">
        <v>1</v>
      </c>
      <c r="AT39" s="78">
        <f t="shared" si="97"/>
        <v>8.6999999999999993</v>
      </c>
      <c r="AU39" s="79"/>
      <c r="AV39" s="60"/>
      <c r="AW39" s="77">
        <f t="shared" si="98"/>
        <v>0</v>
      </c>
      <c r="AX39" s="76">
        <v>12</v>
      </c>
      <c r="AY39" s="60">
        <v>1</v>
      </c>
      <c r="AZ39" s="77">
        <f t="shared" si="99"/>
        <v>12</v>
      </c>
      <c r="BA39" s="76">
        <v>0.34</v>
      </c>
      <c r="BB39" s="60">
        <v>3</v>
      </c>
      <c r="BC39" s="77">
        <f t="shared" si="100"/>
        <v>1.02</v>
      </c>
      <c r="BD39" s="76"/>
      <c r="BE39" s="60">
        <v>1</v>
      </c>
      <c r="BF39" s="77">
        <f t="shared" si="101"/>
        <v>0</v>
      </c>
      <c r="BG39" s="76"/>
      <c r="BH39" s="60"/>
      <c r="BI39" s="77">
        <f t="shared" si="102"/>
        <v>0</v>
      </c>
      <c r="BJ39" s="76">
        <v>128.91</v>
      </c>
      <c r="BK39" s="60">
        <v>1</v>
      </c>
      <c r="BL39" s="77">
        <f t="shared" si="103"/>
        <v>128.91</v>
      </c>
      <c r="BM39" s="76">
        <v>0.22</v>
      </c>
      <c r="BN39" s="60">
        <v>2</v>
      </c>
      <c r="BO39" s="77">
        <f t="shared" si="104"/>
        <v>0.44</v>
      </c>
      <c r="BP39" s="76">
        <v>9</v>
      </c>
      <c r="BQ39" s="60">
        <v>1</v>
      </c>
      <c r="BR39" s="77">
        <f t="shared" si="105"/>
        <v>9</v>
      </c>
      <c r="BS39" s="76"/>
      <c r="BT39" s="60"/>
      <c r="BU39" s="77">
        <f t="shared" si="106"/>
        <v>0</v>
      </c>
      <c r="BV39" s="76"/>
      <c r="BW39" s="60"/>
      <c r="BX39" s="77">
        <f t="shared" si="107"/>
        <v>0</v>
      </c>
      <c r="BY39" s="76"/>
      <c r="BZ39" s="60" t="s">
        <v>747</v>
      </c>
      <c r="CA39" s="77" t="e">
        <f t="shared" si="108"/>
        <v>#VALUE!</v>
      </c>
      <c r="CB39" s="76"/>
      <c r="CC39" s="60"/>
      <c r="CD39" s="77">
        <f t="shared" si="109"/>
        <v>0</v>
      </c>
      <c r="CE39" s="76"/>
      <c r="CF39" s="60"/>
      <c r="CG39" s="77">
        <f t="shared" si="110"/>
        <v>0</v>
      </c>
      <c r="CH39" s="76"/>
      <c r="CI39" s="60"/>
      <c r="CJ39" s="77">
        <f t="shared" si="111"/>
        <v>0</v>
      </c>
      <c r="CK39" s="76">
        <v>2.0099999999999998</v>
      </c>
      <c r="CL39" s="60">
        <v>2</v>
      </c>
      <c r="CM39" s="77">
        <f t="shared" si="112"/>
        <v>4.0199999999999996</v>
      </c>
      <c r="CN39" s="76"/>
      <c r="CO39" s="60"/>
      <c r="CP39" s="77">
        <f t="shared" si="113"/>
        <v>0</v>
      </c>
      <c r="CQ39" s="76"/>
      <c r="CR39" s="60"/>
      <c r="CS39" s="77">
        <f t="shared" si="269"/>
        <v>0</v>
      </c>
      <c r="CT39" s="76">
        <v>23.73</v>
      </c>
      <c r="CU39" s="60">
        <v>2</v>
      </c>
      <c r="CV39" s="77">
        <f t="shared" si="270"/>
        <v>47.46</v>
      </c>
      <c r="CW39" s="76"/>
      <c r="CX39" s="60"/>
      <c r="CY39" s="77">
        <f t="shared" si="271"/>
        <v>0</v>
      </c>
      <c r="CZ39" s="76">
        <v>5.61</v>
      </c>
      <c r="DA39" s="60">
        <v>1</v>
      </c>
      <c r="DB39" s="77">
        <f t="shared" si="272"/>
        <v>5.61</v>
      </c>
      <c r="DC39" s="76"/>
      <c r="DD39" s="60"/>
      <c r="DE39" s="78">
        <f t="shared" si="273"/>
        <v>0</v>
      </c>
      <c r="DF39" s="79">
        <v>6.1</v>
      </c>
      <c r="DG39" s="60">
        <v>1</v>
      </c>
      <c r="DH39" s="78">
        <f t="shared" si="274"/>
        <v>6.1</v>
      </c>
      <c r="DI39" s="79"/>
      <c r="DJ39" s="60"/>
      <c r="DK39" s="78">
        <f t="shared" si="275"/>
        <v>0</v>
      </c>
      <c r="DL39" s="79">
        <v>2.33</v>
      </c>
      <c r="DM39" s="60">
        <v>2</v>
      </c>
      <c r="DN39" s="78">
        <f t="shared" si="276"/>
        <v>4.66</v>
      </c>
      <c r="DO39" s="79">
        <v>0.92</v>
      </c>
      <c r="DP39" s="60">
        <v>1</v>
      </c>
      <c r="DQ39" s="78">
        <f t="shared" si="277"/>
        <v>0.92</v>
      </c>
      <c r="DR39" s="79">
        <v>7.9</v>
      </c>
      <c r="DS39" s="60">
        <v>1</v>
      </c>
      <c r="DT39" s="78">
        <f t="shared" si="278"/>
        <v>7.9</v>
      </c>
      <c r="DU39" s="79">
        <v>21</v>
      </c>
      <c r="DV39" s="60">
        <v>2</v>
      </c>
      <c r="DW39" s="78">
        <f t="shared" si="279"/>
        <v>42</v>
      </c>
      <c r="DX39" s="79">
        <v>2.13</v>
      </c>
      <c r="DY39" s="60">
        <v>1</v>
      </c>
      <c r="DZ39" s="78">
        <f t="shared" si="280"/>
        <v>2.13</v>
      </c>
      <c r="EA39" s="79">
        <v>31.9</v>
      </c>
      <c r="EB39" s="60">
        <v>1</v>
      </c>
      <c r="EC39" s="78">
        <f t="shared" si="281"/>
        <v>31.9</v>
      </c>
      <c r="ED39" s="79"/>
      <c r="EE39" s="60"/>
      <c r="EF39" s="78">
        <f t="shared" si="282"/>
        <v>0</v>
      </c>
      <c r="EG39" s="79">
        <v>229.99</v>
      </c>
      <c r="EH39" s="60">
        <v>2</v>
      </c>
      <c r="EI39" s="78">
        <f t="shared" si="283"/>
        <v>459.98</v>
      </c>
      <c r="EJ39" s="79"/>
      <c r="EK39" s="60"/>
      <c r="EL39" s="78">
        <f t="shared" si="284"/>
        <v>0</v>
      </c>
      <c r="EM39" s="79">
        <v>3.31</v>
      </c>
      <c r="EN39" s="60">
        <v>4</v>
      </c>
      <c r="EO39" s="78">
        <f t="shared" si="285"/>
        <v>13.24</v>
      </c>
      <c r="EP39" s="79"/>
      <c r="EQ39" s="60"/>
      <c r="ER39" s="78">
        <f t="shared" si="286"/>
        <v>0</v>
      </c>
      <c r="ES39" s="79">
        <v>6.74</v>
      </c>
      <c r="ET39" s="60">
        <v>2</v>
      </c>
      <c r="EU39" s="78">
        <f t="shared" si="287"/>
        <v>13.48</v>
      </c>
      <c r="EV39" s="79"/>
      <c r="EW39" s="60"/>
      <c r="EX39" s="78">
        <f t="shared" si="288"/>
        <v>0</v>
      </c>
      <c r="EY39" s="79">
        <v>4.8899999999999997</v>
      </c>
      <c r="EZ39" s="60">
        <v>1</v>
      </c>
      <c r="FA39" s="78">
        <f t="shared" si="289"/>
        <v>4.8899999999999997</v>
      </c>
      <c r="FB39" s="79"/>
      <c r="FC39" s="60"/>
      <c r="FD39" s="78">
        <f t="shared" si="290"/>
        <v>0</v>
      </c>
      <c r="FE39" s="79">
        <v>11.92</v>
      </c>
      <c r="FF39" s="60">
        <v>1</v>
      </c>
      <c r="FG39" s="78">
        <f t="shared" si="291"/>
        <v>11.92</v>
      </c>
      <c r="FH39" s="79">
        <v>49</v>
      </c>
      <c r="FI39" s="60">
        <v>1</v>
      </c>
      <c r="FJ39" s="78">
        <f t="shared" si="292"/>
        <v>49</v>
      </c>
      <c r="FK39" s="79">
        <v>3.56</v>
      </c>
      <c r="FL39" s="60">
        <v>4</v>
      </c>
      <c r="FM39" s="78">
        <f t="shared" si="293"/>
        <v>14.24</v>
      </c>
      <c r="FN39" s="79"/>
      <c r="FO39" s="60"/>
      <c r="FP39" s="78">
        <f t="shared" si="294"/>
        <v>0</v>
      </c>
      <c r="FQ39" s="79">
        <v>7.72</v>
      </c>
      <c r="FR39" s="60">
        <v>1</v>
      </c>
      <c r="FS39" s="78">
        <f t="shared" si="295"/>
        <v>7.72</v>
      </c>
      <c r="FT39" s="79"/>
      <c r="FU39" s="60"/>
      <c r="FV39" s="78">
        <f t="shared" si="296"/>
        <v>0</v>
      </c>
      <c r="FW39" s="79"/>
      <c r="FX39" s="60" t="s">
        <v>468</v>
      </c>
      <c r="FY39" s="78" t="e">
        <f t="shared" si="297"/>
        <v>#VALUE!</v>
      </c>
      <c r="FZ39" s="79"/>
      <c r="GA39" s="60" t="s">
        <v>748</v>
      </c>
      <c r="GB39" s="78" t="e">
        <f t="shared" si="298"/>
        <v>#VALUE!</v>
      </c>
      <c r="GC39" s="79"/>
      <c r="GD39" s="60"/>
      <c r="GE39" s="78">
        <f t="shared" si="299"/>
        <v>0</v>
      </c>
      <c r="GF39" s="79"/>
      <c r="GG39" s="60"/>
      <c r="GH39" s="78">
        <f t="shared" si="300"/>
        <v>0</v>
      </c>
      <c r="GI39" s="79"/>
      <c r="GJ39" s="60"/>
      <c r="GK39" s="78">
        <f t="shared" si="301"/>
        <v>0</v>
      </c>
      <c r="GL39" s="79"/>
      <c r="GM39" s="60"/>
      <c r="GN39" s="78">
        <f t="shared" si="302"/>
        <v>0</v>
      </c>
      <c r="GO39" s="79"/>
      <c r="GP39" s="60"/>
      <c r="GQ39" s="78">
        <f t="shared" si="303"/>
        <v>0</v>
      </c>
      <c r="GR39" s="79"/>
      <c r="GS39" s="60"/>
      <c r="GT39" s="78">
        <f t="shared" si="304"/>
        <v>0</v>
      </c>
      <c r="GU39" s="79"/>
      <c r="GV39" s="60"/>
      <c r="GW39" s="78">
        <f t="shared" si="305"/>
        <v>0</v>
      </c>
      <c r="GX39" s="79"/>
      <c r="GY39" s="60"/>
      <c r="GZ39" s="78">
        <f t="shared" si="306"/>
        <v>0</v>
      </c>
      <c r="HA39" s="79">
        <v>61.06</v>
      </c>
      <c r="HB39" s="60">
        <v>1</v>
      </c>
      <c r="HC39" s="78">
        <f t="shared" si="307"/>
        <v>61.06</v>
      </c>
      <c r="HD39" s="79"/>
      <c r="HE39" s="60"/>
      <c r="HF39" s="78">
        <f t="shared" si="308"/>
        <v>0</v>
      </c>
      <c r="HG39" s="79"/>
      <c r="HH39" s="60"/>
      <c r="HI39" s="78">
        <f t="shared" si="309"/>
        <v>0</v>
      </c>
      <c r="HJ39" s="79"/>
      <c r="HK39" s="60"/>
      <c r="HL39" s="78">
        <f t="shared" si="310"/>
        <v>0</v>
      </c>
      <c r="HM39" s="79"/>
      <c r="HN39" s="60"/>
      <c r="HO39" s="78">
        <f t="shared" si="311"/>
        <v>0</v>
      </c>
      <c r="HP39" s="79"/>
      <c r="HQ39" s="60"/>
      <c r="HR39" s="78">
        <f t="shared" si="312"/>
        <v>0</v>
      </c>
      <c r="HS39" s="79">
        <v>1.62</v>
      </c>
      <c r="HT39" s="60">
        <v>4</v>
      </c>
      <c r="HU39" s="78">
        <f t="shared" si="313"/>
        <v>6.48</v>
      </c>
      <c r="HV39" s="79">
        <v>250</v>
      </c>
      <c r="HW39" s="60">
        <v>1</v>
      </c>
      <c r="HX39" s="78">
        <f t="shared" si="314"/>
        <v>250</v>
      </c>
      <c r="HY39" s="79"/>
      <c r="HZ39" s="60"/>
      <c r="IA39" s="78">
        <f t="shared" si="315"/>
        <v>0</v>
      </c>
      <c r="IB39" s="81"/>
      <c r="IC39" s="81"/>
      <c r="ID39" s="78">
        <f t="shared" si="316"/>
        <v>0</v>
      </c>
      <c r="IE39" s="81"/>
      <c r="IF39" s="81"/>
      <c r="IG39" s="78">
        <f t="shared" si="317"/>
        <v>0</v>
      </c>
      <c r="IH39" s="81"/>
      <c r="II39" s="81"/>
      <c r="IJ39" s="78">
        <f t="shared" si="318"/>
        <v>0</v>
      </c>
      <c r="IK39" s="81"/>
      <c r="IL39" s="81"/>
      <c r="IM39" s="78">
        <f t="shared" si="319"/>
        <v>0</v>
      </c>
      <c r="IN39" s="81"/>
      <c r="IO39" s="81"/>
      <c r="IP39" s="78">
        <f t="shared" si="320"/>
        <v>0</v>
      </c>
      <c r="IQ39" s="81"/>
      <c r="IR39" s="81"/>
    </row>
    <row r="40" spans="1:252" x14ac:dyDescent="0.2">
      <c r="A40" s="36">
        <v>37</v>
      </c>
      <c r="B40" s="48"/>
      <c r="C40" s="4"/>
      <c r="D40" s="52">
        <f t="shared" si="83"/>
        <v>0</v>
      </c>
      <c r="E40" s="48">
        <v>1.39</v>
      </c>
      <c r="F40" s="4">
        <v>2</v>
      </c>
      <c r="G40" s="52">
        <f t="shared" si="84"/>
        <v>2.78</v>
      </c>
      <c r="H40" s="48"/>
      <c r="I40" s="4"/>
      <c r="J40" s="52">
        <f t="shared" si="85"/>
        <v>0</v>
      </c>
      <c r="K40" s="48"/>
      <c r="L40" s="4"/>
      <c r="M40" s="52">
        <f t="shared" si="86"/>
        <v>0</v>
      </c>
      <c r="N40" s="48"/>
      <c r="O40" s="4"/>
      <c r="P40" s="52">
        <f t="shared" si="87"/>
        <v>0</v>
      </c>
      <c r="Q40" s="48"/>
      <c r="R40" s="4"/>
      <c r="S40" s="52">
        <f t="shared" si="88"/>
        <v>0</v>
      </c>
      <c r="T40" s="48">
        <v>4.5199999999999996</v>
      </c>
      <c r="U40" s="4">
        <v>1</v>
      </c>
      <c r="V40" s="52">
        <f t="shared" si="89"/>
        <v>4.5199999999999996</v>
      </c>
      <c r="W40" s="48"/>
      <c r="X40" s="4"/>
      <c r="Y40" s="52">
        <f t="shared" si="90"/>
        <v>0</v>
      </c>
      <c r="Z40" s="48"/>
      <c r="AA40" s="4"/>
      <c r="AB40" s="52">
        <f t="shared" si="91"/>
        <v>0</v>
      </c>
      <c r="AC40" s="48">
        <v>3.85</v>
      </c>
      <c r="AD40" s="4">
        <v>1</v>
      </c>
      <c r="AE40" s="52">
        <f t="shared" si="92"/>
        <v>3.85</v>
      </c>
      <c r="AF40" s="48"/>
      <c r="AG40" s="4"/>
      <c r="AH40" s="52">
        <f t="shared" si="93"/>
        <v>0</v>
      </c>
      <c r="AI40" s="48">
        <v>4.38</v>
      </c>
      <c r="AJ40" s="4">
        <v>1</v>
      </c>
      <c r="AK40" s="52">
        <f t="shared" si="94"/>
        <v>4.38</v>
      </c>
      <c r="AL40" s="48">
        <v>0.28000000000000003</v>
      </c>
      <c r="AM40" s="4">
        <v>1</v>
      </c>
      <c r="AN40" s="52">
        <f t="shared" si="95"/>
        <v>0.28000000000000003</v>
      </c>
      <c r="AO40" s="48">
        <v>1.98</v>
      </c>
      <c r="AP40" s="4">
        <v>1</v>
      </c>
      <c r="AQ40" s="52">
        <f t="shared" si="96"/>
        <v>1.98</v>
      </c>
      <c r="AR40" s="48">
        <v>8.6999999999999993</v>
      </c>
      <c r="AS40" s="4">
        <v>1</v>
      </c>
      <c r="AT40" s="16">
        <f t="shared" si="97"/>
        <v>8.6999999999999993</v>
      </c>
      <c r="AU40" s="14"/>
      <c r="AV40" s="4"/>
      <c r="AW40" s="52">
        <f t="shared" si="98"/>
        <v>0</v>
      </c>
      <c r="AX40" s="48">
        <v>12</v>
      </c>
      <c r="AY40" s="4">
        <v>1</v>
      </c>
      <c r="AZ40" s="52">
        <f t="shared" si="99"/>
        <v>12</v>
      </c>
      <c r="BA40" s="48">
        <v>0.34</v>
      </c>
      <c r="BB40" s="4">
        <v>2</v>
      </c>
      <c r="BC40" s="52">
        <f t="shared" si="100"/>
        <v>0.68</v>
      </c>
      <c r="BD40" s="48">
        <v>36.21</v>
      </c>
      <c r="BE40" s="4">
        <v>1</v>
      </c>
      <c r="BF40" s="52">
        <f t="shared" si="101"/>
        <v>36.21</v>
      </c>
      <c r="BG40" s="48"/>
      <c r="BH40" s="4"/>
      <c r="BI40" s="52">
        <f t="shared" si="102"/>
        <v>0</v>
      </c>
      <c r="BJ40" s="48">
        <v>124.56</v>
      </c>
      <c r="BK40" s="4">
        <v>1</v>
      </c>
      <c r="BL40" s="52">
        <f t="shared" si="103"/>
        <v>124.56</v>
      </c>
      <c r="BM40" s="48"/>
      <c r="BN40" s="4"/>
      <c r="BO40" s="52">
        <f t="shared" si="104"/>
        <v>0</v>
      </c>
      <c r="BP40" s="48">
        <v>9</v>
      </c>
      <c r="BQ40" s="4">
        <v>1</v>
      </c>
      <c r="BR40" s="52">
        <f t="shared" si="105"/>
        <v>9</v>
      </c>
      <c r="BS40" s="48"/>
      <c r="BT40" s="4"/>
      <c r="BU40" s="52">
        <f t="shared" si="106"/>
        <v>0</v>
      </c>
      <c r="BV40" s="48"/>
      <c r="BW40" s="4"/>
      <c r="BX40" s="52">
        <f t="shared" si="107"/>
        <v>0</v>
      </c>
      <c r="BY40" s="48"/>
      <c r="BZ40" s="4" t="s">
        <v>747</v>
      </c>
      <c r="CA40" s="52" t="e">
        <f t="shared" si="108"/>
        <v>#VALUE!</v>
      </c>
      <c r="CB40" s="48"/>
      <c r="CC40" s="4"/>
      <c r="CD40" s="52">
        <f t="shared" si="109"/>
        <v>0</v>
      </c>
      <c r="CE40" s="48"/>
      <c r="CF40" s="4"/>
      <c r="CG40" s="52">
        <f t="shared" si="110"/>
        <v>0</v>
      </c>
      <c r="CH40" s="48">
        <v>167</v>
      </c>
      <c r="CI40" s="4">
        <v>1</v>
      </c>
      <c r="CJ40" s="52">
        <f t="shared" si="111"/>
        <v>167</v>
      </c>
      <c r="CK40" s="48"/>
      <c r="CL40" s="4"/>
      <c r="CM40" s="52">
        <f t="shared" si="112"/>
        <v>0</v>
      </c>
      <c r="CN40" s="48"/>
      <c r="CO40" s="4"/>
      <c r="CP40" s="52">
        <f t="shared" si="113"/>
        <v>0</v>
      </c>
      <c r="CQ40" s="48"/>
      <c r="CR40" s="4"/>
      <c r="CS40" s="52">
        <f t="shared" si="269"/>
        <v>0</v>
      </c>
      <c r="CT40" s="48"/>
      <c r="CU40" s="4"/>
      <c r="CV40" s="52">
        <f t="shared" si="270"/>
        <v>0</v>
      </c>
      <c r="CW40" s="48"/>
      <c r="CX40" s="4"/>
      <c r="CY40" s="52">
        <f t="shared" si="271"/>
        <v>0</v>
      </c>
      <c r="CZ40" s="48">
        <v>5.61</v>
      </c>
      <c r="DA40" s="4">
        <v>1</v>
      </c>
      <c r="DB40" s="52">
        <f t="shared" si="272"/>
        <v>5.61</v>
      </c>
      <c r="DC40" s="48"/>
      <c r="DD40" s="4"/>
      <c r="DE40" s="16">
        <f t="shared" si="273"/>
        <v>0</v>
      </c>
      <c r="DF40" s="14"/>
      <c r="DG40" s="4"/>
      <c r="DH40" s="16">
        <f t="shared" si="274"/>
        <v>0</v>
      </c>
      <c r="DI40" s="14"/>
      <c r="DJ40" s="4"/>
      <c r="DK40" s="16">
        <f t="shared" si="275"/>
        <v>0</v>
      </c>
      <c r="DL40" s="14">
        <v>2.33</v>
      </c>
      <c r="DM40" s="4">
        <v>2</v>
      </c>
      <c r="DN40" s="16">
        <f t="shared" si="276"/>
        <v>4.66</v>
      </c>
      <c r="DO40" s="14">
        <v>0.92</v>
      </c>
      <c r="DP40" s="4">
        <v>1</v>
      </c>
      <c r="DQ40" s="16">
        <f t="shared" si="277"/>
        <v>0.92</v>
      </c>
      <c r="DR40" s="14"/>
      <c r="DS40" s="4"/>
      <c r="DT40" s="16">
        <f t="shared" si="278"/>
        <v>0</v>
      </c>
      <c r="DU40" s="14"/>
      <c r="DV40" s="4"/>
      <c r="DW40" s="16">
        <f t="shared" si="279"/>
        <v>0</v>
      </c>
      <c r="DX40" s="14">
        <v>2.13</v>
      </c>
      <c r="DY40" s="4">
        <v>1</v>
      </c>
      <c r="DZ40" s="16">
        <f t="shared" si="280"/>
        <v>2.13</v>
      </c>
      <c r="EA40" s="14">
        <v>31.9</v>
      </c>
      <c r="EB40" s="4">
        <v>1</v>
      </c>
      <c r="EC40" s="16">
        <f t="shared" si="281"/>
        <v>31.9</v>
      </c>
      <c r="ED40" s="14"/>
      <c r="EE40" s="4"/>
      <c r="EF40" s="16">
        <f t="shared" si="282"/>
        <v>0</v>
      </c>
      <c r="EG40" s="14">
        <v>229.99</v>
      </c>
      <c r="EH40" s="4">
        <v>1</v>
      </c>
      <c r="EI40" s="16">
        <f t="shared" si="283"/>
        <v>229.99</v>
      </c>
      <c r="EJ40" s="14"/>
      <c r="EK40" s="4"/>
      <c r="EL40" s="16">
        <f t="shared" si="284"/>
        <v>0</v>
      </c>
      <c r="EM40" s="14">
        <v>3.28</v>
      </c>
      <c r="EN40" s="4">
        <v>3</v>
      </c>
      <c r="EO40" s="16">
        <f t="shared" si="285"/>
        <v>9.84</v>
      </c>
      <c r="EP40" s="14"/>
      <c r="EQ40" s="4"/>
      <c r="ER40" s="16">
        <f t="shared" si="286"/>
        <v>0</v>
      </c>
      <c r="ES40" s="14">
        <v>6.74</v>
      </c>
      <c r="ET40" s="4">
        <v>2</v>
      </c>
      <c r="EU40" s="16">
        <f t="shared" si="287"/>
        <v>13.48</v>
      </c>
      <c r="EV40" s="14">
        <v>1.1200000000000001</v>
      </c>
      <c r="EW40" s="4">
        <v>1</v>
      </c>
      <c r="EX40" s="16">
        <f t="shared" si="288"/>
        <v>1.1200000000000001</v>
      </c>
      <c r="EY40" s="14">
        <v>4.8899999999999997</v>
      </c>
      <c r="EZ40" s="4">
        <v>1</v>
      </c>
      <c r="FA40" s="16">
        <f t="shared" si="289"/>
        <v>4.8899999999999997</v>
      </c>
      <c r="FB40" s="14"/>
      <c r="FC40" s="4"/>
      <c r="FD40" s="16">
        <f t="shared" si="290"/>
        <v>0</v>
      </c>
      <c r="FE40" s="14">
        <v>11.92</v>
      </c>
      <c r="FF40" s="4">
        <v>1</v>
      </c>
      <c r="FG40" s="16">
        <f t="shared" si="291"/>
        <v>11.92</v>
      </c>
      <c r="FH40" s="14">
        <v>49</v>
      </c>
      <c r="FI40" s="4">
        <v>1</v>
      </c>
      <c r="FJ40" s="16">
        <f t="shared" si="292"/>
        <v>49</v>
      </c>
      <c r="FK40" s="14"/>
      <c r="FL40" s="4"/>
      <c r="FM40" s="16">
        <f t="shared" si="293"/>
        <v>0</v>
      </c>
      <c r="FN40" s="14"/>
      <c r="FO40" s="4"/>
      <c r="FP40" s="16">
        <f t="shared" si="294"/>
        <v>0</v>
      </c>
      <c r="FQ40" s="14"/>
      <c r="FR40" s="4"/>
      <c r="FS40" s="16">
        <f t="shared" si="295"/>
        <v>0</v>
      </c>
      <c r="FT40" s="14"/>
      <c r="FU40" s="4"/>
      <c r="FV40" s="16">
        <f t="shared" si="296"/>
        <v>0</v>
      </c>
      <c r="FW40" s="14"/>
      <c r="FX40" s="4" t="s">
        <v>468</v>
      </c>
      <c r="FY40" s="16" t="e">
        <f t="shared" si="297"/>
        <v>#VALUE!</v>
      </c>
      <c r="FZ40" s="14"/>
      <c r="GA40" s="4"/>
      <c r="GB40" s="16">
        <f t="shared" si="298"/>
        <v>0</v>
      </c>
      <c r="GC40" s="14"/>
      <c r="GD40" s="4"/>
      <c r="GE40" s="16">
        <f t="shared" si="299"/>
        <v>0</v>
      </c>
      <c r="GF40" s="14"/>
      <c r="GG40" s="4"/>
      <c r="GH40" s="16">
        <f t="shared" si="300"/>
        <v>0</v>
      </c>
      <c r="GI40" s="14"/>
      <c r="GJ40" s="4"/>
      <c r="GK40" s="16">
        <f t="shared" si="301"/>
        <v>0</v>
      </c>
      <c r="GL40" s="14"/>
      <c r="GM40" s="4"/>
      <c r="GN40" s="16">
        <f t="shared" si="302"/>
        <v>0</v>
      </c>
      <c r="GO40" s="14"/>
      <c r="GP40" s="4"/>
      <c r="GQ40" s="16">
        <f t="shared" si="303"/>
        <v>0</v>
      </c>
      <c r="GR40" s="14">
        <v>0.02</v>
      </c>
      <c r="GS40" s="4">
        <v>5</v>
      </c>
      <c r="GT40" s="16">
        <f t="shared" si="304"/>
        <v>0.1</v>
      </c>
      <c r="GU40" s="14"/>
      <c r="GV40" s="4"/>
      <c r="GW40" s="16">
        <f t="shared" si="305"/>
        <v>0</v>
      </c>
      <c r="GX40" s="14"/>
      <c r="GY40" s="4"/>
      <c r="GZ40" s="16">
        <f t="shared" si="306"/>
        <v>0</v>
      </c>
      <c r="HA40" s="14">
        <v>61.06</v>
      </c>
      <c r="HB40" s="4">
        <v>1</v>
      </c>
      <c r="HC40" s="16">
        <f t="shared" si="307"/>
        <v>61.06</v>
      </c>
      <c r="HD40" s="31"/>
      <c r="HE40" s="31"/>
      <c r="HF40" s="16">
        <f t="shared" si="308"/>
        <v>0</v>
      </c>
      <c r="HG40" s="31"/>
      <c r="HH40" s="31"/>
      <c r="HI40" s="16">
        <f t="shared" si="309"/>
        <v>0</v>
      </c>
      <c r="HJ40" s="31"/>
      <c r="HK40" s="31"/>
      <c r="HL40" s="16">
        <f t="shared" si="310"/>
        <v>0</v>
      </c>
      <c r="HM40" s="31"/>
      <c r="HN40" s="31"/>
      <c r="HO40" s="16">
        <f t="shared" si="311"/>
        <v>0</v>
      </c>
      <c r="HP40" s="31"/>
      <c r="HQ40" s="31"/>
      <c r="HR40" s="16">
        <f t="shared" si="312"/>
        <v>0</v>
      </c>
      <c r="HS40" s="31"/>
      <c r="HT40" s="31"/>
      <c r="HU40" s="16">
        <f t="shared" si="313"/>
        <v>0</v>
      </c>
      <c r="HV40" s="31"/>
      <c r="HW40" s="31"/>
      <c r="HX40" s="16">
        <f t="shared" si="314"/>
        <v>0</v>
      </c>
      <c r="HY40" s="31"/>
      <c r="HZ40" s="31"/>
      <c r="IA40" s="16">
        <f t="shared" si="315"/>
        <v>0</v>
      </c>
      <c r="IB40" s="31"/>
      <c r="IC40" s="31"/>
      <c r="ID40" s="16">
        <f t="shared" si="316"/>
        <v>0</v>
      </c>
      <c r="IE40" s="31"/>
      <c r="IF40" s="31"/>
      <c r="IG40" s="16">
        <f t="shared" si="317"/>
        <v>0</v>
      </c>
      <c r="IH40" s="31"/>
      <c r="II40" s="31"/>
      <c r="IJ40" s="16">
        <f t="shared" si="318"/>
        <v>0</v>
      </c>
      <c r="IK40" s="31"/>
      <c r="IL40" s="31"/>
      <c r="IM40" s="16">
        <f t="shared" si="319"/>
        <v>0</v>
      </c>
      <c r="IN40" s="31"/>
      <c r="IO40" s="31"/>
      <c r="IP40" s="16">
        <f t="shared" si="320"/>
        <v>0</v>
      </c>
      <c r="IQ40" s="31"/>
      <c r="IR40" s="31"/>
    </row>
    <row r="41" spans="1:252" x14ac:dyDescent="0.2">
      <c r="A41" s="36">
        <v>38</v>
      </c>
      <c r="B41" s="49">
        <v>0.76</v>
      </c>
      <c r="C41" s="31">
        <v>1</v>
      </c>
      <c r="D41" s="52">
        <f t="shared" si="83"/>
        <v>0.76</v>
      </c>
      <c r="E41" s="49">
        <v>1.57</v>
      </c>
      <c r="F41" s="31">
        <v>2</v>
      </c>
      <c r="G41" s="52">
        <f t="shared" si="84"/>
        <v>3.14</v>
      </c>
      <c r="H41" s="49">
        <v>1.36</v>
      </c>
      <c r="I41" s="31">
        <v>1</v>
      </c>
      <c r="J41" s="52">
        <f t="shared" si="85"/>
        <v>1.36</v>
      </c>
      <c r="K41" s="49">
        <v>0.36</v>
      </c>
      <c r="L41" s="31">
        <v>1</v>
      </c>
      <c r="M41" s="52">
        <f t="shared" si="86"/>
        <v>0.36</v>
      </c>
      <c r="N41" s="49">
        <v>19.87</v>
      </c>
      <c r="O41" s="31">
        <v>1</v>
      </c>
      <c r="P41" s="52">
        <f t="shared" si="87"/>
        <v>19.87</v>
      </c>
      <c r="Q41" s="49">
        <v>120</v>
      </c>
      <c r="R41" s="31">
        <v>1</v>
      </c>
      <c r="S41" s="52">
        <f t="shared" si="88"/>
        <v>120</v>
      </c>
      <c r="T41" s="49">
        <v>6.5</v>
      </c>
      <c r="U41" s="31">
        <v>1</v>
      </c>
      <c r="V41" s="52">
        <f t="shared" si="89"/>
        <v>6.5</v>
      </c>
      <c r="W41" s="49">
        <v>14</v>
      </c>
      <c r="X41" s="31">
        <v>1</v>
      </c>
      <c r="Y41" s="52">
        <f t="shared" si="90"/>
        <v>14</v>
      </c>
      <c r="Z41" s="49">
        <v>68.849999999999994</v>
      </c>
      <c r="AA41" s="31">
        <v>1</v>
      </c>
      <c r="AB41" s="52">
        <f t="shared" si="91"/>
        <v>68.849999999999994</v>
      </c>
      <c r="AC41" s="49">
        <v>3.85</v>
      </c>
      <c r="AD41" s="31">
        <v>1</v>
      </c>
      <c r="AE41" s="52">
        <f t="shared" si="92"/>
        <v>3.85</v>
      </c>
      <c r="AF41" s="49">
        <v>1.84</v>
      </c>
      <c r="AG41" s="31">
        <v>1</v>
      </c>
      <c r="AH41" s="52">
        <f t="shared" si="93"/>
        <v>1.84</v>
      </c>
      <c r="AI41" s="49">
        <v>4.38</v>
      </c>
      <c r="AJ41" s="31">
        <v>2</v>
      </c>
      <c r="AK41" s="52">
        <f t="shared" si="94"/>
        <v>8.76</v>
      </c>
      <c r="AL41" s="49">
        <v>0.2</v>
      </c>
      <c r="AM41" s="31">
        <v>3</v>
      </c>
      <c r="AN41" s="52">
        <f t="shared" si="95"/>
        <v>0.60000000000000009</v>
      </c>
      <c r="AO41" s="49">
        <v>1.91</v>
      </c>
      <c r="AP41" s="31">
        <v>3</v>
      </c>
      <c r="AQ41" s="52">
        <f t="shared" si="96"/>
        <v>5.7299999999999995</v>
      </c>
      <c r="AR41" s="49">
        <v>8.6999999999999993</v>
      </c>
      <c r="AS41" s="31">
        <v>1</v>
      </c>
      <c r="AT41" s="16">
        <f t="shared" si="97"/>
        <v>8.6999999999999993</v>
      </c>
      <c r="AU41" s="31">
        <v>0.55000000000000004</v>
      </c>
      <c r="AV41" s="31">
        <v>4</v>
      </c>
      <c r="AW41" s="52">
        <f t="shared" si="98"/>
        <v>2.2000000000000002</v>
      </c>
      <c r="AX41" s="49">
        <v>14.4</v>
      </c>
      <c r="AY41" s="31">
        <v>1</v>
      </c>
      <c r="AZ41" s="52">
        <f t="shared" si="99"/>
        <v>14.4</v>
      </c>
      <c r="BA41" s="49">
        <v>0.34</v>
      </c>
      <c r="BB41" s="31">
        <v>2</v>
      </c>
      <c r="BC41" s="52">
        <f t="shared" si="100"/>
        <v>0.68</v>
      </c>
      <c r="BD41" s="49">
        <v>167</v>
      </c>
      <c r="BE41" s="31">
        <v>1</v>
      </c>
      <c r="BF41" s="52">
        <f t="shared" si="101"/>
        <v>167</v>
      </c>
      <c r="BG41" s="49">
        <v>32</v>
      </c>
      <c r="BH41" s="31">
        <v>4</v>
      </c>
      <c r="BI41" s="52">
        <f t="shared" si="102"/>
        <v>128</v>
      </c>
      <c r="BJ41" s="49">
        <v>210.9</v>
      </c>
      <c r="BK41" s="31">
        <v>1</v>
      </c>
      <c r="BL41" s="52">
        <f t="shared" si="103"/>
        <v>210.9</v>
      </c>
      <c r="BM41" s="49">
        <v>0.22</v>
      </c>
      <c r="BN41" s="31">
        <v>1</v>
      </c>
      <c r="BO41" s="52">
        <f t="shared" si="104"/>
        <v>0.22</v>
      </c>
      <c r="BP41" s="49">
        <v>9</v>
      </c>
      <c r="BQ41" s="31">
        <v>1</v>
      </c>
      <c r="BR41" s="52">
        <f t="shared" si="105"/>
        <v>9</v>
      </c>
      <c r="BS41" s="49">
        <v>0.57999999999999996</v>
      </c>
      <c r="BT41" s="31">
        <v>2</v>
      </c>
      <c r="BU41" s="52">
        <f t="shared" si="106"/>
        <v>1.1599999999999999</v>
      </c>
      <c r="BV41" s="49">
        <v>129.47999999999999</v>
      </c>
      <c r="BW41" s="31">
        <v>1</v>
      </c>
      <c r="BX41" s="52">
        <f t="shared" si="107"/>
        <v>129.47999999999999</v>
      </c>
      <c r="BY41" s="49"/>
      <c r="BZ41" s="31" t="s">
        <v>748</v>
      </c>
      <c r="CA41" s="52" t="e">
        <f t="shared" si="108"/>
        <v>#VALUE!</v>
      </c>
      <c r="CB41" s="49"/>
      <c r="CC41" s="31">
        <v>1</v>
      </c>
      <c r="CD41" s="52">
        <f t="shared" si="109"/>
        <v>0</v>
      </c>
      <c r="CE41" s="49" t="s">
        <v>468</v>
      </c>
      <c r="CF41" s="31">
        <v>3</v>
      </c>
      <c r="CG41" s="52" t="e">
        <f t="shared" si="110"/>
        <v>#VALUE!</v>
      </c>
      <c r="CH41" s="49"/>
      <c r="CI41" s="31">
        <v>0</v>
      </c>
      <c r="CJ41" s="52">
        <f t="shared" si="111"/>
        <v>0</v>
      </c>
      <c r="CK41" s="49"/>
      <c r="CL41" s="31">
        <v>0</v>
      </c>
      <c r="CM41" s="52">
        <f t="shared" si="112"/>
        <v>0</v>
      </c>
      <c r="CN41" s="49"/>
      <c r="CO41" s="31">
        <v>0</v>
      </c>
      <c r="CP41" s="52">
        <f t="shared" si="113"/>
        <v>0</v>
      </c>
      <c r="CQ41" s="49"/>
      <c r="CR41" s="31">
        <v>0</v>
      </c>
      <c r="CS41" s="52">
        <f t="shared" si="269"/>
        <v>0</v>
      </c>
      <c r="CT41" s="49"/>
      <c r="CU41" s="31">
        <v>0</v>
      </c>
      <c r="CV41" s="52">
        <f t="shared" si="270"/>
        <v>0</v>
      </c>
      <c r="CW41" s="49"/>
      <c r="CX41" s="31">
        <v>0</v>
      </c>
      <c r="CY41" s="52">
        <f t="shared" si="271"/>
        <v>0</v>
      </c>
      <c r="CZ41" s="49"/>
      <c r="DA41" s="31"/>
      <c r="DB41" s="52">
        <f t="shared" si="272"/>
        <v>0</v>
      </c>
      <c r="DC41" s="49"/>
      <c r="DD41" s="31"/>
      <c r="DE41" s="16">
        <f t="shared" si="273"/>
        <v>0</v>
      </c>
      <c r="DF41" s="31"/>
      <c r="DG41" s="31"/>
      <c r="DH41" s="16">
        <f t="shared" si="274"/>
        <v>0</v>
      </c>
      <c r="DI41" s="31"/>
      <c r="DJ41" s="31"/>
      <c r="DK41" s="16">
        <f t="shared" si="275"/>
        <v>0</v>
      </c>
      <c r="DL41" s="31"/>
      <c r="DM41" s="31"/>
      <c r="DN41" s="16">
        <f t="shared" si="276"/>
        <v>0</v>
      </c>
      <c r="DO41" s="31"/>
      <c r="DP41" s="31"/>
      <c r="DQ41" s="16">
        <f t="shared" si="277"/>
        <v>0</v>
      </c>
      <c r="DR41" s="31"/>
      <c r="DS41" s="31"/>
      <c r="DT41" s="16">
        <f t="shared" si="278"/>
        <v>0</v>
      </c>
      <c r="DU41" s="31"/>
      <c r="DV41" s="31"/>
      <c r="DW41" s="16">
        <f t="shared" si="279"/>
        <v>0</v>
      </c>
      <c r="DX41" s="31"/>
      <c r="DY41" s="31"/>
      <c r="DZ41" s="16">
        <f t="shared" si="280"/>
        <v>0</v>
      </c>
      <c r="EA41" s="31"/>
      <c r="EB41" s="31"/>
      <c r="EC41" s="16">
        <f t="shared" si="281"/>
        <v>0</v>
      </c>
      <c r="ED41" s="31"/>
      <c r="EE41" s="31"/>
      <c r="EF41" s="16">
        <f t="shared" si="282"/>
        <v>0</v>
      </c>
      <c r="EG41" s="31"/>
      <c r="EH41" s="31"/>
      <c r="EI41" s="16">
        <f t="shared" si="283"/>
        <v>0</v>
      </c>
      <c r="EJ41" s="31"/>
      <c r="EK41" s="31"/>
      <c r="EL41" s="16">
        <f t="shared" si="284"/>
        <v>0</v>
      </c>
      <c r="EM41" s="31"/>
      <c r="EN41" s="31"/>
      <c r="EO41" s="16">
        <f t="shared" si="285"/>
        <v>0</v>
      </c>
      <c r="EP41" s="31"/>
      <c r="EQ41" s="31"/>
      <c r="ER41" s="16">
        <f t="shared" si="286"/>
        <v>0</v>
      </c>
      <c r="ES41" s="31"/>
      <c r="ET41" s="31"/>
      <c r="EU41" s="16">
        <f t="shared" si="287"/>
        <v>0</v>
      </c>
      <c r="EV41" s="31"/>
      <c r="EW41" s="31"/>
      <c r="EX41" s="16">
        <f t="shared" si="288"/>
        <v>0</v>
      </c>
      <c r="EY41" s="31"/>
      <c r="EZ41" s="31"/>
      <c r="FA41" s="16">
        <f t="shared" si="289"/>
        <v>0</v>
      </c>
      <c r="FB41" s="31"/>
      <c r="FC41" s="31"/>
      <c r="FD41" s="16">
        <f t="shared" si="290"/>
        <v>0</v>
      </c>
      <c r="FE41" s="31"/>
      <c r="FF41" s="31"/>
      <c r="FG41" s="16">
        <f t="shared" si="291"/>
        <v>0</v>
      </c>
      <c r="FH41" s="31"/>
      <c r="FI41" s="31"/>
      <c r="FJ41" s="16">
        <f t="shared" si="292"/>
        <v>0</v>
      </c>
      <c r="FK41" s="31"/>
      <c r="FL41" s="31"/>
      <c r="FM41" s="16">
        <f t="shared" si="293"/>
        <v>0</v>
      </c>
      <c r="FN41" s="31"/>
      <c r="FO41" s="31"/>
      <c r="FP41" s="16">
        <f t="shared" si="294"/>
        <v>0</v>
      </c>
      <c r="FQ41" s="31"/>
      <c r="FR41" s="31"/>
      <c r="FS41" s="16">
        <f t="shared" si="295"/>
        <v>0</v>
      </c>
      <c r="FT41" s="31"/>
      <c r="FU41" s="31"/>
      <c r="FV41" s="16">
        <f t="shared" si="296"/>
        <v>0</v>
      </c>
      <c r="FW41" s="31"/>
      <c r="FX41" s="31"/>
      <c r="FY41" s="16">
        <f t="shared" si="297"/>
        <v>0</v>
      </c>
      <c r="FZ41" s="31"/>
      <c r="GA41" s="31"/>
      <c r="GB41" s="16">
        <f t="shared" si="298"/>
        <v>0</v>
      </c>
      <c r="GC41" s="31"/>
      <c r="GD41" s="31"/>
      <c r="GE41" s="16">
        <f t="shared" si="299"/>
        <v>0</v>
      </c>
      <c r="GF41" s="31"/>
      <c r="GG41" s="31"/>
      <c r="GH41" s="16">
        <f t="shared" si="300"/>
        <v>0</v>
      </c>
      <c r="GI41" s="31"/>
      <c r="GJ41" s="31"/>
      <c r="GK41" s="16">
        <f t="shared" si="301"/>
        <v>0</v>
      </c>
      <c r="GL41" s="31"/>
      <c r="GM41" s="31"/>
      <c r="GN41" s="16">
        <f t="shared" si="302"/>
        <v>0</v>
      </c>
      <c r="GO41" s="31"/>
      <c r="GP41" s="31"/>
      <c r="GQ41" s="16">
        <f t="shared" si="303"/>
        <v>0</v>
      </c>
      <c r="GR41" s="31"/>
      <c r="GS41" s="31"/>
      <c r="GT41" s="16">
        <f t="shared" si="304"/>
        <v>0</v>
      </c>
      <c r="GU41" s="31"/>
      <c r="GV41" s="31"/>
      <c r="GW41" s="16">
        <f t="shared" si="305"/>
        <v>0</v>
      </c>
      <c r="GX41" s="31"/>
      <c r="GY41" s="31"/>
      <c r="GZ41" s="16">
        <f t="shared" si="306"/>
        <v>0</v>
      </c>
      <c r="HA41" s="31"/>
      <c r="HB41" s="31"/>
      <c r="HC41" s="16">
        <f t="shared" si="307"/>
        <v>0</v>
      </c>
      <c r="HD41" s="31"/>
      <c r="HE41" s="31"/>
      <c r="HF41" s="16">
        <f t="shared" si="308"/>
        <v>0</v>
      </c>
      <c r="HG41" s="31"/>
      <c r="HH41" s="31"/>
      <c r="HI41" s="16">
        <f t="shared" si="309"/>
        <v>0</v>
      </c>
      <c r="HJ41" s="31"/>
      <c r="HK41" s="31"/>
      <c r="HL41" s="16">
        <f t="shared" si="310"/>
        <v>0</v>
      </c>
      <c r="HM41" s="31"/>
      <c r="HN41" s="31"/>
      <c r="HO41" s="16">
        <f t="shared" si="311"/>
        <v>0</v>
      </c>
      <c r="HP41" s="31"/>
      <c r="HQ41" s="31"/>
      <c r="HR41" s="16">
        <f t="shared" si="312"/>
        <v>0</v>
      </c>
      <c r="HS41" s="31"/>
      <c r="HT41" s="31"/>
      <c r="HU41" s="16">
        <f t="shared" si="313"/>
        <v>0</v>
      </c>
      <c r="HV41" s="31"/>
      <c r="HW41" s="31"/>
      <c r="HX41" s="16">
        <f t="shared" si="314"/>
        <v>0</v>
      </c>
      <c r="HY41" s="31"/>
      <c r="HZ41" s="31"/>
      <c r="IA41" s="16">
        <f t="shared" si="315"/>
        <v>0</v>
      </c>
      <c r="IB41" s="31"/>
      <c r="IC41" s="31"/>
      <c r="ID41" s="16">
        <f t="shared" si="316"/>
        <v>0</v>
      </c>
      <c r="IE41" s="31"/>
      <c r="IF41" s="31"/>
      <c r="IG41" s="16">
        <f t="shared" si="317"/>
        <v>0</v>
      </c>
      <c r="IH41" s="31"/>
      <c r="II41" s="31"/>
      <c r="IJ41" s="16">
        <f t="shared" si="318"/>
        <v>0</v>
      </c>
      <c r="IK41" s="31"/>
      <c r="IL41" s="31"/>
      <c r="IM41" s="16">
        <f t="shared" si="319"/>
        <v>0</v>
      </c>
      <c r="IN41" s="31"/>
      <c r="IO41" s="31"/>
      <c r="IP41" s="16">
        <f t="shared" si="320"/>
        <v>0</v>
      </c>
      <c r="IQ41" s="31"/>
      <c r="IR41" s="31"/>
    </row>
    <row r="42" spans="1:252" x14ac:dyDescent="0.2">
      <c r="A42" s="36">
        <v>39</v>
      </c>
      <c r="B42" s="49">
        <v>0.76</v>
      </c>
      <c r="C42" s="31">
        <v>1</v>
      </c>
      <c r="D42" s="52">
        <f t="shared" si="83"/>
        <v>0.76</v>
      </c>
      <c r="E42" s="49">
        <v>1.57</v>
      </c>
      <c r="F42" s="31">
        <v>2</v>
      </c>
      <c r="G42" s="52">
        <f t="shared" si="84"/>
        <v>3.14</v>
      </c>
      <c r="H42" s="49">
        <v>1.36</v>
      </c>
      <c r="I42" s="31">
        <v>1</v>
      </c>
      <c r="J42" s="52">
        <f t="shared" si="85"/>
        <v>1.36</v>
      </c>
      <c r="K42" s="49">
        <v>0.36</v>
      </c>
      <c r="L42" s="31">
        <v>1</v>
      </c>
      <c r="M42" s="52">
        <f t="shared" si="86"/>
        <v>0.36</v>
      </c>
      <c r="N42" s="49">
        <v>19.87</v>
      </c>
      <c r="O42" s="31">
        <v>1</v>
      </c>
      <c r="P42" s="52">
        <f t="shared" si="87"/>
        <v>19.87</v>
      </c>
      <c r="Q42" s="49">
        <v>120</v>
      </c>
      <c r="R42" s="31">
        <v>1</v>
      </c>
      <c r="S42" s="52">
        <f t="shared" si="88"/>
        <v>120</v>
      </c>
      <c r="T42" s="49">
        <v>6.5</v>
      </c>
      <c r="U42" s="31">
        <v>1</v>
      </c>
      <c r="V42" s="52">
        <f t="shared" si="89"/>
        <v>6.5</v>
      </c>
      <c r="W42" s="49">
        <v>14</v>
      </c>
      <c r="X42" s="31">
        <v>1</v>
      </c>
      <c r="Y42" s="52">
        <f t="shared" si="90"/>
        <v>14</v>
      </c>
      <c r="Z42" s="49">
        <v>68.849999999999994</v>
      </c>
      <c r="AA42" s="31">
        <v>1</v>
      </c>
      <c r="AB42" s="52">
        <f t="shared" si="91"/>
        <v>68.849999999999994</v>
      </c>
      <c r="AC42" s="49">
        <v>3.85</v>
      </c>
      <c r="AD42" s="31">
        <v>1</v>
      </c>
      <c r="AE42" s="52">
        <f t="shared" si="92"/>
        <v>3.85</v>
      </c>
      <c r="AF42" s="49">
        <v>1.84</v>
      </c>
      <c r="AG42" s="31">
        <v>1</v>
      </c>
      <c r="AH42" s="52">
        <f t="shared" si="93"/>
        <v>1.84</v>
      </c>
      <c r="AI42" s="49">
        <v>4.38</v>
      </c>
      <c r="AJ42" s="31">
        <v>2</v>
      </c>
      <c r="AK42" s="52">
        <f t="shared" si="94"/>
        <v>8.76</v>
      </c>
      <c r="AL42" s="49">
        <v>0.2</v>
      </c>
      <c r="AM42" s="31">
        <v>3</v>
      </c>
      <c r="AN42" s="52">
        <f t="shared" si="95"/>
        <v>0.60000000000000009</v>
      </c>
      <c r="AO42" s="49">
        <v>1.91</v>
      </c>
      <c r="AP42" s="31">
        <v>3</v>
      </c>
      <c r="AQ42" s="52">
        <f t="shared" si="96"/>
        <v>5.7299999999999995</v>
      </c>
      <c r="AR42" s="49">
        <v>8.6999999999999993</v>
      </c>
      <c r="AS42" s="31">
        <v>1</v>
      </c>
      <c r="AT42" s="16">
        <f t="shared" si="97"/>
        <v>8.6999999999999993</v>
      </c>
      <c r="AU42" s="31">
        <v>0.55000000000000004</v>
      </c>
      <c r="AV42" s="31">
        <v>4</v>
      </c>
      <c r="AW42" s="52">
        <f t="shared" si="98"/>
        <v>2.2000000000000002</v>
      </c>
      <c r="AX42" s="49">
        <v>14.4</v>
      </c>
      <c r="AY42" s="31">
        <v>1</v>
      </c>
      <c r="AZ42" s="52">
        <f t="shared" si="99"/>
        <v>14.4</v>
      </c>
      <c r="BA42" s="49">
        <v>0.34</v>
      </c>
      <c r="BB42" s="31">
        <v>2</v>
      </c>
      <c r="BC42" s="52">
        <f t="shared" si="100"/>
        <v>0.68</v>
      </c>
      <c r="BD42" s="49">
        <v>167</v>
      </c>
      <c r="BE42" s="31">
        <v>1</v>
      </c>
      <c r="BF42" s="52">
        <f t="shared" si="101"/>
        <v>167</v>
      </c>
      <c r="BG42" s="49">
        <v>32</v>
      </c>
      <c r="BH42" s="31">
        <v>4</v>
      </c>
      <c r="BI42" s="52">
        <f t="shared" si="102"/>
        <v>128</v>
      </c>
      <c r="BJ42" s="49">
        <v>210.9</v>
      </c>
      <c r="BK42" s="31">
        <v>1</v>
      </c>
      <c r="BL42" s="52">
        <f t="shared" si="103"/>
        <v>210.9</v>
      </c>
      <c r="BM42" s="49">
        <v>0.22</v>
      </c>
      <c r="BN42" s="31">
        <v>1</v>
      </c>
      <c r="BO42" s="52">
        <f t="shared" si="104"/>
        <v>0.22</v>
      </c>
      <c r="BP42" s="49">
        <v>9</v>
      </c>
      <c r="BQ42" s="31">
        <v>1</v>
      </c>
      <c r="BR42" s="52">
        <f t="shared" si="105"/>
        <v>9</v>
      </c>
      <c r="BS42" s="49">
        <v>0.57999999999999996</v>
      </c>
      <c r="BT42" s="31">
        <v>2</v>
      </c>
      <c r="BU42" s="52">
        <f t="shared" si="106"/>
        <v>1.1599999999999999</v>
      </c>
      <c r="BV42" s="49">
        <v>129.47999999999999</v>
      </c>
      <c r="BW42" s="31">
        <v>1</v>
      </c>
      <c r="BX42" s="52">
        <f t="shared" si="107"/>
        <v>129.47999999999999</v>
      </c>
      <c r="BY42" s="49"/>
      <c r="BZ42" s="31" t="s">
        <v>748</v>
      </c>
      <c r="CA42" s="52" t="e">
        <f t="shared" si="108"/>
        <v>#VALUE!</v>
      </c>
      <c r="CB42" s="49"/>
      <c r="CC42" s="31">
        <v>1</v>
      </c>
      <c r="CD42" s="52">
        <f t="shared" si="109"/>
        <v>0</v>
      </c>
      <c r="CE42" s="49" t="s">
        <v>468</v>
      </c>
      <c r="CF42" s="31">
        <v>3</v>
      </c>
      <c r="CG42" s="52" t="e">
        <f t="shared" si="110"/>
        <v>#VALUE!</v>
      </c>
      <c r="CH42" s="49">
        <v>141</v>
      </c>
      <c r="CI42" s="31">
        <v>2</v>
      </c>
      <c r="CJ42" s="52">
        <f t="shared" si="111"/>
        <v>282</v>
      </c>
      <c r="CK42" s="49"/>
      <c r="CL42" s="31"/>
      <c r="CM42" s="52">
        <f t="shared" si="112"/>
        <v>0</v>
      </c>
      <c r="CN42" s="49"/>
      <c r="CO42" s="31"/>
      <c r="CP42" s="52">
        <f t="shared" si="113"/>
        <v>0</v>
      </c>
      <c r="CQ42" s="49"/>
      <c r="CR42" s="31"/>
      <c r="CS42" s="52">
        <f t="shared" si="269"/>
        <v>0</v>
      </c>
      <c r="CT42" s="49"/>
      <c r="CU42" s="31"/>
      <c r="CV42" s="52">
        <f t="shared" si="270"/>
        <v>0</v>
      </c>
      <c r="CW42" s="49"/>
      <c r="CX42" s="31"/>
      <c r="CY42" s="52">
        <f t="shared" si="271"/>
        <v>0</v>
      </c>
      <c r="CZ42" s="49">
        <v>5.03</v>
      </c>
      <c r="DA42" s="31">
        <v>1</v>
      </c>
      <c r="DB42" s="52">
        <f t="shared" si="272"/>
        <v>5.03</v>
      </c>
      <c r="DC42" s="49"/>
      <c r="DD42" s="31"/>
      <c r="DE42" s="16">
        <f t="shared" si="273"/>
        <v>0</v>
      </c>
      <c r="DF42" s="31"/>
      <c r="DG42" s="31"/>
      <c r="DH42" s="16">
        <f t="shared" si="274"/>
        <v>0</v>
      </c>
      <c r="DI42" s="31"/>
      <c r="DJ42" s="31"/>
      <c r="DK42" s="16">
        <f t="shared" si="275"/>
        <v>0</v>
      </c>
      <c r="DL42" s="31"/>
      <c r="DM42" s="31"/>
      <c r="DN42" s="16">
        <f t="shared" si="276"/>
        <v>0</v>
      </c>
      <c r="DO42" s="31"/>
      <c r="DP42" s="31"/>
      <c r="DQ42" s="16">
        <f t="shared" si="277"/>
        <v>0</v>
      </c>
      <c r="DR42" s="31"/>
      <c r="DS42" s="31"/>
      <c r="DT42" s="16">
        <f t="shared" si="278"/>
        <v>0</v>
      </c>
      <c r="DU42" s="31"/>
      <c r="DV42" s="31"/>
      <c r="DW42" s="16">
        <f t="shared" si="279"/>
        <v>0</v>
      </c>
      <c r="DX42" s="31"/>
      <c r="DY42" s="31"/>
      <c r="DZ42" s="16">
        <f t="shared" si="280"/>
        <v>0</v>
      </c>
      <c r="EA42" s="31"/>
      <c r="EB42" s="31"/>
      <c r="EC42" s="16">
        <f t="shared" si="281"/>
        <v>0</v>
      </c>
      <c r="ED42" s="31"/>
      <c r="EE42" s="31"/>
      <c r="EF42" s="16">
        <f t="shared" si="282"/>
        <v>0</v>
      </c>
      <c r="EG42" s="31"/>
      <c r="EH42" s="31"/>
      <c r="EI42" s="16">
        <f t="shared" si="283"/>
        <v>0</v>
      </c>
      <c r="EJ42" s="31"/>
      <c r="EK42" s="31"/>
      <c r="EL42" s="16">
        <f t="shared" si="284"/>
        <v>0</v>
      </c>
      <c r="EM42" s="31"/>
      <c r="EN42" s="31"/>
      <c r="EO42" s="16">
        <f t="shared" si="285"/>
        <v>0</v>
      </c>
      <c r="EP42" s="31"/>
      <c r="EQ42" s="31"/>
      <c r="ER42" s="16">
        <f t="shared" si="286"/>
        <v>0</v>
      </c>
      <c r="ES42" s="31"/>
      <c r="ET42" s="31"/>
      <c r="EU42" s="16">
        <f t="shared" si="287"/>
        <v>0</v>
      </c>
      <c r="EV42" s="31"/>
      <c r="EW42" s="31"/>
      <c r="EX42" s="16">
        <f t="shared" si="288"/>
        <v>0</v>
      </c>
      <c r="EY42" s="31"/>
      <c r="EZ42" s="31"/>
      <c r="FA42" s="16">
        <f t="shared" si="289"/>
        <v>0</v>
      </c>
      <c r="FB42" s="31"/>
      <c r="FC42" s="31"/>
      <c r="FD42" s="16">
        <f t="shared" si="290"/>
        <v>0</v>
      </c>
      <c r="FE42" s="31"/>
      <c r="FF42" s="31"/>
      <c r="FG42" s="16">
        <f t="shared" si="291"/>
        <v>0</v>
      </c>
      <c r="FH42" s="31"/>
      <c r="FI42" s="31"/>
      <c r="FJ42" s="16">
        <f t="shared" si="292"/>
        <v>0</v>
      </c>
      <c r="FK42" s="31"/>
      <c r="FL42" s="31"/>
      <c r="FM42" s="16">
        <f t="shared" si="293"/>
        <v>0</v>
      </c>
      <c r="FN42" s="31"/>
      <c r="FO42" s="31"/>
      <c r="FP42" s="16">
        <f t="shared" si="294"/>
        <v>0</v>
      </c>
      <c r="FQ42" s="31"/>
      <c r="FR42" s="31"/>
      <c r="FS42" s="16">
        <f t="shared" si="295"/>
        <v>0</v>
      </c>
      <c r="FT42" s="31"/>
      <c r="FU42" s="31"/>
      <c r="FV42" s="16">
        <f t="shared" si="296"/>
        <v>0</v>
      </c>
      <c r="FW42" s="31"/>
      <c r="FX42" s="31"/>
      <c r="FY42" s="16">
        <f t="shared" si="297"/>
        <v>0</v>
      </c>
      <c r="FZ42" s="31"/>
      <c r="GA42" s="31"/>
      <c r="GB42" s="16">
        <f t="shared" si="298"/>
        <v>0</v>
      </c>
      <c r="GC42" s="31"/>
      <c r="GD42" s="31"/>
      <c r="GE42" s="16">
        <f t="shared" si="299"/>
        <v>0</v>
      </c>
      <c r="GF42" s="31"/>
      <c r="GG42" s="31"/>
      <c r="GH42" s="16">
        <f t="shared" si="300"/>
        <v>0</v>
      </c>
      <c r="GI42" s="31"/>
      <c r="GJ42" s="31"/>
      <c r="GK42" s="16">
        <f t="shared" si="301"/>
        <v>0</v>
      </c>
      <c r="GL42" s="31"/>
      <c r="GM42" s="31"/>
      <c r="GN42" s="16">
        <f t="shared" si="302"/>
        <v>0</v>
      </c>
      <c r="GO42" s="31"/>
      <c r="GP42" s="31"/>
      <c r="GQ42" s="16">
        <f t="shared" si="303"/>
        <v>0</v>
      </c>
      <c r="GR42" s="31"/>
      <c r="GS42" s="31"/>
      <c r="GT42" s="16">
        <f t="shared" si="304"/>
        <v>0</v>
      </c>
      <c r="GU42" s="31"/>
      <c r="GV42" s="31"/>
      <c r="GW42" s="16">
        <f t="shared" si="305"/>
        <v>0</v>
      </c>
      <c r="GX42" s="31"/>
      <c r="GY42" s="31"/>
      <c r="GZ42" s="16">
        <f t="shared" si="306"/>
        <v>0</v>
      </c>
      <c r="HA42" s="31"/>
      <c r="HB42" s="31"/>
      <c r="HC42" s="16">
        <f t="shared" si="307"/>
        <v>0</v>
      </c>
      <c r="HD42" s="31"/>
      <c r="HE42" s="31"/>
      <c r="HF42" s="16">
        <f t="shared" si="308"/>
        <v>0</v>
      </c>
      <c r="HG42" s="31"/>
      <c r="HH42" s="31"/>
      <c r="HI42" s="16">
        <f t="shared" si="309"/>
        <v>0</v>
      </c>
      <c r="HJ42" s="31"/>
      <c r="HK42" s="31"/>
      <c r="HL42" s="16">
        <f t="shared" si="310"/>
        <v>0</v>
      </c>
      <c r="HM42" s="31"/>
      <c r="HN42" s="31"/>
      <c r="HO42" s="16">
        <f t="shared" si="311"/>
        <v>0</v>
      </c>
      <c r="HP42" s="31"/>
      <c r="HQ42" s="31"/>
      <c r="HR42" s="16">
        <f t="shared" si="312"/>
        <v>0</v>
      </c>
      <c r="HS42" s="31"/>
      <c r="HT42" s="31"/>
      <c r="HU42" s="16">
        <f t="shared" si="313"/>
        <v>0</v>
      </c>
      <c r="HV42" s="31"/>
      <c r="HW42" s="31"/>
      <c r="HX42" s="16">
        <f t="shared" si="314"/>
        <v>0</v>
      </c>
      <c r="HY42" s="31"/>
      <c r="HZ42" s="31"/>
      <c r="IA42" s="16">
        <f t="shared" si="315"/>
        <v>0</v>
      </c>
      <c r="IB42" s="31"/>
      <c r="IC42" s="31"/>
      <c r="ID42" s="16">
        <f t="shared" si="316"/>
        <v>0</v>
      </c>
      <c r="IE42" s="31"/>
      <c r="IF42" s="31"/>
      <c r="IG42" s="16">
        <f t="shared" si="317"/>
        <v>0</v>
      </c>
      <c r="IH42" s="31"/>
      <c r="II42" s="31"/>
      <c r="IJ42" s="16">
        <f t="shared" si="318"/>
        <v>0</v>
      </c>
      <c r="IK42" s="31"/>
      <c r="IL42" s="31"/>
      <c r="IM42" s="16">
        <f t="shared" si="319"/>
        <v>0</v>
      </c>
      <c r="IN42" s="31"/>
      <c r="IO42" s="31"/>
      <c r="IP42" s="16">
        <f t="shared" si="320"/>
        <v>0</v>
      </c>
      <c r="IQ42" s="31"/>
      <c r="IR42" s="31"/>
    </row>
    <row r="43" spans="1:252" s="61" customFormat="1" x14ac:dyDescent="0.2">
      <c r="A43" s="59">
        <v>40</v>
      </c>
      <c r="B43" s="76"/>
      <c r="C43" s="60"/>
      <c r="D43" s="77">
        <f t="shared" ref="D43" si="321">B43*C43</f>
        <v>0</v>
      </c>
      <c r="E43" s="76">
        <v>1.39</v>
      </c>
      <c r="F43" s="60">
        <v>2</v>
      </c>
      <c r="G43" s="77">
        <f t="shared" ref="G43" si="322">E43*F43</f>
        <v>2.78</v>
      </c>
      <c r="H43" s="76"/>
      <c r="I43" s="60"/>
      <c r="J43" s="77">
        <f t="shared" ref="J43" si="323">H43*I43</f>
        <v>0</v>
      </c>
      <c r="K43" s="76"/>
      <c r="L43" s="60"/>
      <c r="M43" s="77">
        <f t="shared" ref="M43" si="324">K43*L43</f>
        <v>0</v>
      </c>
      <c r="N43" s="76">
        <v>17.91</v>
      </c>
      <c r="O43" s="60">
        <v>1</v>
      </c>
      <c r="P43" s="77">
        <f t="shared" ref="P43" si="325">N43*O43</f>
        <v>17.91</v>
      </c>
      <c r="Q43" s="76"/>
      <c r="R43" s="60"/>
      <c r="S43" s="77">
        <f t="shared" ref="S43" si="326">Q43*R43</f>
        <v>0</v>
      </c>
      <c r="T43" s="76">
        <v>4.5199999999999996</v>
      </c>
      <c r="U43" s="60">
        <v>1</v>
      </c>
      <c r="V43" s="77">
        <f t="shared" ref="V43" si="327">T43*U43</f>
        <v>4.5199999999999996</v>
      </c>
      <c r="W43" s="76"/>
      <c r="X43" s="60"/>
      <c r="Y43" s="77">
        <f t="shared" ref="Y43" si="328">W43*X43</f>
        <v>0</v>
      </c>
      <c r="Z43" s="76"/>
      <c r="AA43" s="60"/>
      <c r="AB43" s="77">
        <f t="shared" ref="AB43" si="329">Z43*AA43</f>
        <v>0</v>
      </c>
      <c r="AC43" s="76">
        <v>3.85</v>
      </c>
      <c r="AD43" s="60">
        <v>1</v>
      </c>
      <c r="AE43" s="77">
        <f t="shared" ref="AE43" si="330">AC43*AD43</f>
        <v>3.85</v>
      </c>
      <c r="AF43" s="76"/>
      <c r="AG43" s="60"/>
      <c r="AH43" s="77">
        <f t="shared" ref="AH43" si="331">AF43*AG43</f>
        <v>0</v>
      </c>
      <c r="AI43" s="76">
        <v>4.38</v>
      </c>
      <c r="AJ43" s="60">
        <v>1</v>
      </c>
      <c r="AK43" s="77">
        <f t="shared" ref="AK43" si="332">AI43*AJ43</f>
        <v>4.38</v>
      </c>
      <c r="AL43" s="76">
        <v>0.28000000000000003</v>
      </c>
      <c r="AM43" s="60">
        <v>1</v>
      </c>
      <c r="AN43" s="77">
        <f t="shared" ref="AN43" si="333">AL43*AM43</f>
        <v>0.28000000000000003</v>
      </c>
      <c r="AO43" s="76">
        <v>1.98</v>
      </c>
      <c r="AP43" s="60">
        <v>1</v>
      </c>
      <c r="AQ43" s="77">
        <f t="shared" ref="AQ43" si="334">AO43*AP43</f>
        <v>1.98</v>
      </c>
      <c r="AR43" s="76">
        <v>8.6999999999999993</v>
      </c>
      <c r="AS43" s="60">
        <v>1</v>
      </c>
      <c r="AT43" s="78">
        <f t="shared" ref="AT43" si="335">AR43*AS43</f>
        <v>8.6999999999999993</v>
      </c>
      <c r="AU43" s="79"/>
      <c r="AV43" s="60"/>
      <c r="AW43" s="77">
        <f t="shared" ref="AW43" si="336">AU43*AV43</f>
        <v>0</v>
      </c>
      <c r="AX43" s="76">
        <v>12</v>
      </c>
      <c r="AY43" s="60">
        <v>1</v>
      </c>
      <c r="AZ43" s="77">
        <f t="shared" ref="AZ43" si="337">AX43*AY43</f>
        <v>12</v>
      </c>
      <c r="BA43" s="76">
        <v>0.34</v>
      </c>
      <c r="BB43" s="60">
        <v>2</v>
      </c>
      <c r="BC43" s="77">
        <f t="shared" ref="BC43" si="338">BA43*BB43</f>
        <v>0.68</v>
      </c>
      <c r="BD43" s="76">
        <v>36.21</v>
      </c>
      <c r="BE43" s="60">
        <v>1</v>
      </c>
      <c r="BF43" s="77">
        <f t="shared" ref="BF43" si="339">BD43*BE43</f>
        <v>36.21</v>
      </c>
      <c r="BG43" s="76"/>
      <c r="BH43" s="60"/>
      <c r="BI43" s="77">
        <f t="shared" ref="BI43" si="340">BG43*BH43</f>
        <v>0</v>
      </c>
      <c r="BJ43" s="76">
        <v>124.56</v>
      </c>
      <c r="BK43" s="60">
        <v>1</v>
      </c>
      <c r="BL43" s="77">
        <f t="shared" ref="BL43" si="341">BJ43*BK43</f>
        <v>124.56</v>
      </c>
      <c r="BM43" s="76"/>
      <c r="BN43" s="60"/>
      <c r="BO43" s="77">
        <f t="shared" ref="BO43" si="342">BM43*BN43</f>
        <v>0</v>
      </c>
      <c r="BP43" s="76">
        <v>9</v>
      </c>
      <c r="BQ43" s="60">
        <v>1</v>
      </c>
      <c r="BR43" s="77">
        <f t="shared" ref="BR43" si="343">BP43*BQ43</f>
        <v>9</v>
      </c>
      <c r="BS43" s="76">
        <v>0.57999999999999996</v>
      </c>
      <c r="BT43" s="60">
        <v>2</v>
      </c>
      <c r="BU43" s="77">
        <f t="shared" ref="BU43" si="344">BS43*BT43</f>
        <v>1.1599999999999999</v>
      </c>
      <c r="BV43" s="76"/>
      <c r="BW43" s="60"/>
      <c r="BX43" s="77">
        <f t="shared" ref="BX43" si="345">BV43*BW43</f>
        <v>0</v>
      </c>
      <c r="BY43" s="76"/>
      <c r="BZ43" s="60" t="s">
        <v>747</v>
      </c>
      <c r="CA43" s="77" t="e">
        <f t="shared" ref="CA43" si="346">BY43*BZ43</f>
        <v>#VALUE!</v>
      </c>
      <c r="CB43" s="76"/>
      <c r="CC43" s="60"/>
      <c r="CD43" s="77">
        <f t="shared" ref="CD43" si="347">CB43*CC43</f>
        <v>0</v>
      </c>
      <c r="CE43" s="76"/>
      <c r="CF43" s="60"/>
      <c r="CG43" s="77">
        <f t="shared" ref="CG43" si="348">CE43*CF43</f>
        <v>0</v>
      </c>
      <c r="CH43" s="76">
        <v>167</v>
      </c>
      <c r="CI43" s="60">
        <v>1</v>
      </c>
      <c r="CJ43" s="77">
        <f t="shared" ref="CJ43" si="349">CH43*CI43</f>
        <v>167</v>
      </c>
      <c r="CK43" s="76"/>
      <c r="CL43" s="60"/>
      <c r="CM43" s="77">
        <f t="shared" ref="CM43" si="350">CK43*CL43</f>
        <v>0</v>
      </c>
      <c r="CN43" s="76"/>
      <c r="CO43" s="60"/>
      <c r="CP43" s="77">
        <f t="shared" ref="CP43" si="351">CN43*CO43</f>
        <v>0</v>
      </c>
      <c r="CQ43" s="76"/>
      <c r="CR43" s="60"/>
      <c r="CS43" s="77">
        <f t="shared" si="269"/>
        <v>0</v>
      </c>
      <c r="CT43" s="76">
        <v>23.73</v>
      </c>
      <c r="CU43" s="60">
        <v>2</v>
      </c>
      <c r="CV43" s="77">
        <f t="shared" si="270"/>
        <v>47.46</v>
      </c>
      <c r="CW43" s="76"/>
      <c r="CX43" s="60"/>
      <c r="CY43" s="77">
        <f t="shared" si="271"/>
        <v>0</v>
      </c>
      <c r="CZ43" s="76">
        <v>5.61</v>
      </c>
      <c r="DA43" s="60">
        <v>1</v>
      </c>
      <c r="DB43" s="77">
        <f t="shared" si="272"/>
        <v>5.61</v>
      </c>
      <c r="DC43" s="76"/>
      <c r="DD43" s="60"/>
      <c r="DE43" s="78">
        <f t="shared" si="273"/>
        <v>0</v>
      </c>
      <c r="DF43" s="79"/>
      <c r="DG43" s="60"/>
      <c r="DH43" s="78">
        <f t="shared" si="274"/>
        <v>0</v>
      </c>
      <c r="DI43" s="79"/>
      <c r="DJ43" s="60"/>
      <c r="DK43" s="78">
        <f t="shared" si="275"/>
        <v>0</v>
      </c>
      <c r="DL43" s="79">
        <v>2.33</v>
      </c>
      <c r="DM43" s="60">
        <v>2</v>
      </c>
      <c r="DN43" s="78">
        <f t="shared" si="276"/>
        <v>4.66</v>
      </c>
      <c r="DO43" s="79">
        <v>0.92</v>
      </c>
      <c r="DP43" s="60">
        <v>1</v>
      </c>
      <c r="DQ43" s="78">
        <f t="shared" si="277"/>
        <v>0.92</v>
      </c>
      <c r="DR43" s="79">
        <v>7.9</v>
      </c>
      <c r="DS43" s="60">
        <v>1</v>
      </c>
      <c r="DT43" s="78">
        <f t="shared" si="278"/>
        <v>7.9</v>
      </c>
      <c r="DU43" s="79"/>
      <c r="DV43" s="60"/>
      <c r="DW43" s="78">
        <f t="shared" si="279"/>
        <v>0</v>
      </c>
      <c r="DX43" s="79">
        <v>2.13</v>
      </c>
      <c r="DY43" s="60">
        <v>1</v>
      </c>
      <c r="DZ43" s="78">
        <f t="shared" si="280"/>
        <v>2.13</v>
      </c>
      <c r="EA43" s="79">
        <v>31.9</v>
      </c>
      <c r="EB43" s="60">
        <v>1</v>
      </c>
      <c r="EC43" s="78">
        <f t="shared" si="281"/>
        <v>31.9</v>
      </c>
      <c r="ED43" s="79"/>
      <c r="EE43" s="60"/>
      <c r="EF43" s="78">
        <f t="shared" si="282"/>
        <v>0</v>
      </c>
      <c r="EG43" s="79">
        <v>229.99</v>
      </c>
      <c r="EH43" s="60">
        <v>1</v>
      </c>
      <c r="EI43" s="78">
        <f t="shared" si="283"/>
        <v>229.99</v>
      </c>
      <c r="EJ43" s="79"/>
      <c r="EK43" s="60"/>
      <c r="EL43" s="78">
        <f t="shared" si="284"/>
        <v>0</v>
      </c>
      <c r="EM43" s="79">
        <v>3.28</v>
      </c>
      <c r="EN43" s="60">
        <v>3</v>
      </c>
      <c r="EO43" s="78">
        <f t="shared" si="285"/>
        <v>9.84</v>
      </c>
      <c r="EP43" s="79"/>
      <c r="EQ43" s="60"/>
      <c r="ER43" s="78">
        <f t="shared" si="286"/>
        <v>0</v>
      </c>
      <c r="ES43" s="79">
        <v>6.74</v>
      </c>
      <c r="ET43" s="60">
        <v>2</v>
      </c>
      <c r="EU43" s="78">
        <f t="shared" si="287"/>
        <v>13.48</v>
      </c>
      <c r="EV43" s="79">
        <v>1.1200000000000001</v>
      </c>
      <c r="EW43" s="60">
        <v>1</v>
      </c>
      <c r="EX43" s="78">
        <f t="shared" si="288"/>
        <v>1.1200000000000001</v>
      </c>
      <c r="EY43" s="79">
        <v>4.8899999999999997</v>
      </c>
      <c r="EZ43" s="60">
        <v>1</v>
      </c>
      <c r="FA43" s="78">
        <f t="shared" si="289"/>
        <v>4.8899999999999997</v>
      </c>
      <c r="FB43" s="79"/>
      <c r="FC43" s="60"/>
      <c r="FD43" s="78">
        <f t="shared" si="290"/>
        <v>0</v>
      </c>
      <c r="FE43" s="79">
        <v>11.92</v>
      </c>
      <c r="FF43" s="60">
        <v>1</v>
      </c>
      <c r="FG43" s="78">
        <f t="shared" si="291"/>
        <v>11.92</v>
      </c>
      <c r="FH43" s="79">
        <v>49</v>
      </c>
      <c r="FI43" s="60">
        <v>1</v>
      </c>
      <c r="FJ43" s="78">
        <f t="shared" si="292"/>
        <v>49</v>
      </c>
      <c r="FK43" s="79"/>
      <c r="FL43" s="60"/>
      <c r="FM43" s="78">
        <f t="shared" si="293"/>
        <v>0</v>
      </c>
      <c r="FN43" s="79"/>
      <c r="FO43" s="60"/>
      <c r="FP43" s="78">
        <f t="shared" si="294"/>
        <v>0</v>
      </c>
      <c r="FQ43" s="79">
        <v>7.72</v>
      </c>
      <c r="FR43" s="60">
        <v>1</v>
      </c>
      <c r="FS43" s="78">
        <f t="shared" si="295"/>
        <v>7.72</v>
      </c>
      <c r="FT43" s="79"/>
      <c r="FU43" s="60"/>
      <c r="FV43" s="78">
        <f t="shared" si="296"/>
        <v>0</v>
      </c>
      <c r="FW43" s="79"/>
      <c r="FX43" s="60" t="s">
        <v>468</v>
      </c>
      <c r="FY43" s="78" t="e">
        <f t="shared" si="297"/>
        <v>#VALUE!</v>
      </c>
      <c r="FZ43" s="79"/>
      <c r="GA43" s="60"/>
      <c r="GB43" s="78">
        <f t="shared" si="298"/>
        <v>0</v>
      </c>
      <c r="GC43" s="79"/>
      <c r="GD43" s="60"/>
      <c r="GE43" s="78">
        <f t="shared" si="299"/>
        <v>0</v>
      </c>
      <c r="GF43" s="79"/>
      <c r="GG43" s="60"/>
      <c r="GH43" s="78">
        <f t="shared" si="300"/>
        <v>0</v>
      </c>
      <c r="GI43" s="79">
        <v>1.49</v>
      </c>
      <c r="GJ43" s="60">
        <v>1</v>
      </c>
      <c r="GK43" s="78">
        <f t="shared" si="301"/>
        <v>1.49</v>
      </c>
      <c r="GL43" s="79">
        <v>0.52</v>
      </c>
      <c r="GM43" s="60">
        <v>1</v>
      </c>
      <c r="GN43" s="78">
        <f t="shared" si="302"/>
        <v>0.52</v>
      </c>
      <c r="GO43" s="79">
        <v>1.3</v>
      </c>
      <c r="GP43" s="60">
        <v>2</v>
      </c>
      <c r="GQ43" s="78">
        <f t="shared" si="303"/>
        <v>2.6</v>
      </c>
      <c r="GR43" s="79">
        <v>0.02</v>
      </c>
      <c r="GS43" s="60">
        <v>5</v>
      </c>
      <c r="GT43" s="78">
        <f t="shared" si="304"/>
        <v>0.1</v>
      </c>
      <c r="GU43" s="79">
        <v>125.71</v>
      </c>
      <c r="GV43" s="60">
        <v>1</v>
      </c>
      <c r="GW43" s="78">
        <f t="shared" si="305"/>
        <v>125.71</v>
      </c>
      <c r="GX43" s="79"/>
      <c r="GY43" s="60"/>
      <c r="GZ43" s="78">
        <f t="shared" si="306"/>
        <v>0</v>
      </c>
      <c r="HA43" s="79"/>
      <c r="HB43" s="60">
        <v>0</v>
      </c>
      <c r="HC43" s="78">
        <f t="shared" si="307"/>
        <v>0</v>
      </c>
      <c r="HD43" s="81"/>
      <c r="HE43" s="81"/>
      <c r="HF43" s="78">
        <f t="shared" si="308"/>
        <v>0</v>
      </c>
      <c r="HG43" s="81"/>
      <c r="HH43" s="81"/>
      <c r="HI43" s="78">
        <f t="shared" si="309"/>
        <v>0</v>
      </c>
      <c r="HJ43" s="81"/>
      <c r="HK43" s="81"/>
      <c r="HL43" s="78">
        <f t="shared" si="310"/>
        <v>0</v>
      </c>
      <c r="HM43" s="81"/>
      <c r="HN43" s="81"/>
      <c r="HO43" s="78">
        <f t="shared" si="311"/>
        <v>0</v>
      </c>
      <c r="HP43" s="81"/>
      <c r="HQ43" s="81"/>
      <c r="HR43" s="78">
        <f t="shared" si="312"/>
        <v>0</v>
      </c>
      <c r="HS43" s="81"/>
      <c r="HT43" s="81"/>
      <c r="HU43" s="78">
        <f t="shared" si="313"/>
        <v>0</v>
      </c>
      <c r="HV43" s="81"/>
      <c r="HW43" s="81"/>
      <c r="HX43" s="78">
        <f t="shared" si="314"/>
        <v>0</v>
      </c>
      <c r="HY43" s="81"/>
      <c r="HZ43" s="81"/>
      <c r="IA43" s="78">
        <f t="shared" si="315"/>
        <v>0</v>
      </c>
      <c r="IB43" s="81"/>
      <c r="IC43" s="81"/>
      <c r="ID43" s="78">
        <f t="shared" si="316"/>
        <v>0</v>
      </c>
      <c r="IE43" s="81"/>
      <c r="IF43" s="81"/>
      <c r="IG43" s="78">
        <f t="shared" si="317"/>
        <v>0</v>
      </c>
      <c r="IH43" s="81"/>
      <c r="II43" s="81"/>
      <c r="IJ43" s="78">
        <f t="shared" si="318"/>
        <v>0</v>
      </c>
      <c r="IK43" s="81"/>
      <c r="IL43" s="81"/>
      <c r="IM43" s="78">
        <f t="shared" si="319"/>
        <v>0</v>
      </c>
      <c r="IN43" s="81"/>
      <c r="IO43" s="81"/>
      <c r="IP43" s="78">
        <f t="shared" si="320"/>
        <v>0</v>
      </c>
      <c r="IQ43" s="81"/>
      <c r="IR43" s="81"/>
    </row>
    <row r="44" spans="1:252" x14ac:dyDescent="0.2">
      <c r="A44" s="36">
        <v>41</v>
      </c>
      <c r="B44" s="49">
        <v>0.76</v>
      </c>
      <c r="C44" s="31">
        <v>1</v>
      </c>
      <c r="D44" s="52">
        <f>B44*C44</f>
        <v>0.76</v>
      </c>
      <c r="E44" s="49">
        <v>1.57</v>
      </c>
      <c r="F44" s="31">
        <v>2</v>
      </c>
      <c r="G44" s="52">
        <f t="shared" si="84"/>
        <v>3.14</v>
      </c>
      <c r="H44" s="49">
        <v>1.36</v>
      </c>
      <c r="I44" s="31">
        <v>1</v>
      </c>
      <c r="J44" s="52">
        <f t="shared" si="85"/>
        <v>1.36</v>
      </c>
      <c r="K44" s="49">
        <v>0.36</v>
      </c>
      <c r="L44" s="31">
        <v>1</v>
      </c>
      <c r="M44" s="52">
        <f t="shared" si="86"/>
        <v>0.36</v>
      </c>
      <c r="N44" s="49">
        <v>19.87</v>
      </c>
      <c r="O44" s="31">
        <v>1</v>
      </c>
      <c r="P44" s="52">
        <f t="shared" si="87"/>
        <v>19.87</v>
      </c>
      <c r="Q44" s="49">
        <v>120</v>
      </c>
      <c r="R44" s="31">
        <v>1</v>
      </c>
      <c r="S44" s="52">
        <f t="shared" si="88"/>
        <v>120</v>
      </c>
      <c r="T44" s="49">
        <v>6.5</v>
      </c>
      <c r="U44" s="31">
        <v>1</v>
      </c>
      <c r="V44" s="52">
        <f t="shared" si="89"/>
        <v>6.5</v>
      </c>
      <c r="W44" s="49">
        <v>14</v>
      </c>
      <c r="X44" s="31">
        <v>1</v>
      </c>
      <c r="Y44" s="52">
        <f t="shared" si="90"/>
        <v>14</v>
      </c>
      <c r="Z44" s="49">
        <v>68.849999999999994</v>
      </c>
      <c r="AA44" s="31">
        <v>1</v>
      </c>
      <c r="AB44" s="52">
        <f t="shared" si="91"/>
        <v>68.849999999999994</v>
      </c>
      <c r="AC44" s="49">
        <v>3.85</v>
      </c>
      <c r="AD44" s="31">
        <v>1</v>
      </c>
      <c r="AE44" s="52">
        <f t="shared" si="92"/>
        <v>3.85</v>
      </c>
      <c r="AF44" s="49">
        <v>1.84</v>
      </c>
      <c r="AG44" s="31">
        <v>1</v>
      </c>
      <c r="AH44" s="52">
        <f t="shared" si="93"/>
        <v>1.84</v>
      </c>
      <c r="AI44" s="49">
        <v>4.38</v>
      </c>
      <c r="AJ44" s="31">
        <v>2</v>
      </c>
      <c r="AK44" s="52">
        <f t="shared" si="94"/>
        <v>8.76</v>
      </c>
      <c r="AL44" s="49">
        <v>0.2</v>
      </c>
      <c r="AM44" s="31">
        <v>3</v>
      </c>
      <c r="AN44" s="52">
        <f t="shared" si="95"/>
        <v>0.60000000000000009</v>
      </c>
      <c r="AO44" s="49">
        <v>1.91</v>
      </c>
      <c r="AP44" s="31">
        <v>3</v>
      </c>
      <c r="AQ44" s="52">
        <f t="shared" si="96"/>
        <v>5.7299999999999995</v>
      </c>
      <c r="AR44" s="49">
        <v>8.6999999999999993</v>
      </c>
      <c r="AS44" s="31">
        <v>1</v>
      </c>
      <c r="AT44" s="16">
        <f t="shared" si="97"/>
        <v>8.6999999999999993</v>
      </c>
      <c r="AU44" s="31">
        <v>0.55000000000000004</v>
      </c>
      <c r="AV44" s="31">
        <v>4</v>
      </c>
      <c r="AW44" s="52">
        <f t="shared" si="98"/>
        <v>2.2000000000000002</v>
      </c>
      <c r="AX44" s="49">
        <v>14.4</v>
      </c>
      <c r="AY44" s="31">
        <v>1</v>
      </c>
      <c r="AZ44" s="52">
        <f t="shared" si="99"/>
        <v>14.4</v>
      </c>
      <c r="BA44" s="49">
        <v>0.24</v>
      </c>
      <c r="BB44" s="31">
        <v>2</v>
      </c>
      <c r="BC44" s="52">
        <f t="shared" si="100"/>
        <v>0.48</v>
      </c>
      <c r="BD44" s="49">
        <v>167</v>
      </c>
      <c r="BE44" s="31">
        <v>1</v>
      </c>
      <c r="BF44" s="52">
        <f t="shared" si="101"/>
        <v>167</v>
      </c>
      <c r="BG44" s="49">
        <v>32</v>
      </c>
      <c r="BH44" s="31">
        <v>4</v>
      </c>
      <c r="BI44" s="52">
        <f t="shared" si="102"/>
        <v>128</v>
      </c>
      <c r="BJ44" s="49">
        <v>210.9</v>
      </c>
      <c r="BK44" s="31">
        <v>1</v>
      </c>
      <c r="BL44" s="52">
        <f t="shared" si="103"/>
        <v>210.9</v>
      </c>
      <c r="BM44" s="49">
        <v>0.22</v>
      </c>
      <c r="BN44" s="31">
        <v>1</v>
      </c>
      <c r="BO44" s="52">
        <f t="shared" si="104"/>
        <v>0.22</v>
      </c>
      <c r="BP44" s="49">
        <v>9</v>
      </c>
      <c r="BQ44" s="31">
        <v>1</v>
      </c>
      <c r="BR44" s="52">
        <f t="shared" si="105"/>
        <v>9</v>
      </c>
      <c r="BS44" s="49">
        <v>0.57999999999999996</v>
      </c>
      <c r="BT44" s="31">
        <v>2</v>
      </c>
      <c r="BU44" s="52">
        <f t="shared" si="106"/>
        <v>1.1599999999999999</v>
      </c>
      <c r="BV44" s="49">
        <v>129.47999999999999</v>
      </c>
      <c r="BW44" s="31">
        <v>1</v>
      </c>
      <c r="BX44" s="52">
        <f t="shared" si="107"/>
        <v>129.47999999999999</v>
      </c>
      <c r="BY44" s="49"/>
      <c r="BZ44" s="31" t="s">
        <v>748</v>
      </c>
      <c r="CA44" s="52" t="e">
        <f t="shared" si="108"/>
        <v>#VALUE!</v>
      </c>
      <c r="CB44" s="49"/>
      <c r="CC44" s="31">
        <v>1</v>
      </c>
      <c r="CD44" s="52">
        <f t="shared" si="109"/>
        <v>0</v>
      </c>
      <c r="CE44" s="49" t="s">
        <v>468</v>
      </c>
      <c r="CF44" s="31">
        <v>3</v>
      </c>
      <c r="CG44" s="52" t="e">
        <f t="shared" si="110"/>
        <v>#VALUE!</v>
      </c>
      <c r="CH44" s="49">
        <v>188</v>
      </c>
      <c r="CI44" s="31">
        <v>2</v>
      </c>
      <c r="CJ44" s="52">
        <f t="shared" si="111"/>
        <v>376</v>
      </c>
      <c r="CK44" s="49"/>
      <c r="CL44" s="31">
        <v>0</v>
      </c>
      <c r="CM44" s="52">
        <f t="shared" si="112"/>
        <v>0</v>
      </c>
      <c r="CN44" s="49"/>
      <c r="CO44" s="31">
        <v>0</v>
      </c>
      <c r="CP44" s="52">
        <f>CN44*CO44</f>
        <v>0</v>
      </c>
      <c r="CQ44" s="49"/>
      <c r="CR44" s="31">
        <v>0</v>
      </c>
      <c r="CS44" s="52">
        <f t="shared" si="269"/>
        <v>0</v>
      </c>
      <c r="CT44" s="49"/>
      <c r="CU44" s="31">
        <v>0</v>
      </c>
      <c r="CV44" s="52">
        <f t="shared" si="270"/>
        <v>0</v>
      </c>
      <c r="CW44" s="49"/>
      <c r="CX44" s="31">
        <v>0</v>
      </c>
      <c r="CY44" s="52">
        <f t="shared" si="271"/>
        <v>0</v>
      </c>
      <c r="CZ44" s="49"/>
      <c r="DA44" s="31">
        <v>0</v>
      </c>
      <c r="DB44" s="52">
        <f t="shared" si="272"/>
        <v>0</v>
      </c>
      <c r="DC44" s="49"/>
      <c r="DD44" s="31"/>
      <c r="DE44" s="16">
        <f t="shared" si="273"/>
        <v>0</v>
      </c>
      <c r="DF44" s="31"/>
      <c r="DG44" s="31"/>
      <c r="DH44" s="16">
        <f t="shared" si="274"/>
        <v>0</v>
      </c>
      <c r="DI44" s="31"/>
      <c r="DJ44" s="31"/>
      <c r="DK44" s="16">
        <f t="shared" si="275"/>
        <v>0</v>
      </c>
      <c r="DL44" s="31"/>
      <c r="DM44" s="31"/>
      <c r="DN44" s="16">
        <f t="shared" si="276"/>
        <v>0</v>
      </c>
      <c r="DO44" s="31"/>
      <c r="DP44" s="31"/>
      <c r="DQ44" s="16">
        <f t="shared" si="277"/>
        <v>0</v>
      </c>
      <c r="DR44" s="31"/>
      <c r="DS44" s="31"/>
      <c r="DT44" s="16">
        <f t="shared" si="278"/>
        <v>0</v>
      </c>
      <c r="DU44" s="31"/>
      <c r="DV44" s="31"/>
      <c r="DW44" s="16">
        <f t="shared" si="279"/>
        <v>0</v>
      </c>
      <c r="DX44" s="31"/>
      <c r="DY44" s="31"/>
      <c r="DZ44" s="16">
        <f t="shared" si="280"/>
        <v>0</v>
      </c>
      <c r="EA44" s="31"/>
      <c r="EB44" s="31"/>
      <c r="EC44" s="16">
        <f t="shared" si="281"/>
        <v>0</v>
      </c>
      <c r="ED44" s="31"/>
      <c r="EE44" s="31"/>
      <c r="EF44" s="16">
        <f t="shared" si="282"/>
        <v>0</v>
      </c>
      <c r="EG44" s="31"/>
      <c r="EH44" s="31"/>
      <c r="EI44" s="16">
        <f t="shared" si="283"/>
        <v>0</v>
      </c>
      <c r="EJ44" s="31"/>
      <c r="EK44" s="31"/>
      <c r="EL44" s="16">
        <f t="shared" si="284"/>
        <v>0</v>
      </c>
      <c r="EM44" s="31"/>
      <c r="EN44" s="31"/>
      <c r="EO44" s="16">
        <f t="shared" si="285"/>
        <v>0</v>
      </c>
      <c r="EP44" s="31"/>
      <c r="EQ44" s="31"/>
      <c r="ER44" s="16">
        <f t="shared" si="286"/>
        <v>0</v>
      </c>
      <c r="ES44" s="31"/>
      <c r="ET44" s="31"/>
      <c r="EU44" s="16">
        <f t="shared" si="287"/>
        <v>0</v>
      </c>
      <c r="EV44" s="31"/>
      <c r="EW44" s="31"/>
      <c r="EX44" s="16">
        <f t="shared" si="288"/>
        <v>0</v>
      </c>
      <c r="EY44" s="31"/>
      <c r="EZ44" s="31"/>
      <c r="FA44" s="16">
        <f t="shared" si="289"/>
        <v>0</v>
      </c>
      <c r="FB44" s="31"/>
      <c r="FC44" s="31"/>
      <c r="FD44" s="16">
        <f t="shared" si="290"/>
        <v>0</v>
      </c>
      <c r="FE44" s="31"/>
      <c r="FF44" s="31"/>
      <c r="FG44" s="16">
        <f t="shared" si="291"/>
        <v>0</v>
      </c>
      <c r="FH44" s="31"/>
      <c r="FI44" s="31"/>
      <c r="FJ44" s="16">
        <f t="shared" si="292"/>
        <v>0</v>
      </c>
      <c r="FK44" s="31"/>
      <c r="FL44" s="31"/>
      <c r="FM44" s="16">
        <f t="shared" si="293"/>
        <v>0</v>
      </c>
      <c r="FN44" s="31"/>
      <c r="FO44" s="31"/>
      <c r="FP44" s="16">
        <f t="shared" si="294"/>
        <v>0</v>
      </c>
      <c r="FQ44" s="31"/>
      <c r="FR44" s="31"/>
      <c r="FS44" s="16">
        <f t="shared" si="295"/>
        <v>0</v>
      </c>
      <c r="FT44" s="31"/>
      <c r="FU44" s="31"/>
      <c r="FV44" s="16">
        <f t="shared" si="296"/>
        <v>0</v>
      </c>
      <c r="FW44" s="31"/>
      <c r="FX44" s="31"/>
      <c r="FY44" s="16">
        <f t="shared" si="297"/>
        <v>0</v>
      </c>
      <c r="FZ44" s="31"/>
      <c r="GA44" s="31"/>
      <c r="GB44" s="16">
        <f t="shared" si="298"/>
        <v>0</v>
      </c>
      <c r="GC44" s="31"/>
      <c r="GD44" s="31"/>
      <c r="GE44" s="16">
        <f t="shared" si="299"/>
        <v>0</v>
      </c>
      <c r="GF44" s="31"/>
      <c r="GG44" s="31"/>
      <c r="GH44" s="16">
        <f t="shared" si="300"/>
        <v>0</v>
      </c>
      <c r="GI44" s="31"/>
      <c r="GJ44" s="31"/>
      <c r="GK44" s="16">
        <f t="shared" si="301"/>
        <v>0</v>
      </c>
      <c r="GL44" s="31"/>
      <c r="GM44" s="31"/>
      <c r="GN44" s="16">
        <f t="shared" si="302"/>
        <v>0</v>
      </c>
      <c r="GO44" s="31"/>
      <c r="GP44" s="31"/>
      <c r="GQ44" s="16">
        <f t="shared" si="303"/>
        <v>0</v>
      </c>
      <c r="GR44" s="31"/>
      <c r="GS44" s="31"/>
      <c r="GT44" s="16">
        <f t="shared" si="304"/>
        <v>0</v>
      </c>
      <c r="GU44" s="31"/>
      <c r="GV44" s="31"/>
      <c r="GW44" s="16">
        <f t="shared" si="305"/>
        <v>0</v>
      </c>
      <c r="GX44" s="31"/>
      <c r="GY44" s="31"/>
      <c r="GZ44" s="16">
        <f t="shared" si="306"/>
        <v>0</v>
      </c>
      <c r="HA44" s="31"/>
      <c r="HB44" s="31"/>
      <c r="HC44" s="16">
        <f t="shared" si="307"/>
        <v>0</v>
      </c>
      <c r="HD44" s="31"/>
      <c r="HE44" s="31"/>
      <c r="HF44" s="16">
        <f t="shared" si="308"/>
        <v>0</v>
      </c>
      <c r="HG44" s="31"/>
      <c r="HH44" s="31"/>
      <c r="HI44" s="16">
        <f t="shared" si="309"/>
        <v>0</v>
      </c>
      <c r="HJ44" s="31"/>
      <c r="HK44" s="31"/>
      <c r="HL44" s="16">
        <f t="shared" si="310"/>
        <v>0</v>
      </c>
      <c r="HM44" s="31"/>
      <c r="HN44" s="31"/>
      <c r="HO44" s="16">
        <f t="shared" si="311"/>
        <v>0</v>
      </c>
      <c r="HP44" s="31"/>
      <c r="HQ44" s="31"/>
      <c r="HR44" s="16">
        <f t="shared" si="312"/>
        <v>0</v>
      </c>
      <c r="HS44" s="31"/>
      <c r="HT44" s="31"/>
      <c r="HU44" s="16">
        <f t="shared" si="313"/>
        <v>0</v>
      </c>
      <c r="HV44" s="31"/>
      <c r="HW44" s="31"/>
      <c r="HX44" s="16">
        <f t="shared" si="314"/>
        <v>0</v>
      </c>
      <c r="HY44" s="31"/>
      <c r="HZ44" s="31"/>
      <c r="IA44" s="16">
        <f t="shared" si="315"/>
        <v>0</v>
      </c>
      <c r="IB44" s="31"/>
      <c r="IC44" s="31"/>
      <c r="ID44" s="16">
        <f t="shared" si="316"/>
        <v>0</v>
      </c>
      <c r="IE44" s="31"/>
      <c r="IF44" s="31"/>
      <c r="IG44" s="16">
        <f t="shared" si="317"/>
        <v>0</v>
      </c>
      <c r="IH44" s="31"/>
      <c r="II44" s="31"/>
      <c r="IJ44" s="16">
        <f t="shared" si="318"/>
        <v>0</v>
      </c>
      <c r="IK44" s="31"/>
      <c r="IL44" s="31"/>
      <c r="IM44" s="16">
        <f t="shared" si="319"/>
        <v>0</v>
      </c>
      <c r="IN44" s="31"/>
      <c r="IO44" s="31"/>
      <c r="IP44" s="16">
        <f t="shared" si="320"/>
        <v>0</v>
      </c>
      <c r="IQ44" s="31"/>
      <c r="IR44" s="31"/>
    </row>
    <row r="45" spans="1:252" x14ac:dyDescent="0.2">
      <c r="A45" s="36">
        <v>42</v>
      </c>
      <c r="B45" s="49">
        <v>0.76</v>
      </c>
      <c r="C45" s="31">
        <v>1</v>
      </c>
      <c r="D45" s="52">
        <f t="shared" si="83"/>
        <v>0.76</v>
      </c>
      <c r="E45" s="49">
        <v>1.57</v>
      </c>
      <c r="F45" s="31">
        <v>2</v>
      </c>
      <c r="G45" s="52">
        <f t="shared" si="84"/>
        <v>3.14</v>
      </c>
      <c r="H45" s="49">
        <v>1.36</v>
      </c>
      <c r="I45" s="31">
        <v>1</v>
      </c>
      <c r="J45" s="52">
        <f t="shared" si="85"/>
        <v>1.36</v>
      </c>
      <c r="K45" s="49">
        <v>0.36</v>
      </c>
      <c r="L45" s="31">
        <v>1</v>
      </c>
      <c r="M45" s="52">
        <f t="shared" si="86"/>
        <v>0.36</v>
      </c>
      <c r="N45" s="49">
        <v>19.87</v>
      </c>
      <c r="O45" s="31">
        <v>1</v>
      </c>
      <c r="P45" s="52">
        <f t="shared" si="87"/>
        <v>19.87</v>
      </c>
      <c r="Q45" s="49">
        <v>120</v>
      </c>
      <c r="R45" s="31">
        <v>1</v>
      </c>
      <c r="S45" s="52">
        <f t="shared" si="88"/>
        <v>120</v>
      </c>
      <c r="T45" s="49">
        <v>6.5</v>
      </c>
      <c r="U45" s="31">
        <v>1</v>
      </c>
      <c r="V45" s="52">
        <f t="shared" si="89"/>
        <v>6.5</v>
      </c>
      <c r="W45" s="49">
        <v>14</v>
      </c>
      <c r="X45" s="31">
        <v>1</v>
      </c>
      <c r="Y45" s="52">
        <f t="shared" si="90"/>
        <v>14</v>
      </c>
      <c r="Z45" s="49">
        <v>68.849999999999994</v>
      </c>
      <c r="AA45" s="31">
        <v>1</v>
      </c>
      <c r="AB45" s="52">
        <f t="shared" si="91"/>
        <v>68.849999999999994</v>
      </c>
      <c r="AC45" s="49">
        <v>3.85</v>
      </c>
      <c r="AD45" s="31">
        <v>1</v>
      </c>
      <c r="AE45" s="52">
        <f t="shared" si="92"/>
        <v>3.85</v>
      </c>
      <c r="AF45" s="49">
        <v>1.84</v>
      </c>
      <c r="AG45" s="31">
        <v>1</v>
      </c>
      <c r="AH45" s="52">
        <f t="shared" si="93"/>
        <v>1.84</v>
      </c>
      <c r="AI45" s="49">
        <v>4.38</v>
      </c>
      <c r="AJ45" s="31">
        <v>2</v>
      </c>
      <c r="AK45" s="52">
        <f t="shared" si="94"/>
        <v>8.76</v>
      </c>
      <c r="AL45" s="49">
        <v>0.2</v>
      </c>
      <c r="AM45" s="31">
        <v>3</v>
      </c>
      <c r="AN45" s="52">
        <f t="shared" si="95"/>
        <v>0.60000000000000009</v>
      </c>
      <c r="AO45" s="49">
        <v>1.91</v>
      </c>
      <c r="AP45" s="31">
        <v>3</v>
      </c>
      <c r="AQ45" s="52">
        <f t="shared" si="96"/>
        <v>5.7299999999999995</v>
      </c>
      <c r="AR45" s="49">
        <v>8.6999999999999993</v>
      </c>
      <c r="AS45" s="31">
        <v>1</v>
      </c>
      <c r="AT45" s="16">
        <f t="shared" si="97"/>
        <v>8.6999999999999993</v>
      </c>
      <c r="AU45" s="31">
        <v>0.55000000000000004</v>
      </c>
      <c r="AV45" s="31">
        <v>4</v>
      </c>
      <c r="AW45" s="52">
        <f t="shared" si="98"/>
        <v>2.2000000000000002</v>
      </c>
      <c r="AX45" s="49">
        <v>14.4</v>
      </c>
      <c r="AY45" s="31">
        <v>1</v>
      </c>
      <c r="AZ45" s="52">
        <f t="shared" si="99"/>
        <v>14.4</v>
      </c>
      <c r="BA45" s="49">
        <v>0.24</v>
      </c>
      <c r="BB45" s="31">
        <v>2</v>
      </c>
      <c r="BC45" s="52">
        <f t="shared" si="100"/>
        <v>0.48</v>
      </c>
      <c r="BD45" s="49">
        <v>167</v>
      </c>
      <c r="BE45" s="31">
        <v>1</v>
      </c>
      <c r="BF45" s="52">
        <f t="shared" si="101"/>
        <v>167</v>
      </c>
      <c r="BG45" s="49">
        <v>32</v>
      </c>
      <c r="BH45" s="31">
        <v>4</v>
      </c>
      <c r="BI45" s="52">
        <f t="shared" si="102"/>
        <v>128</v>
      </c>
      <c r="BJ45" s="49">
        <v>210.9</v>
      </c>
      <c r="BK45" s="31">
        <v>1</v>
      </c>
      <c r="BL45" s="52">
        <f t="shared" si="103"/>
        <v>210.9</v>
      </c>
      <c r="BM45" s="49">
        <v>0.22</v>
      </c>
      <c r="BN45" s="31">
        <v>1</v>
      </c>
      <c r="BO45" s="52">
        <f t="shared" si="104"/>
        <v>0.22</v>
      </c>
      <c r="BP45" s="49">
        <v>9</v>
      </c>
      <c r="BQ45" s="31">
        <v>1</v>
      </c>
      <c r="BR45" s="52">
        <f t="shared" si="105"/>
        <v>9</v>
      </c>
      <c r="BS45" s="49">
        <v>0.57999999999999996</v>
      </c>
      <c r="BT45" s="31">
        <v>2</v>
      </c>
      <c r="BU45" s="52">
        <f t="shared" si="106"/>
        <v>1.1599999999999999</v>
      </c>
      <c r="BV45" s="49">
        <v>129.47999999999999</v>
      </c>
      <c r="BW45" s="31">
        <v>1</v>
      </c>
      <c r="BX45" s="52">
        <f t="shared" si="107"/>
        <v>129.47999999999999</v>
      </c>
      <c r="BY45" s="49"/>
      <c r="BZ45" s="31" t="s">
        <v>748</v>
      </c>
      <c r="CA45" s="52" t="e">
        <f t="shared" si="108"/>
        <v>#VALUE!</v>
      </c>
      <c r="CB45" s="49"/>
      <c r="CC45" s="31">
        <v>1</v>
      </c>
      <c r="CD45" s="52">
        <f t="shared" si="109"/>
        <v>0</v>
      </c>
      <c r="CE45" s="49" t="s">
        <v>468</v>
      </c>
      <c r="CF45" s="31">
        <v>3</v>
      </c>
      <c r="CG45" s="52" t="e">
        <f t="shared" si="110"/>
        <v>#VALUE!</v>
      </c>
      <c r="CH45" s="49"/>
      <c r="CI45" s="31">
        <v>0</v>
      </c>
      <c r="CJ45" s="52">
        <f t="shared" si="111"/>
        <v>0</v>
      </c>
      <c r="CK45" s="49"/>
      <c r="CL45" s="31"/>
      <c r="CM45" s="52">
        <f t="shared" si="112"/>
        <v>0</v>
      </c>
      <c r="CN45" s="49"/>
      <c r="CO45" s="31"/>
      <c r="CP45" s="52">
        <f t="shared" si="113"/>
        <v>0</v>
      </c>
      <c r="CQ45" s="49"/>
      <c r="CR45" s="31"/>
      <c r="CS45" s="52">
        <f t="shared" si="269"/>
        <v>0</v>
      </c>
      <c r="CT45" s="49"/>
      <c r="CU45" s="31"/>
      <c r="CV45" s="52">
        <f t="shared" si="270"/>
        <v>0</v>
      </c>
      <c r="CW45" s="49"/>
      <c r="CX45" s="31"/>
      <c r="CY45" s="52">
        <f t="shared" si="271"/>
        <v>0</v>
      </c>
      <c r="CZ45" s="49"/>
      <c r="DA45" s="31"/>
      <c r="DB45" s="52">
        <f t="shared" si="272"/>
        <v>0</v>
      </c>
      <c r="DC45" s="49"/>
      <c r="DD45" s="31"/>
      <c r="DE45" s="16">
        <f t="shared" si="273"/>
        <v>0</v>
      </c>
      <c r="DF45" s="31"/>
      <c r="DG45" s="31"/>
      <c r="DH45" s="16">
        <f t="shared" si="274"/>
        <v>0</v>
      </c>
      <c r="DI45" s="31"/>
      <c r="DJ45" s="31"/>
      <c r="DK45" s="16">
        <f t="shared" si="275"/>
        <v>0</v>
      </c>
      <c r="DL45" s="31"/>
      <c r="DM45" s="31"/>
      <c r="DN45" s="16">
        <f t="shared" si="276"/>
        <v>0</v>
      </c>
      <c r="DO45" s="31"/>
      <c r="DP45" s="31"/>
      <c r="DQ45" s="16">
        <f t="shared" si="277"/>
        <v>0</v>
      </c>
      <c r="DR45" s="31"/>
      <c r="DS45" s="31"/>
      <c r="DT45" s="16">
        <f t="shared" si="278"/>
        <v>0</v>
      </c>
      <c r="DU45" s="31"/>
      <c r="DV45" s="31"/>
      <c r="DW45" s="16">
        <f t="shared" si="279"/>
        <v>0</v>
      </c>
      <c r="DX45" s="31"/>
      <c r="DY45" s="31"/>
      <c r="DZ45" s="16">
        <f t="shared" si="280"/>
        <v>0</v>
      </c>
      <c r="EA45" s="31"/>
      <c r="EB45" s="31"/>
      <c r="EC45" s="16">
        <f t="shared" si="281"/>
        <v>0</v>
      </c>
      <c r="ED45" s="31"/>
      <c r="EE45" s="31"/>
      <c r="EF45" s="16">
        <f t="shared" si="282"/>
        <v>0</v>
      </c>
      <c r="EG45" s="31"/>
      <c r="EH45" s="31"/>
      <c r="EI45" s="16">
        <f t="shared" si="283"/>
        <v>0</v>
      </c>
      <c r="EJ45" s="31"/>
      <c r="EK45" s="31"/>
      <c r="EL45" s="16">
        <f t="shared" si="284"/>
        <v>0</v>
      </c>
      <c r="EM45" s="31"/>
      <c r="EN45" s="31"/>
      <c r="EO45" s="16">
        <f t="shared" si="285"/>
        <v>0</v>
      </c>
      <c r="EP45" s="31"/>
      <c r="EQ45" s="31"/>
      <c r="ER45" s="16">
        <f t="shared" si="286"/>
        <v>0</v>
      </c>
      <c r="ES45" s="31"/>
      <c r="ET45" s="31"/>
      <c r="EU45" s="16">
        <f t="shared" si="287"/>
        <v>0</v>
      </c>
      <c r="EV45" s="31"/>
      <c r="EW45" s="31"/>
      <c r="EX45" s="16">
        <f t="shared" si="288"/>
        <v>0</v>
      </c>
      <c r="EY45" s="31"/>
      <c r="EZ45" s="31"/>
      <c r="FA45" s="16">
        <f t="shared" si="289"/>
        <v>0</v>
      </c>
      <c r="FB45" s="31"/>
      <c r="FC45" s="31"/>
      <c r="FD45" s="16">
        <f t="shared" si="290"/>
        <v>0</v>
      </c>
      <c r="FE45" s="31"/>
      <c r="FF45" s="31"/>
      <c r="FG45" s="16">
        <f t="shared" si="291"/>
        <v>0</v>
      </c>
      <c r="FH45" s="31"/>
      <c r="FI45" s="31"/>
      <c r="FJ45" s="16">
        <f t="shared" si="292"/>
        <v>0</v>
      </c>
      <c r="FK45" s="31"/>
      <c r="FL45" s="31"/>
      <c r="FM45" s="16">
        <f t="shared" si="293"/>
        <v>0</v>
      </c>
      <c r="FN45" s="31"/>
      <c r="FO45" s="31"/>
      <c r="FP45" s="16">
        <f t="shared" si="294"/>
        <v>0</v>
      </c>
      <c r="FQ45" s="31"/>
      <c r="FR45" s="31"/>
      <c r="FS45" s="16">
        <f t="shared" si="295"/>
        <v>0</v>
      </c>
      <c r="FT45" s="31"/>
      <c r="FU45" s="31"/>
      <c r="FV45" s="16">
        <f t="shared" si="296"/>
        <v>0</v>
      </c>
      <c r="FW45" s="31"/>
      <c r="FX45" s="31"/>
      <c r="FY45" s="16">
        <f t="shared" si="297"/>
        <v>0</v>
      </c>
      <c r="FZ45" s="31"/>
      <c r="GA45" s="31"/>
      <c r="GB45" s="16">
        <f t="shared" si="298"/>
        <v>0</v>
      </c>
      <c r="GC45" s="31"/>
      <c r="GD45" s="31"/>
      <c r="GE45" s="16">
        <f t="shared" si="299"/>
        <v>0</v>
      </c>
      <c r="GF45" s="31"/>
      <c r="GG45" s="31"/>
      <c r="GH45" s="16">
        <f t="shared" si="300"/>
        <v>0</v>
      </c>
      <c r="GI45" s="31"/>
      <c r="GJ45" s="31"/>
      <c r="GK45" s="16">
        <f t="shared" si="301"/>
        <v>0</v>
      </c>
      <c r="GL45" s="31"/>
      <c r="GM45" s="31"/>
      <c r="GN45" s="16">
        <f t="shared" si="302"/>
        <v>0</v>
      </c>
      <c r="GO45" s="31"/>
      <c r="GP45" s="31"/>
      <c r="GQ45" s="16">
        <f t="shared" si="303"/>
        <v>0</v>
      </c>
      <c r="GR45" s="31"/>
      <c r="GS45" s="31"/>
      <c r="GT45" s="16">
        <f t="shared" si="304"/>
        <v>0</v>
      </c>
      <c r="GU45" s="31"/>
      <c r="GV45" s="31"/>
      <c r="GW45" s="16">
        <f t="shared" si="305"/>
        <v>0</v>
      </c>
      <c r="GX45" s="31"/>
      <c r="GY45" s="31"/>
      <c r="GZ45" s="16">
        <f t="shared" si="306"/>
        <v>0</v>
      </c>
      <c r="HA45" s="31"/>
      <c r="HB45" s="31"/>
      <c r="HC45" s="16">
        <f t="shared" si="307"/>
        <v>0</v>
      </c>
      <c r="HD45" s="31"/>
      <c r="HE45" s="31"/>
      <c r="HF45" s="16">
        <f t="shared" si="308"/>
        <v>0</v>
      </c>
      <c r="HG45" s="31"/>
      <c r="HH45" s="31"/>
      <c r="HI45" s="16">
        <f t="shared" si="309"/>
        <v>0</v>
      </c>
      <c r="HJ45" s="31"/>
      <c r="HK45" s="31"/>
      <c r="HL45" s="16">
        <f t="shared" si="310"/>
        <v>0</v>
      </c>
      <c r="HM45" s="31"/>
      <c r="HN45" s="31"/>
      <c r="HO45" s="16">
        <f t="shared" si="311"/>
        <v>0</v>
      </c>
      <c r="HP45" s="31"/>
      <c r="HQ45" s="31"/>
      <c r="HR45" s="16">
        <f t="shared" si="312"/>
        <v>0</v>
      </c>
      <c r="HS45" s="31"/>
      <c r="HT45" s="31"/>
      <c r="HU45" s="16">
        <f t="shared" si="313"/>
        <v>0</v>
      </c>
      <c r="HV45" s="31"/>
      <c r="HW45" s="31"/>
      <c r="HX45" s="16">
        <f t="shared" si="314"/>
        <v>0</v>
      </c>
      <c r="HY45" s="31"/>
      <c r="HZ45" s="31"/>
      <c r="IA45" s="16">
        <f t="shared" si="315"/>
        <v>0</v>
      </c>
      <c r="IB45" s="31"/>
      <c r="IC45" s="31"/>
      <c r="ID45" s="16">
        <f t="shared" si="316"/>
        <v>0</v>
      </c>
      <c r="IE45" s="31"/>
      <c r="IF45" s="31"/>
      <c r="IG45" s="16">
        <f t="shared" si="317"/>
        <v>0</v>
      </c>
      <c r="IH45" s="31"/>
      <c r="II45" s="31"/>
      <c r="IJ45" s="16">
        <f t="shared" si="318"/>
        <v>0</v>
      </c>
      <c r="IK45" s="31"/>
      <c r="IL45" s="31"/>
      <c r="IM45" s="16">
        <f t="shared" si="319"/>
        <v>0</v>
      </c>
      <c r="IN45" s="31"/>
      <c r="IO45" s="31"/>
      <c r="IP45" s="16">
        <f t="shared" si="320"/>
        <v>0</v>
      </c>
      <c r="IQ45" s="31"/>
      <c r="IR45" s="31"/>
    </row>
    <row r="46" spans="1:252" x14ac:dyDescent="0.2">
      <c r="A46" s="36">
        <v>43</v>
      </c>
      <c r="B46" s="48"/>
      <c r="C46" s="4"/>
      <c r="D46" s="52">
        <f t="shared" ref="D46" si="352">B46*C46</f>
        <v>0</v>
      </c>
      <c r="E46" s="48">
        <v>1.39</v>
      </c>
      <c r="F46" s="4">
        <v>2</v>
      </c>
      <c r="G46" s="52">
        <f t="shared" ref="G46" si="353">E46*F46</f>
        <v>2.78</v>
      </c>
      <c r="H46" s="48"/>
      <c r="I46" s="4"/>
      <c r="J46" s="52">
        <f t="shared" ref="J46" si="354">H46*I46</f>
        <v>0</v>
      </c>
      <c r="K46" s="48"/>
      <c r="L46" s="4"/>
      <c r="M46" s="52">
        <f t="shared" ref="M46" si="355">K46*L46</f>
        <v>0</v>
      </c>
      <c r="N46" s="48"/>
      <c r="O46" s="4"/>
      <c r="P46" s="52">
        <f t="shared" ref="P46" si="356">N46*O46</f>
        <v>0</v>
      </c>
      <c r="Q46" s="48"/>
      <c r="R46" s="4"/>
      <c r="S46" s="52">
        <f t="shared" ref="S46" si="357">Q46*R46</f>
        <v>0</v>
      </c>
      <c r="T46" s="48">
        <v>4.5199999999999996</v>
      </c>
      <c r="U46" s="4">
        <v>1</v>
      </c>
      <c r="V46" s="52">
        <f t="shared" ref="V46" si="358">T46*U46</f>
        <v>4.5199999999999996</v>
      </c>
      <c r="W46" s="48"/>
      <c r="X46" s="4"/>
      <c r="Y46" s="52">
        <f t="shared" ref="Y46" si="359">W46*X46</f>
        <v>0</v>
      </c>
      <c r="Z46" s="48"/>
      <c r="AA46" s="4"/>
      <c r="AB46" s="52">
        <f t="shared" ref="AB46" si="360">Z46*AA46</f>
        <v>0</v>
      </c>
      <c r="AC46" s="48">
        <v>3.85</v>
      </c>
      <c r="AD46" s="4">
        <v>1</v>
      </c>
      <c r="AE46" s="52">
        <f t="shared" ref="AE46" si="361">AC46*AD46</f>
        <v>3.85</v>
      </c>
      <c r="AF46" s="48"/>
      <c r="AG46" s="4"/>
      <c r="AH46" s="52">
        <f t="shared" ref="AH46" si="362">AF46*AG46</f>
        <v>0</v>
      </c>
      <c r="AI46" s="48">
        <v>4.38</v>
      </c>
      <c r="AJ46" s="4">
        <v>1</v>
      </c>
      <c r="AK46" s="52">
        <f t="shared" ref="AK46" si="363">AI46*AJ46</f>
        <v>4.38</v>
      </c>
      <c r="AL46" s="48">
        <v>0.28000000000000003</v>
      </c>
      <c r="AM46" s="4">
        <v>1</v>
      </c>
      <c r="AN46" s="52">
        <f t="shared" ref="AN46" si="364">AL46*AM46</f>
        <v>0.28000000000000003</v>
      </c>
      <c r="AO46" s="48">
        <v>1.98</v>
      </c>
      <c r="AP46" s="4">
        <v>1</v>
      </c>
      <c r="AQ46" s="52">
        <f t="shared" ref="AQ46" si="365">AO46*AP46</f>
        <v>1.98</v>
      </c>
      <c r="AR46" s="48">
        <v>8.6999999999999993</v>
      </c>
      <c r="AS46" s="4">
        <v>1</v>
      </c>
      <c r="AT46" s="16">
        <f t="shared" ref="AT46" si="366">AR46*AS46</f>
        <v>8.6999999999999993</v>
      </c>
      <c r="AU46" s="14"/>
      <c r="AV46" s="4"/>
      <c r="AW46" s="52">
        <f t="shared" ref="AW46" si="367">AU46*AV46</f>
        <v>0</v>
      </c>
      <c r="AX46" s="48">
        <v>12</v>
      </c>
      <c r="AY46" s="4">
        <v>1</v>
      </c>
      <c r="AZ46" s="52">
        <f t="shared" ref="AZ46" si="368">AX46*AY46</f>
        <v>12</v>
      </c>
      <c r="BA46" s="48">
        <v>0.34</v>
      </c>
      <c r="BB46" s="4">
        <v>2</v>
      </c>
      <c r="BC46" s="52">
        <f t="shared" ref="BC46" si="369">BA46*BB46</f>
        <v>0.68</v>
      </c>
      <c r="BD46" s="48">
        <v>41.51</v>
      </c>
      <c r="BE46" s="4">
        <v>1</v>
      </c>
      <c r="BF46" s="52">
        <f t="shared" ref="BF46" si="370">BD46*BE46</f>
        <v>41.51</v>
      </c>
      <c r="BG46" s="48"/>
      <c r="BH46" s="4"/>
      <c r="BI46" s="52">
        <f t="shared" ref="BI46" si="371">BG46*BH46</f>
        <v>0</v>
      </c>
      <c r="BJ46" s="48">
        <v>125.3</v>
      </c>
      <c r="BK46" s="4">
        <v>1</v>
      </c>
      <c r="BL46" s="52">
        <f t="shared" ref="BL46" si="372">BJ46*BK46</f>
        <v>125.3</v>
      </c>
      <c r="BM46" s="48"/>
      <c r="BN46" s="4"/>
      <c r="BO46" s="52">
        <f t="shared" ref="BO46" si="373">BM46*BN46</f>
        <v>0</v>
      </c>
      <c r="BP46" s="48">
        <v>9</v>
      </c>
      <c r="BQ46" s="4">
        <v>1</v>
      </c>
      <c r="BR46" s="52">
        <f t="shared" ref="BR46" si="374">BP46*BQ46</f>
        <v>9</v>
      </c>
      <c r="BS46" s="48">
        <v>0.57999999999999996</v>
      </c>
      <c r="BT46" s="4">
        <v>2</v>
      </c>
      <c r="BU46" s="52">
        <f t="shared" ref="BU46" si="375">BS46*BT46</f>
        <v>1.1599999999999999</v>
      </c>
      <c r="BV46" s="48"/>
      <c r="BW46" s="4"/>
      <c r="BX46" s="52">
        <f t="shared" ref="BX46" si="376">BV46*BW46</f>
        <v>0</v>
      </c>
      <c r="BY46" s="48"/>
      <c r="BZ46" s="4" t="s">
        <v>747</v>
      </c>
      <c r="CA46" s="52" t="e">
        <f t="shared" ref="CA46" si="377">BY46*BZ46</f>
        <v>#VALUE!</v>
      </c>
      <c r="CB46" s="48"/>
      <c r="CC46" s="4"/>
      <c r="CD46" s="52">
        <f t="shared" ref="CD46" si="378">CB46*CC46</f>
        <v>0</v>
      </c>
      <c r="CE46" s="48"/>
      <c r="CF46" s="4"/>
      <c r="CG46" s="52">
        <f t="shared" ref="CG46" si="379">CE46*CF46</f>
        <v>0</v>
      </c>
      <c r="CH46" s="48">
        <v>167</v>
      </c>
      <c r="CI46" s="4">
        <v>1</v>
      </c>
      <c r="CJ46" s="52">
        <f t="shared" ref="CJ46" si="380">CH46*CI46</f>
        <v>167</v>
      </c>
      <c r="CK46" s="48"/>
      <c r="CL46" s="4"/>
      <c r="CM46" s="52">
        <f t="shared" ref="CM46" si="381">CK46*CL46</f>
        <v>0</v>
      </c>
      <c r="CN46" s="48"/>
      <c r="CO46" s="4"/>
      <c r="CP46" s="52">
        <f t="shared" ref="CP46" si="382">CN46*CO46</f>
        <v>0</v>
      </c>
      <c r="CQ46" s="48"/>
      <c r="CR46" s="4"/>
      <c r="CS46" s="52">
        <f t="shared" si="269"/>
        <v>0</v>
      </c>
      <c r="CT46" s="48"/>
      <c r="CU46" s="4"/>
      <c r="CV46" s="52">
        <f t="shared" si="270"/>
        <v>0</v>
      </c>
      <c r="CW46" s="48"/>
      <c r="CX46" s="4"/>
      <c r="CY46" s="52">
        <f t="shared" si="271"/>
        <v>0</v>
      </c>
      <c r="CZ46" s="48">
        <v>5.61</v>
      </c>
      <c r="DA46" s="4">
        <v>1</v>
      </c>
      <c r="DB46" s="52">
        <f t="shared" si="272"/>
        <v>5.61</v>
      </c>
      <c r="DC46" s="48"/>
      <c r="DD46" s="4"/>
      <c r="DE46" s="16">
        <f t="shared" si="273"/>
        <v>0</v>
      </c>
      <c r="DF46" s="14"/>
      <c r="DG46" s="4"/>
      <c r="DH46" s="16">
        <f t="shared" si="274"/>
        <v>0</v>
      </c>
      <c r="DI46" s="14"/>
      <c r="DJ46" s="4"/>
      <c r="DK46" s="16">
        <f t="shared" si="275"/>
        <v>0</v>
      </c>
      <c r="DL46" s="14">
        <v>2.33</v>
      </c>
      <c r="DM46" s="4">
        <v>2</v>
      </c>
      <c r="DN46" s="16">
        <f t="shared" si="276"/>
        <v>4.66</v>
      </c>
      <c r="DO46" s="14">
        <v>0.92</v>
      </c>
      <c r="DP46" s="4">
        <v>1</v>
      </c>
      <c r="DQ46" s="16">
        <f t="shared" si="277"/>
        <v>0.92</v>
      </c>
      <c r="DR46" s="14">
        <v>7.9</v>
      </c>
      <c r="DS46" s="4">
        <v>1</v>
      </c>
      <c r="DT46" s="16">
        <f t="shared" si="278"/>
        <v>7.9</v>
      </c>
      <c r="DU46" s="14"/>
      <c r="DV46" s="4"/>
      <c r="DW46" s="16">
        <f t="shared" si="279"/>
        <v>0</v>
      </c>
      <c r="DX46" s="14">
        <v>2.13</v>
      </c>
      <c r="DY46" s="4">
        <v>1</v>
      </c>
      <c r="DZ46" s="16">
        <f t="shared" si="280"/>
        <v>2.13</v>
      </c>
      <c r="EA46" s="14">
        <v>31.9</v>
      </c>
      <c r="EB46" s="4">
        <v>1</v>
      </c>
      <c r="EC46" s="16">
        <f t="shared" si="281"/>
        <v>31.9</v>
      </c>
      <c r="ED46" s="14"/>
      <c r="EE46" s="4"/>
      <c r="EF46" s="16">
        <f t="shared" si="282"/>
        <v>0</v>
      </c>
      <c r="EG46" s="14">
        <v>229.99</v>
      </c>
      <c r="EH46" s="4">
        <v>2</v>
      </c>
      <c r="EI46" s="16">
        <f t="shared" si="283"/>
        <v>459.98</v>
      </c>
      <c r="EJ46" s="14"/>
      <c r="EK46" s="4"/>
      <c r="EL46" s="16">
        <f t="shared" si="284"/>
        <v>0</v>
      </c>
      <c r="EM46" s="14">
        <v>3.28</v>
      </c>
      <c r="EN46" s="4">
        <v>3</v>
      </c>
      <c r="EO46" s="16">
        <f t="shared" si="285"/>
        <v>9.84</v>
      </c>
      <c r="EP46" s="14"/>
      <c r="EQ46" s="4"/>
      <c r="ER46" s="16">
        <f t="shared" si="286"/>
        <v>0</v>
      </c>
      <c r="ES46" s="14">
        <v>6.74</v>
      </c>
      <c r="ET46" s="4">
        <v>2</v>
      </c>
      <c r="EU46" s="16">
        <f t="shared" si="287"/>
        <v>13.48</v>
      </c>
      <c r="EV46" s="14">
        <v>1.1200000000000001</v>
      </c>
      <c r="EW46" s="4">
        <v>1</v>
      </c>
      <c r="EX46" s="16">
        <f t="shared" si="288"/>
        <v>1.1200000000000001</v>
      </c>
      <c r="EY46" s="14">
        <v>4.8899999999999997</v>
      </c>
      <c r="EZ46" s="4">
        <v>1</v>
      </c>
      <c r="FA46" s="16">
        <f t="shared" si="289"/>
        <v>4.8899999999999997</v>
      </c>
      <c r="FB46" s="14"/>
      <c r="FC46" s="4"/>
      <c r="FD46" s="16">
        <f t="shared" si="290"/>
        <v>0</v>
      </c>
      <c r="FE46" s="14">
        <v>11.92</v>
      </c>
      <c r="FF46" s="4">
        <v>1</v>
      </c>
      <c r="FG46" s="16">
        <f t="shared" si="291"/>
        <v>11.92</v>
      </c>
      <c r="FH46" s="14">
        <v>49</v>
      </c>
      <c r="FI46" s="4">
        <v>1</v>
      </c>
      <c r="FJ46" s="16">
        <f t="shared" si="292"/>
        <v>49</v>
      </c>
      <c r="FK46" s="14"/>
      <c r="FL46" s="4"/>
      <c r="FM46" s="16">
        <f t="shared" si="293"/>
        <v>0</v>
      </c>
      <c r="FN46" s="14"/>
      <c r="FO46" s="4"/>
      <c r="FP46" s="16">
        <f t="shared" si="294"/>
        <v>0</v>
      </c>
      <c r="FQ46" s="14">
        <v>7.72</v>
      </c>
      <c r="FR46" s="4">
        <v>1</v>
      </c>
      <c r="FS46" s="16">
        <f t="shared" si="295"/>
        <v>7.72</v>
      </c>
      <c r="FT46" s="14"/>
      <c r="FU46" s="4"/>
      <c r="FV46" s="16">
        <f t="shared" si="296"/>
        <v>0</v>
      </c>
      <c r="FW46" s="14"/>
      <c r="FX46" s="4" t="s">
        <v>468</v>
      </c>
      <c r="FY46" s="16" t="e">
        <f t="shared" si="297"/>
        <v>#VALUE!</v>
      </c>
      <c r="FZ46" s="14"/>
      <c r="GA46" s="4"/>
      <c r="GB46" s="16">
        <f t="shared" si="298"/>
        <v>0</v>
      </c>
      <c r="GC46" s="14"/>
      <c r="GD46" s="4"/>
      <c r="GE46" s="16">
        <f t="shared" si="299"/>
        <v>0</v>
      </c>
      <c r="GF46" s="14"/>
      <c r="GG46" s="4"/>
      <c r="GH46" s="16">
        <f t="shared" si="300"/>
        <v>0</v>
      </c>
      <c r="GI46" s="14">
        <v>1.49</v>
      </c>
      <c r="GJ46" s="4">
        <v>1</v>
      </c>
      <c r="GK46" s="16">
        <f t="shared" si="301"/>
        <v>1.49</v>
      </c>
      <c r="GL46" s="14">
        <v>0.52</v>
      </c>
      <c r="GM46" s="4">
        <v>1</v>
      </c>
      <c r="GN46" s="16">
        <f t="shared" si="302"/>
        <v>0.52</v>
      </c>
      <c r="GO46" s="14"/>
      <c r="GP46" s="4"/>
      <c r="GQ46" s="16">
        <f t="shared" si="303"/>
        <v>0</v>
      </c>
      <c r="GR46" s="14">
        <v>0.02</v>
      </c>
      <c r="GS46" s="4">
        <v>5</v>
      </c>
      <c r="GT46" s="16">
        <f t="shared" si="304"/>
        <v>0.1</v>
      </c>
      <c r="GU46" s="14"/>
      <c r="GV46" s="4">
        <v>0</v>
      </c>
      <c r="GW46" s="16">
        <f t="shared" si="305"/>
        <v>0</v>
      </c>
      <c r="GX46" s="14"/>
      <c r="GY46" s="4"/>
      <c r="GZ46" s="16">
        <f t="shared" si="306"/>
        <v>0</v>
      </c>
      <c r="HA46" s="14">
        <v>61.06</v>
      </c>
      <c r="HB46" s="4">
        <v>1</v>
      </c>
      <c r="HC46" s="16">
        <f t="shared" si="307"/>
        <v>61.06</v>
      </c>
      <c r="HD46" s="31"/>
      <c r="HE46" s="31"/>
      <c r="HF46" s="16">
        <f t="shared" si="308"/>
        <v>0</v>
      </c>
      <c r="HG46" s="31"/>
      <c r="HH46" s="31"/>
      <c r="HI46" s="16">
        <f t="shared" si="309"/>
        <v>0</v>
      </c>
      <c r="HJ46" s="31"/>
      <c r="HK46" s="31"/>
      <c r="HL46" s="16">
        <f t="shared" si="310"/>
        <v>0</v>
      </c>
      <c r="HM46" s="31"/>
      <c r="HN46" s="31"/>
      <c r="HO46" s="16">
        <f t="shared" si="311"/>
        <v>0</v>
      </c>
      <c r="HP46" s="31"/>
      <c r="HQ46" s="31"/>
      <c r="HR46" s="16">
        <f t="shared" si="312"/>
        <v>0</v>
      </c>
      <c r="HS46" s="31"/>
      <c r="HT46" s="31"/>
      <c r="HU46" s="16">
        <f t="shared" si="313"/>
        <v>0</v>
      </c>
      <c r="HV46" s="31"/>
      <c r="HW46" s="31"/>
      <c r="HX46" s="16">
        <f t="shared" si="314"/>
        <v>0</v>
      </c>
      <c r="HY46" s="31"/>
      <c r="HZ46" s="31"/>
      <c r="IA46" s="16">
        <f t="shared" si="315"/>
        <v>0</v>
      </c>
      <c r="IB46" s="31"/>
      <c r="IC46" s="31"/>
      <c r="ID46" s="16">
        <f t="shared" si="316"/>
        <v>0</v>
      </c>
      <c r="IE46" s="31"/>
      <c r="IF46" s="31"/>
      <c r="IG46" s="16">
        <f t="shared" si="317"/>
        <v>0</v>
      </c>
      <c r="IH46" s="31"/>
      <c r="II46" s="31"/>
      <c r="IJ46" s="16">
        <f t="shared" si="318"/>
        <v>0</v>
      </c>
      <c r="IK46" s="31"/>
      <c r="IL46" s="31"/>
      <c r="IM46" s="16">
        <f t="shared" si="319"/>
        <v>0</v>
      </c>
      <c r="IN46" s="31"/>
      <c r="IO46" s="31"/>
      <c r="IP46" s="16">
        <f t="shared" si="320"/>
        <v>0</v>
      </c>
      <c r="IQ46" s="31"/>
      <c r="IR46" s="31"/>
    </row>
    <row r="47" spans="1:252" x14ac:dyDescent="0.2">
      <c r="A47" s="36">
        <v>44</v>
      </c>
      <c r="B47" s="49">
        <v>0.76</v>
      </c>
      <c r="C47" s="31">
        <v>1</v>
      </c>
      <c r="D47" s="52">
        <f t="shared" si="83"/>
        <v>0.76</v>
      </c>
      <c r="E47" s="49">
        <v>1.57</v>
      </c>
      <c r="F47" s="31">
        <v>2</v>
      </c>
      <c r="G47" s="52">
        <f t="shared" si="84"/>
        <v>3.14</v>
      </c>
      <c r="H47" s="49">
        <v>1.36</v>
      </c>
      <c r="I47" s="31">
        <v>1</v>
      </c>
      <c r="J47" s="52">
        <f t="shared" si="85"/>
        <v>1.36</v>
      </c>
      <c r="K47" s="49">
        <v>0.36</v>
      </c>
      <c r="L47" s="31">
        <v>1</v>
      </c>
      <c r="M47" s="52">
        <f t="shared" si="86"/>
        <v>0.36</v>
      </c>
      <c r="N47" s="49">
        <v>19.87</v>
      </c>
      <c r="O47" s="31">
        <v>1</v>
      </c>
      <c r="P47" s="52">
        <f t="shared" si="87"/>
        <v>19.87</v>
      </c>
      <c r="Q47" s="49">
        <v>120</v>
      </c>
      <c r="R47" s="31">
        <v>1</v>
      </c>
      <c r="S47" s="52">
        <f t="shared" si="88"/>
        <v>120</v>
      </c>
      <c r="T47" s="49">
        <v>6.5</v>
      </c>
      <c r="U47" s="31">
        <v>1</v>
      </c>
      <c r="V47" s="52">
        <f t="shared" si="89"/>
        <v>6.5</v>
      </c>
      <c r="W47" s="49">
        <v>14</v>
      </c>
      <c r="X47" s="31">
        <v>1</v>
      </c>
      <c r="Y47" s="52">
        <f t="shared" si="90"/>
        <v>14</v>
      </c>
      <c r="Z47" s="49">
        <v>68.849999999999994</v>
      </c>
      <c r="AA47" s="31">
        <v>1</v>
      </c>
      <c r="AB47" s="52">
        <f t="shared" si="91"/>
        <v>68.849999999999994</v>
      </c>
      <c r="AC47" s="49">
        <v>3.85</v>
      </c>
      <c r="AD47" s="31">
        <v>1</v>
      </c>
      <c r="AE47" s="52">
        <f t="shared" si="92"/>
        <v>3.85</v>
      </c>
      <c r="AF47" s="49">
        <v>1.84</v>
      </c>
      <c r="AG47" s="31">
        <v>1</v>
      </c>
      <c r="AH47" s="52">
        <f t="shared" si="93"/>
        <v>1.84</v>
      </c>
      <c r="AI47" s="49">
        <v>4.38</v>
      </c>
      <c r="AJ47" s="31">
        <v>2</v>
      </c>
      <c r="AK47" s="52">
        <f t="shared" si="94"/>
        <v>8.76</v>
      </c>
      <c r="AL47" s="49">
        <v>0.2</v>
      </c>
      <c r="AM47" s="31">
        <v>3</v>
      </c>
      <c r="AN47" s="52">
        <f t="shared" si="95"/>
        <v>0.60000000000000009</v>
      </c>
      <c r="AO47" s="49">
        <v>1.91</v>
      </c>
      <c r="AP47" s="31">
        <v>3</v>
      </c>
      <c r="AQ47" s="52">
        <f t="shared" si="96"/>
        <v>5.7299999999999995</v>
      </c>
      <c r="AR47" s="49">
        <v>8.6999999999999993</v>
      </c>
      <c r="AS47" s="31">
        <v>1</v>
      </c>
      <c r="AT47" s="16">
        <f t="shared" si="97"/>
        <v>8.6999999999999993</v>
      </c>
      <c r="AU47" s="31">
        <v>0.55000000000000004</v>
      </c>
      <c r="AV47" s="31">
        <v>4</v>
      </c>
      <c r="AW47" s="52">
        <f t="shared" si="98"/>
        <v>2.2000000000000002</v>
      </c>
      <c r="AX47" s="49">
        <v>14.4</v>
      </c>
      <c r="AY47" s="31">
        <v>1</v>
      </c>
      <c r="AZ47" s="52">
        <f t="shared" si="99"/>
        <v>14.4</v>
      </c>
      <c r="BA47" s="49">
        <v>0.24</v>
      </c>
      <c r="BB47" s="31">
        <v>2</v>
      </c>
      <c r="BC47" s="52">
        <f t="shared" si="100"/>
        <v>0.48</v>
      </c>
      <c r="BD47" s="49">
        <v>167</v>
      </c>
      <c r="BE47" s="31">
        <v>1</v>
      </c>
      <c r="BF47" s="52">
        <f t="shared" si="101"/>
        <v>167</v>
      </c>
      <c r="BG47" s="49">
        <v>32</v>
      </c>
      <c r="BH47" s="31">
        <v>4</v>
      </c>
      <c r="BI47" s="52">
        <f t="shared" si="102"/>
        <v>128</v>
      </c>
      <c r="BJ47" s="49">
        <v>210.9</v>
      </c>
      <c r="BK47" s="31">
        <v>1</v>
      </c>
      <c r="BL47" s="52">
        <f t="shared" si="103"/>
        <v>210.9</v>
      </c>
      <c r="BM47" s="49">
        <v>0.22</v>
      </c>
      <c r="BN47" s="31">
        <v>1</v>
      </c>
      <c r="BO47" s="52">
        <f t="shared" si="104"/>
        <v>0.22</v>
      </c>
      <c r="BP47" s="49">
        <v>9</v>
      </c>
      <c r="BQ47" s="31">
        <v>1</v>
      </c>
      <c r="BR47" s="52">
        <f t="shared" si="105"/>
        <v>9</v>
      </c>
      <c r="BS47" s="49">
        <v>0.57999999999999996</v>
      </c>
      <c r="BT47" s="31">
        <v>2</v>
      </c>
      <c r="BU47" s="52">
        <f t="shared" si="106"/>
        <v>1.1599999999999999</v>
      </c>
      <c r="BV47" s="49">
        <v>129.47999999999999</v>
      </c>
      <c r="BW47" s="31">
        <v>1</v>
      </c>
      <c r="BX47" s="52">
        <f t="shared" si="107"/>
        <v>129.47999999999999</v>
      </c>
      <c r="BY47" s="49"/>
      <c r="BZ47" s="31" t="s">
        <v>748</v>
      </c>
      <c r="CA47" s="52" t="e">
        <f t="shared" si="108"/>
        <v>#VALUE!</v>
      </c>
      <c r="CB47" s="49"/>
      <c r="CC47" s="31">
        <v>1</v>
      </c>
      <c r="CD47" s="52">
        <f t="shared" si="109"/>
        <v>0</v>
      </c>
      <c r="CE47" s="49" t="s">
        <v>468</v>
      </c>
      <c r="CF47" s="31">
        <v>3</v>
      </c>
      <c r="CG47" s="52" t="e">
        <f t="shared" si="110"/>
        <v>#VALUE!</v>
      </c>
      <c r="CH47" s="49">
        <v>188</v>
      </c>
      <c r="CI47" s="31">
        <v>2</v>
      </c>
      <c r="CJ47" s="52">
        <f t="shared" si="111"/>
        <v>376</v>
      </c>
      <c r="CK47" s="49"/>
      <c r="CL47" s="31"/>
      <c r="CM47" s="52">
        <f t="shared" si="112"/>
        <v>0</v>
      </c>
      <c r="CN47" s="49"/>
      <c r="CO47" s="31"/>
      <c r="CP47" s="52">
        <f t="shared" si="113"/>
        <v>0</v>
      </c>
      <c r="CQ47" s="49"/>
      <c r="CR47" s="31"/>
      <c r="CS47" s="52">
        <f t="shared" si="269"/>
        <v>0</v>
      </c>
      <c r="CT47" s="49"/>
      <c r="CU47" s="31"/>
      <c r="CV47" s="52">
        <f t="shared" si="270"/>
        <v>0</v>
      </c>
      <c r="CW47" s="49"/>
      <c r="CX47" s="31"/>
      <c r="CY47" s="52">
        <f t="shared" si="271"/>
        <v>0</v>
      </c>
      <c r="CZ47" s="49"/>
      <c r="DA47" s="31"/>
      <c r="DB47" s="52">
        <f t="shared" si="272"/>
        <v>0</v>
      </c>
      <c r="DC47" s="49"/>
      <c r="DD47" s="31"/>
      <c r="DE47" s="16">
        <f t="shared" si="273"/>
        <v>0</v>
      </c>
      <c r="DF47" s="31"/>
      <c r="DG47" s="31"/>
      <c r="DH47" s="16">
        <f t="shared" si="274"/>
        <v>0</v>
      </c>
      <c r="DI47" s="31"/>
      <c r="DJ47" s="31"/>
      <c r="DK47" s="16">
        <f t="shared" si="275"/>
        <v>0</v>
      </c>
      <c r="DL47" s="31"/>
      <c r="DM47" s="31"/>
      <c r="DN47" s="16">
        <f t="shared" si="276"/>
        <v>0</v>
      </c>
      <c r="DO47" s="31"/>
      <c r="DP47" s="31"/>
      <c r="DQ47" s="16">
        <f t="shared" si="277"/>
        <v>0</v>
      </c>
      <c r="DR47" s="31"/>
      <c r="DS47" s="31"/>
      <c r="DT47" s="16">
        <f t="shared" si="278"/>
        <v>0</v>
      </c>
      <c r="DU47" s="31"/>
      <c r="DV47" s="31"/>
      <c r="DW47" s="16">
        <f t="shared" si="279"/>
        <v>0</v>
      </c>
      <c r="DX47" s="31"/>
      <c r="DY47" s="31"/>
      <c r="DZ47" s="16">
        <f t="shared" si="280"/>
        <v>0</v>
      </c>
      <c r="EA47" s="31"/>
      <c r="EB47" s="31"/>
      <c r="EC47" s="16">
        <f t="shared" si="281"/>
        <v>0</v>
      </c>
      <c r="ED47" s="31"/>
      <c r="EE47" s="31"/>
      <c r="EF47" s="16">
        <f t="shared" si="282"/>
        <v>0</v>
      </c>
      <c r="EG47" s="31"/>
      <c r="EH47" s="31"/>
      <c r="EI47" s="16">
        <f t="shared" si="283"/>
        <v>0</v>
      </c>
      <c r="EJ47" s="31"/>
      <c r="EK47" s="31"/>
      <c r="EL47" s="16">
        <f t="shared" si="284"/>
        <v>0</v>
      </c>
      <c r="EM47" s="31"/>
      <c r="EN47" s="31"/>
      <c r="EO47" s="16">
        <f t="shared" si="285"/>
        <v>0</v>
      </c>
      <c r="EP47" s="31"/>
      <c r="EQ47" s="31"/>
      <c r="ER47" s="16">
        <f t="shared" si="286"/>
        <v>0</v>
      </c>
      <c r="ES47" s="31"/>
      <c r="ET47" s="31"/>
      <c r="EU47" s="16">
        <f t="shared" si="287"/>
        <v>0</v>
      </c>
      <c r="EV47" s="31"/>
      <c r="EW47" s="31"/>
      <c r="EX47" s="16">
        <f t="shared" si="288"/>
        <v>0</v>
      </c>
      <c r="EY47" s="31"/>
      <c r="EZ47" s="31"/>
      <c r="FA47" s="16">
        <f t="shared" si="289"/>
        <v>0</v>
      </c>
      <c r="FB47" s="31"/>
      <c r="FC47" s="31"/>
      <c r="FD47" s="16">
        <f t="shared" si="290"/>
        <v>0</v>
      </c>
      <c r="FE47" s="31"/>
      <c r="FF47" s="31"/>
      <c r="FG47" s="16">
        <f t="shared" si="291"/>
        <v>0</v>
      </c>
      <c r="FH47" s="31"/>
      <c r="FI47" s="31"/>
      <c r="FJ47" s="16">
        <f t="shared" si="292"/>
        <v>0</v>
      </c>
      <c r="FK47" s="31"/>
      <c r="FL47" s="31"/>
      <c r="FM47" s="16">
        <f t="shared" si="293"/>
        <v>0</v>
      </c>
      <c r="FN47" s="31"/>
      <c r="FO47" s="31"/>
      <c r="FP47" s="16">
        <f t="shared" si="294"/>
        <v>0</v>
      </c>
      <c r="FQ47" s="31"/>
      <c r="FR47" s="31"/>
      <c r="FS47" s="16">
        <f t="shared" si="295"/>
        <v>0</v>
      </c>
      <c r="FT47" s="31"/>
      <c r="FU47" s="31"/>
      <c r="FV47" s="16">
        <f t="shared" si="296"/>
        <v>0</v>
      </c>
      <c r="FW47" s="31"/>
      <c r="FX47" s="31"/>
      <c r="FY47" s="16">
        <f t="shared" si="297"/>
        <v>0</v>
      </c>
      <c r="FZ47" s="31"/>
      <c r="GA47" s="31"/>
      <c r="GB47" s="16">
        <f t="shared" si="298"/>
        <v>0</v>
      </c>
      <c r="GC47" s="31"/>
      <c r="GD47" s="31"/>
      <c r="GE47" s="16">
        <f t="shared" si="299"/>
        <v>0</v>
      </c>
      <c r="GF47" s="31"/>
      <c r="GG47" s="31"/>
      <c r="GH47" s="16">
        <f t="shared" si="300"/>
        <v>0</v>
      </c>
      <c r="GI47" s="31"/>
      <c r="GJ47" s="31"/>
      <c r="GK47" s="16">
        <f t="shared" si="301"/>
        <v>0</v>
      </c>
      <c r="GL47" s="31"/>
      <c r="GM47" s="31"/>
      <c r="GN47" s="16">
        <f t="shared" si="302"/>
        <v>0</v>
      </c>
      <c r="GO47" s="31"/>
      <c r="GP47" s="31"/>
      <c r="GQ47" s="16">
        <f t="shared" si="303"/>
        <v>0</v>
      </c>
      <c r="GR47" s="31"/>
      <c r="GS47" s="31"/>
      <c r="GT47" s="16">
        <f t="shared" si="304"/>
        <v>0</v>
      </c>
      <c r="GU47" s="31"/>
      <c r="GV47" s="31"/>
      <c r="GW47" s="16">
        <f t="shared" si="305"/>
        <v>0</v>
      </c>
      <c r="GX47" s="31"/>
      <c r="GY47" s="31"/>
      <c r="GZ47" s="16">
        <f t="shared" si="306"/>
        <v>0</v>
      </c>
      <c r="HA47" s="31"/>
      <c r="HB47" s="31"/>
      <c r="HC47" s="16">
        <f t="shared" si="307"/>
        <v>0</v>
      </c>
      <c r="HD47" s="31"/>
      <c r="HE47" s="31"/>
      <c r="HF47" s="16">
        <f t="shared" si="308"/>
        <v>0</v>
      </c>
      <c r="HG47" s="31"/>
      <c r="HH47" s="31"/>
      <c r="HI47" s="16">
        <f t="shared" si="309"/>
        <v>0</v>
      </c>
      <c r="HJ47" s="31"/>
      <c r="HK47" s="31"/>
      <c r="HL47" s="16">
        <f t="shared" si="310"/>
        <v>0</v>
      </c>
      <c r="HM47" s="31"/>
      <c r="HN47" s="31"/>
      <c r="HO47" s="16">
        <f t="shared" si="311"/>
        <v>0</v>
      </c>
      <c r="HP47" s="31"/>
      <c r="HQ47" s="31"/>
      <c r="HR47" s="16">
        <f t="shared" si="312"/>
        <v>0</v>
      </c>
      <c r="HS47" s="31"/>
      <c r="HT47" s="31"/>
      <c r="HU47" s="16">
        <f t="shared" si="313"/>
        <v>0</v>
      </c>
      <c r="HV47" s="31"/>
      <c r="HW47" s="31"/>
      <c r="HX47" s="16">
        <f t="shared" si="314"/>
        <v>0</v>
      </c>
      <c r="HY47" s="31"/>
      <c r="HZ47" s="31"/>
      <c r="IA47" s="16">
        <f t="shared" si="315"/>
        <v>0</v>
      </c>
      <c r="IB47" s="31"/>
      <c r="IC47" s="31"/>
      <c r="ID47" s="16">
        <f t="shared" si="316"/>
        <v>0</v>
      </c>
      <c r="IE47" s="31"/>
      <c r="IF47" s="31"/>
      <c r="IG47" s="16">
        <f t="shared" si="317"/>
        <v>0</v>
      </c>
      <c r="IH47" s="31"/>
      <c r="II47" s="31"/>
      <c r="IJ47" s="16">
        <f t="shared" si="318"/>
        <v>0</v>
      </c>
      <c r="IK47" s="31"/>
      <c r="IL47" s="31"/>
      <c r="IM47" s="16">
        <f t="shared" si="319"/>
        <v>0</v>
      </c>
      <c r="IN47" s="31"/>
      <c r="IO47" s="31"/>
      <c r="IP47" s="16">
        <f t="shared" si="320"/>
        <v>0</v>
      </c>
      <c r="IQ47" s="31"/>
      <c r="IR47" s="31"/>
    </row>
    <row r="48" spans="1:252" s="61" customFormat="1" x14ac:dyDescent="0.2">
      <c r="A48" s="59">
        <v>45</v>
      </c>
      <c r="B48" s="76"/>
      <c r="C48" s="60"/>
      <c r="D48" s="77">
        <f t="shared" ref="D48" si="383">B48*C48</f>
        <v>0</v>
      </c>
      <c r="E48" s="76">
        <v>1.39</v>
      </c>
      <c r="F48" s="60">
        <v>2</v>
      </c>
      <c r="G48" s="77">
        <f t="shared" ref="G48" si="384">E48*F48</f>
        <v>2.78</v>
      </c>
      <c r="H48" s="76"/>
      <c r="I48" s="60"/>
      <c r="J48" s="77">
        <f t="shared" ref="J48" si="385">H48*I48</f>
        <v>0</v>
      </c>
      <c r="K48" s="76"/>
      <c r="L48" s="60"/>
      <c r="M48" s="77">
        <f t="shared" ref="M48" si="386">K48*L48</f>
        <v>0</v>
      </c>
      <c r="N48" s="76">
        <v>17.91</v>
      </c>
      <c r="O48" s="60">
        <v>1</v>
      </c>
      <c r="P48" s="77">
        <f t="shared" ref="P48" si="387">N48*O48</f>
        <v>17.91</v>
      </c>
      <c r="Q48" s="76">
        <v>27.85</v>
      </c>
      <c r="R48" s="60">
        <v>1</v>
      </c>
      <c r="S48" s="77">
        <f t="shared" ref="S48" si="388">Q48*R48</f>
        <v>27.85</v>
      </c>
      <c r="T48" s="76"/>
      <c r="U48" s="60"/>
      <c r="V48" s="77">
        <f t="shared" ref="V48" si="389">T48*U48</f>
        <v>0</v>
      </c>
      <c r="W48" s="76"/>
      <c r="X48" s="60"/>
      <c r="Y48" s="77">
        <f t="shared" ref="Y48" si="390">W48*X48</f>
        <v>0</v>
      </c>
      <c r="Z48" s="76"/>
      <c r="AA48" s="60"/>
      <c r="AB48" s="77">
        <f t="shared" ref="AB48" si="391">Z48*AA48</f>
        <v>0</v>
      </c>
      <c r="AC48" s="76"/>
      <c r="AD48" s="60"/>
      <c r="AE48" s="77">
        <f t="shared" ref="AE48" si="392">AC48*AD48</f>
        <v>0</v>
      </c>
      <c r="AF48" s="76"/>
      <c r="AG48" s="60"/>
      <c r="AH48" s="77">
        <f t="shared" ref="AH48" si="393">AF48*AG48</f>
        <v>0</v>
      </c>
      <c r="AI48" s="76">
        <v>4.38</v>
      </c>
      <c r="AJ48" s="60">
        <v>1</v>
      </c>
      <c r="AK48" s="77">
        <f t="shared" ref="AK48" si="394">AI48*AJ48</f>
        <v>4.38</v>
      </c>
      <c r="AL48" s="76"/>
      <c r="AM48" s="60"/>
      <c r="AN48" s="77">
        <f t="shared" ref="AN48" si="395">AL48*AM48</f>
        <v>0</v>
      </c>
      <c r="AO48" s="76">
        <v>3.28</v>
      </c>
      <c r="AP48" s="60">
        <v>1</v>
      </c>
      <c r="AQ48" s="77">
        <f t="shared" ref="AQ48" si="396">AO48*AP48</f>
        <v>3.28</v>
      </c>
      <c r="AR48" s="76">
        <v>8.6999999999999993</v>
      </c>
      <c r="AS48" s="60">
        <v>1</v>
      </c>
      <c r="AT48" s="78">
        <f t="shared" ref="AT48" si="397">AR48*AS48</f>
        <v>8.6999999999999993</v>
      </c>
      <c r="AU48" s="79"/>
      <c r="AV48" s="60"/>
      <c r="AW48" s="77">
        <f t="shared" ref="AW48" si="398">AU48*AV48</f>
        <v>0</v>
      </c>
      <c r="AX48" s="76">
        <v>12</v>
      </c>
      <c r="AY48" s="60">
        <v>1</v>
      </c>
      <c r="AZ48" s="77">
        <f t="shared" ref="AZ48" si="399">AX48*AY48</f>
        <v>12</v>
      </c>
      <c r="BA48" s="76">
        <v>0.34</v>
      </c>
      <c r="BB48" s="60">
        <v>3</v>
      </c>
      <c r="BC48" s="77">
        <f t="shared" ref="BC48" si="400">BA48*BB48</f>
        <v>1.02</v>
      </c>
      <c r="BD48" s="76"/>
      <c r="BE48" s="60">
        <v>1</v>
      </c>
      <c r="BF48" s="77">
        <f t="shared" ref="BF48" si="401">BD48*BE48</f>
        <v>0</v>
      </c>
      <c r="BG48" s="76"/>
      <c r="BH48" s="60"/>
      <c r="BI48" s="77">
        <f t="shared" ref="BI48" si="402">BG48*BH48</f>
        <v>0</v>
      </c>
      <c r="BJ48" s="76">
        <v>128.91</v>
      </c>
      <c r="BK48" s="60">
        <v>1</v>
      </c>
      <c r="BL48" s="77">
        <f t="shared" ref="BL48" si="403">BJ48*BK48</f>
        <v>128.91</v>
      </c>
      <c r="BM48" s="76">
        <v>0.22</v>
      </c>
      <c r="BN48" s="60">
        <v>2</v>
      </c>
      <c r="BO48" s="77">
        <f t="shared" ref="BO48" si="404">BM48*BN48</f>
        <v>0.44</v>
      </c>
      <c r="BP48" s="76">
        <v>9</v>
      </c>
      <c r="BQ48" s="60">
        <v>1</v>
      </c>
      <c r="BR48" s="77">
        <f t="shared" ref="BR48" si="405">BP48*BQ48</f>
        <v>9</v>
      </c>
      <c r="BS48" s="76"/>
      <c r="BT48" s="60"/>
      <c r="BU48" s="77">
        <f t="shared" ref="BU48" si="406">BS48*BT48</f>
        <v>0</v>
      </c>
      <c r="BV48" s="76"/>
      <c r="BW48" s="60"/>
      <c r="BX48" s="77">
        <f t="shared" ref="BX48" si="407">BV48*BW48</f>
        <v>0</v>
      </c>
      <c r="BY48" s="76"/>
      <c r="BZ48" s="60" t="s">
        <v>747</v>
      </c>
      <c r="CA48" s="77" t="e">
        <f t="shared" ref="CA48" si="408">BY48*BZ48</f>
        <v>#VALUE!</v>
      </c>
      <c r="CB48" s="76"/>
      <c r="CC48" s="60"/>
      <c r="CD48" s="77">
        <f t="shared" ref="CD48" si="409">CB48*CC48</f>
        <v>0</v>
      </c>
      <c r="CE48" s="76"/>
      <c r="CF48" s="60"/>
      <c r="CG48" s="77">
        <f t="shared" ref="CG48" si="410">CE48*CF48</f>
        <v>0</v>
      </c>
      <c r="CH48" s="76"/>
      <c r="CI48" s="60"/>
      <c r="CJ48" s="77">
        <f t="shared" ref="CJ48" si="411">CH48*CI48</f>
        <v>0</v>
      </c>
      <c r="CK48" s="76">
        <v>2.0099999999999998</v>
      </c>
      <c r="CL48" s="60">
        <v>2</v>
      </c>
      <c r="CM48" s="77">
        <f t="shared" ref="CM48" si="412">CK48*CL48</f>
        <v>4.0199999999999996</v>
      </c>
      <c r="CN48" s="76"/>
      <c r="CO48" s="60"/>
      <c r="CP48" s="77">
        <f t="shared" ref="CP48" si="413">CN48*CO48</f>
        <v>0</v>
      </c>
      <c r="CQ48" s="76"/>
      <c r="CR48" s="60"/>
      <c r="CS48" s="77">
        <f t="shared" si="269"/>
        <v>0</v>
      </c>
      <c r="CT48" s="76">
        <v>23.73</v>
      </c>
      <c r="CU48" s="60">
        <v>2</v>
      </c>
      <c r="CV48" s="77">
        <f t="shared" si="270"/>
        <v>47.46</v>
      </c>
      <c r="CW48" s="76"/>
      <c r="CX48" s="60"/>
      <c r="CY48" s="77">
        <f t="shared" si="271"/>
        <v>0</v>
      </c>
      <c r="CZ48" s="76">
        <v>5.61</v>
      </c>
      <c r="DA48" s="60">
        <v>1</v>
      </c>
      <c r="DB48" s="77">
        <f t="shared" si="272"/>
        <v>5.61</v>
      </c>
      <c r="DC48" s="76"/>
      <c r="DD48" s="60"/>
      <c r="DE48" s="78">
        <f t="shared" si="273"/>
        <v>0</v>
      </c>
      <c r="DF48" s="79">
        <v>6.1</v>
      </c>
      <c r="DG48" s="60">
        <v>1</v>
      </c>
      <c r="DH48" s="78">
        <f t="shared" si="274"/>
        <v>6.1</v>
      </c>
      <c r="DI48" s="79"/>
      <c r="DJ48" s="60"/>
      <c r="DK48" s="78">
        <f t="shared" si="275"/>
        <v>0</v>
      </c>
      <c r="DL48" s="79">
        <v>2.33</v>
      </c>
      <c r="DM48" s="60">
        <v>2</v>
      </c>
      <c r="DN48" s="78">
        <f t="shared" si="276"/>
        <v>4.66</v>
      </c>
      <c r="DO48" s="79">
        <v>0.92</v>
      </c>
      <c r="DP48" s="60">
        <v>1</v>
      </c>
      <c r="DQ48" s="78">
        <f t="shared" si="277"/>
        <v>0.92</v>
      </c>
      <c r="DR48" s="79">
        <v>7.9</v>
      </c>
      <c r="DS48" s="60">
        <v>1</v>
      </c>
      <c r="DT48" s="78">
        <f t="shared" si="278"/>
        <v>7.9</v>
      </c>
      <c r="DU48" s="79">
        <v>21</v>
      </c>
      <c r="DV48" s="60">
        <v>2</v>
      </c>
      <c r="DW48" s="78">
        <f t="shared" si="279"/>
        <v>42</v>
      </c>
      <c r="DX48" s="79">
        <v>2.13</v>
      </c>
      <c r="DY48" s="60">
        <v>1</v>
      </c>
      <c r="DZ48" s="78">
        <f t="shared" si="280"/>
        <v>2.13</v>
      </c>
      <c r="EA48" s="79">
        <v>31.9</v>
      </c>
      <c r="EB48" s="60">
        <v>1</v>
      </c>
      <c r="EC48" s="78">
        <f t="shared" si="281"/>
        <v>31.9</v>
      </c>
      <c r="ED48" s="79"/>
      <c r="EE48" s="60"/>
      <c r="EF48" s="78">
        <f t="shared" si="282"/>
        <v>0</v>
      </c>
      <c r="EG48" s="79">
        <v>229.99</v>
      </c>
      <c r="EH48" s="60">
        <v>2</v>
      </c>
      <c r="EI48" s="78">
        <f t="shared" si="283"/>
        <v>459.98</v>
      </c>
      <c r="EJ48" s="79"/>
      <c r="EK48" s="60"/>
      <c r="EL48" s="78">
        <f t="shared" si="284"/>
        <v>0</v>
      </c>
      <c r="EM48" s="79">
        <v>3.31</v>
      </c>
      <c r="EN48" s="60">
        <v>4</v>
      </c>
      <c r="EO48" s="78">
        <f t="shared" si="285"/>
        <v>13.24</v>
      </c>
      <c r="EP48" s="79"/>
      <c r="EQ48" s="60"/>
      <c r="ER48" s="78">
        <f t="shared" si="286"/>
        <v>0</v>
      </c>
      <c r="ES48" s="79">
        <v>6.74</v>
      </c>
      <c r="ET48" s="60">
        <v>2</v>
      </c>
      <c r="EU48" s="78">
        <f t="shared" si="287"/>
        <v>13.48</v>
      </c>
      <c r="EV48" s="79"/>
      <c r="EW48" s="60"/>
      <c r="EX48" s="78">
        <f t="shared" si="288"/>
        <v>0</v>
      </c>
      <c r="EY48" s="79">
        <v>4.8899999999999997</v>
      </c>
      <c r="EZ48" s="60">
        <v>1</v>
      </c>
      <c r="FA48" s="78">
        <f t="shared" si="289"/>
        <v>4.8899999999999997</v>
      </c>
      <c r="FB48" s="79"/>
      <c r="FC48" s="60"/>
      <c r="FD48" s="78">
        <f t="shared" si="290"/>
        <v>0</v>
      </c>
      <c r="FE48" s="79">
        <v>11.92</v>
      </c>
      <c r="FF48" s="60">
        <v>1</v>
      </c>
      <c r="FG48" s="78">
        <f t="shared" si="291"/>
        <v>11.92</v>
      </c>
      <c r="FH48" s="79">
        <v>49</v>
      </c>
      <c r="FI48" s="60">
        <v>1</v>
      </c>
      <c r="FJ48" s="78">
        <f t="shared" si="292"/>
        <v>49</v>
      </c>
      <c r="FK48" s="79">
        <v>3.56</v>
      </c>
      <c r="FL48" s="60">
        <v>4</v>
      </c>
      <c r="FM48" s="78">
        <f t="shared" si="293"/>
        <v>14.24</v>
      </c>
      <c r="FN48" s="79"/>
      <c r="FO48" s="60"/>
      <c r="FP48" s="78">
        <f t="shared" si="294"/>
        <v>0</v>
      </c>
      <c r="FQ48" s="79">
        <v>7.72</v>
      </c>
      <c r="FR48" s="60">
        <v>1</v>
      </c>
      <c r="FS48" s="78">
        <f t="shared" si="295"/>
        <v>7.72</v>
      </c>
      <c r="FT48" s="79"/>
      <c r="FU48" s="60"/>
      <c r="FV48" s="78">
        <f t="shared" si="296"/>
        <v>0</v>
      </c>
      <c r="FW48" s="79"/>
      <c r="FX48" s="60" t="s">
        <v>468</v>
      </c>
      <c r="FY48" s="78" t="e">
        <f t="shared" si="297"/>
        <v>#VALUE!</v>
      </c>
      <c r="FZ48" s="79"/>
      <c r="GA48" s="60" t="s">
        <v>748</v>
      </c>
      <c r="GB48" s="78" t="e">
        <f t="shared" si="298"/>
        <v>#VALUE!</v>
      </c>
      <c r="GC48" s="79"/>
      <c r="GD48" s="60"/>
      <c r="GE48" s="78">
        <f t="shared" si="299"/>
        <v>0</v>
      </c>
      <c r="GF48" s="79"/>
      <c r="GG48" s="60"/>
      <c r="GH48" s="78">
        <f t="shared" si="300"/>
        <v>0</v>
      </c>
      <c r="GI48" s="79"/>
      <c r="GJ48" s="60"/>
      <c r="GK48" s="78">
        <f t="shared" si="301"/>
        <v>0</v>
      </c>
      <c r="GL48" s="79"/>
      <c r="GM48" s="60"/>
      <c r="GN48" s="78">
        <f t="shared" si="302"/>
        <v>0</v>
      </c>
      <c r="GO48" s="79"/>
      <c r="GP48" s="60"/>
      <c r="GQ48" s="78">
        <f t="shared" si="303"/>
        <v>0</v>
      </c>
      <c r="GR48" s="79"/>
      <c r="GS48" s="60"/>
      <c r="GT48" s="78">
        <f t="shared" si="304"/>
        <v>0</v>
      </c>
      <c r="GU48" s="79"/>
      <c r="GV48" s="60"/>
      <c r="GW48" s="78">
        <f t="shared" si="305"/>
        <v>0</v>
      </c>
      <c r="GX48" s="79"/>
      <c r="GY48" s="60"/>
      <c r="GZ48" s="78">
        <f t="shared" si="306"/>
        <v>0</v>
      </c>
      <c r="HA48" s="79">
        <v>61.06</v>
      </c>
      <c r="HB48" s="60">
        <v>1</v>
      </c>
      <c r="HC48" s="78">
        <f t="shared" si="307"/>
        <v>61.06</v>
      </c>
      <c r="HD48" s="79"/>
      <c r="HE48" s="60"/>
      <c r="HF48" s="78">
        <f t="shared" si="308"/>
        <v>0</v>
      </c>
      <c r="HG48" s="79"/>
      <c r="HH48" s="60"/>
      <c r="HI48" s="78">
        <f t="shared" si="309"/>
        <v>0</v>
      </c>
      <c r="HJ48" s="79"/>
      <c r="HK48" s="60"/>
      <c r="HL48" s="78">
        <f t="shared" si="310"/>
        <v>0</v>
      </c>
      <c r="HM48" s="79"/>
      <c r="HN48" s="60"/>
      <c r="HO48" s="78">
        <f t="shared" si="311"/>
        <v>0</v>
      </c>
      <c r="HP48" s="79"/>
      <c r="HQ48" s="60"/>
      <c r="HR48" s="78">
        <f t="shared" si="312"/>
        <v>0</v>
      </c>
      <c r="HS48" s="79">
        <v>1.62</v>
      </c>
      <c r="HT48" s="60">
        <v>4</v>
      </c>
      <c r="HU48" s="78">
        <f t="shared" si="313"/>
        <v>6.48</v>
      </c>
      <c r="HV48" s="79">
        <v>250</v>
      </c>
      <c r="HW48" s="60">
        <v>1</v>
      </c>
      <c r="HX48" s="78">
        <f t="shared" si="314"/>
        <v>250</v>
      </c>
      <c r="HY48" s="79"/>
      <c r="HZ48" s="60"/>
      <c r="IA48" s="78">
        <f t="shared" si="315"/>
        <v>0</v>
      </c>
      <c r="IB48" s="81">
        <v>17.32</v>
      </c>
      <c r="IC48" s="81">
        <v>1</v>
      </c>
      <c r="ID48" s="78">
        <f t="shared" si="316"/>
        <v>17.32</v>
      </c>
      <c r="IE48" s="81"/>
      <c r="IF48" s="81"/>
      <c r="IG48" s="78">
        <f t="shared" si="317"/>
        <v>0</v>
      </c>
      <c r="IH48" s="81"/>
      <c r="II48" s="81"/>
      <c r="IJ48" s="78">
        <f t="shared" si="318"/>
        <v>0</v>
      </c>
      <c r="IK48" s="81"/>
      <c r="IL48" s="81"/>
      <c r="IM48" s="78">
        <f t="shared" si="319"/>
        <v>0</v>
      </c>
      <c r="IN48" s="81"/>
      <c r="IO48" s="81"/>
      <c r="IP48" s="78">
        <f t="shared" si="320"/>
        <v>0</v>
      </c>
      <c r="IQ48" s="81"/>
      <c r="IR48" s="81"/>
    </row>
    <row r="49" spans="1:252" x14ac:dyDescent="0.2">
      <c r="A49" s="36">
        <v>46</v>
      </c>
      <c r="B49" s="49"/>
      <c r="C49" s="31"/>
      <c r="D49" s="52">
        <f t="shared" si="83"/>
        <v>0</v>
      </c>
      <c r="E49" s="49">
        <v>1.39</v>
      </c>
      <c r="F49" s="31">
        <v>2</v>
      </c>
      <c r="G49" s="52">
        <f t="shared" si="84"/>
        <v>2.78</v>
      </c>
      <c r="H49" s="49"/>
      <c r="I49" s="31"/>
      <c r="J49" s="52">
        <f t="shared" si="85"/>
        <v>0</v>
      </c>
      <c r="K49" s="49"/>
      <c r="L49" s="31"/>
      <c r="M49" s="52">
        <f t="shared" si="86"/>
        <v>0</v>
      </c>
      <c r="N49" s="49">
        <v>17.91</v>
      </c>
      <c r="O49" s="31">
        <v>1</v>
      </c>
      <c r="P49" s="52">
        <f t="shared" si="87"/>
        <v>17.91</v>
      </c>
      <c r="Q49" s="49"/>
      <c r="R49" s="31"/>
      <c r="S49" s="52">
        <f t="shared" si="88"/>
        <v>0</v>
      </c>
      <c r="T49" s="49">
        <v>4.5199999999999996</v>
      </c>
      <c r="U49" s="31">
        <v>1</v>
      </c>
      <c r="V49" s="52">
        <f t="shared" si="89"/>
        <v>4.5199999999999996</v>
      </c>
      <c r="W49" s="49"/>
      <c r="X49" s="31"/>
      <c r="Y49" s="52">
        <f t="shared" si="90"/>
        <v>0</v>
      </c>
      <c r="Z49" s="49"/>
      <c r="AA49" s="31"/>
      <c r="AB49" s="52">
        <f t="shared" si="91"/>
        <v>0</v>
      </c>
      <c r="AC49" s="49">
        <v>3.85</v>
      </c>
      <c r="AD49" s="31">
        <v>1</v>
      </c>
      <c r="AE49" s="52">
        <f t="shared" si="92"/>
        <v>3.85</v>
      </c>
      <c r="AF49" s="49"/>
      <c r="AG49" s="31"/>
      <c r="AH49" s="52">
        <f t="shared" si="93"/>
        <v>0</v>
      </c>
      <c r="AI49" s="49">
        <v>4.38</v>
      </c>
      <c r="AJ49" s="31">
        <v>1</v>
      </c>
      <c r="AK49" s="52">
        <f t="shared" si="94"/>
        <v>4.38</v>
      </c>
      <c r="AL49" s="49">
        <v>0.28000000000000003</v>
      </c>
      <c r="AM49" s="31">
        <v>1</v>
      </c>
      <c r="AN49" s="52">
        <f t="shared" si="95"/>
        <v>0.28000000000000003</v>
      </c>
      <c r="AO49" s="49">
        <v>1.98</v>
      </c>
      <c r="AP49" s="31">
        <v>1</v>
      </c>
      <c r="AQ49" s="52">
        <f t="shared" si="96"/>
        <v>1.98</v>
      </c>
      <c r="AR49" s="49">
        <v>8.6999999999999993</v>
      </c>
      <c r="AS49" s="31">
        <v>1</v>
      </c>
      <c r="AT49" s="16">
        <f t="shared" si="97"/>
        <v>8.6999999999999993</v>
      </c>
      <c r="AU49" s="31"/>
      <c r="AV49" s="31"/>
      <c r="AW49" s="52">
        <f t="shared" si="98"/>
        <v>0</v>
      </c>
      <c r="AX49" s="49">
        <v>12</v>
      </c>
      <c r="AY49" s="31">
        <v>1</v>
      </c>
      <c r="AZ49" s="52">
        <f t="shared" si="99"/>
        <v>12</v>
      </c>
      <c r="BA49" s="49">
        <v>0.34</v>
      </c>
      <c r="BB49" s="31">
        <v>2</v>
      </c>
      <c r="BC49" s="52">
        <f t="shared" si="100"/>
        <v>0.68</v>
      </c>
      <c r="BD49" s="49">
        <v>41.51</v>
      </c>
      <c r="BE49" s="31">
        <v>1</v>
      </c>
      <c r="BF49" s="52">
        <f t="shared" si="101"/>
        <v>41.51</v>
      </c>
      <c r="BG49" s="49"/>
      <c r="BH49" s="31"/>
      <c r="BI49" s="52">
        <f t="shared" si="102"/>
        <v>0</v>
      </c>
      <c r="BJ49" s="49">
        <v>125.3</v>
      </c>
      <c r="BK49" s="31">
        <v>1</v>
      </c>
      <c r="BL49" s="52">
        <f t="shared" si="103"/>
        <v>125.3</v>
      </c>
      <c r="BM49" s="49"/>
      <c r="BN49" s="31"/>
      <c r="BO49" s="52">
        <f t="shared" si="104"/>
        <v>0</v>
      </c>
      <c r="BP49" s="49">
        <v>9</v>
      </c>
      <c r="BQ49" s="31">
        <v>1</v>
      </c>
      <c r="BR49" s="52">
        <f t="shared" si="105"/>
        <v>9</v>
      </c>
      <c r="BS49" s="49">
        <v>0.57999999999999996</v>
      </c>
      <c r="BT49" s="31">
        <v>2</v>
      </c>
      <c r="BU49" s="52">
        <f t="shared" si="106"/>
        <v>1.1599999999999999</v>
      </c>
      <c r="BV49" s="49"/>
      <c r="BW49" s="31"/>
      <c r="BX49" s="52">
        <f t="shared" si="107"/>
        <v>0</v>
      </c>
      <c r="BY49" s="49"/>
      <c r="BZ49" s="31" t="s">
        <v>747</v>
      </c>
      <c r="CA49" s="52" t="e">
        <f t="shared" si="108"/>
        <v>#VALUE!</v>
      </c>
      <c r="CB49" s="49"/>
      <c r="CC49" s="31"/>
      <c r="CD49" s="52">
        <f t="shared" si="109"/>
        <v>0</v>
      </c>
      <c r="CE49" s="49"/>
      <c r="CF49" s="31"/>
      <c r="CG49" s="52">
        <f t="shared" si="110"/>
        <v>0</v>
      </c>
      <c r="CH49" s="49">
        <v>167</v>
      </c>
      <c r="CI49" s="31">
        <v>1</v>
      </c>
      <c r="CJ49" s="52">
        <f t="shared" si="111"/>
        <v>167</v>
      </c>
      <c r="CK49" s="49"/>
      <c r="CL49" s="31"/>
      <c r="CM49" s="52">
        <f t="shared" si="112"/>
        <v>0</v>
      </c>
      <c r="CN49" s="49"/>
      <c r="CO49" s="31"/>
      <c r="CP49" s="52">
        <f t="shared" si="113"/>
        <v>0</v>
      </c>
      <c r="CQ49" s="49">
        <v>4.5199999999999996</v>
      </c>
      <c r="CR49" s="31">
        <v>1</v>
      </c>
      <c r="CS49" s="52">
        <f t="shared" si="269"/>
        <v>4.5199999999999996</v>
      </c>
      <c r="CT49" s="49">
        <v>23.73</v>
      </c>
      <c r="CU49" s="31">
        <v>2</v>
      </c>
      <c r="CV49" s="52">
        <f t="shared" si="270"/>
        <v>47.46</v>
      </c>
      <c r="CW49" s="49"/>
      <c r="CX49" s="31"/>
      <c r="CY49" s="52">
        <f t="shared" si="271"/>
        <v>0</v>
      </c>
      <c r="CZ49" s="49">
        <v>5.61</v>
      </c>
      <c r="DA49" s="31">
        <v>1</v>
      </c>
      <c r="DB49" s="52">
        <f t="shared" si="272"/>
        <v>5.61</v>
      </c>
      <c r="DC49" s="49"/>
      <c r="DD49" s="31"/>
      <c r="DE49" s="16">
        <f t="shared" si="273"/>
        <v>0</v>
      </c>
      <c r="DF49" s="31"/>
      <c r="DG49" s="31"/>
      <c r="DH49" s="16">
        <f t="shared" si="274"/>
        <v>0</v>
      </c>
      <c r="DI49" s="31"/>
      <c r="DJ49" s="31"/>
      <c r="DK49" s="16">
        <f t="shared" si="275"/>
        <v>0</v>
      </c>
      <c r="DL49" s="31">
        <v>2.33</v>
      </c>
      <c r="DM49" s="31">
        <v>2</v>
      </c>
      <c r="DN49" s="16">
        <f t="shared" si="276"/>
        <v>4.66</v>
      </c>
      <c r="DO49" s="31">
        <v>0.92</v>
      </c>
      <c r="DP49" s="31">
        <v>1</v>
      </c>
      <c r="DQ49" s="16">
        <f t="shared" si="277"/>
        <v>0.92</v>
      </c>
      <c r="DR49" s="31">
        <v>7.9</v>
      </c>
      <c r="DS49" s="31">
        <v>1</v>
      </c>
      <c r="DT49" s="16">
        <f t="shared" si="278"/>
        <v>7.9</v>
      </c>
      <c r="DU49" s="31"/>
      <c r="DV49" s="31"/>
      <c r="DW49" s="16">
        <f t="shared" si="279"/>
        <v>0</v>
      </c>
      <c r="DX49" s="31">
        <v>2.13</v>
      </c>
      <c r="DY49" s="31">
        <v>1</v>
      </c>
      <c r="DZ49" s="16">
        <f t="shared" si="280"/>
        <v>2.13</v>
      </c>
      <c r="EA49" s="31">
        <v>31.9</v>
      </c>
      <c r="EB49" s="31">
        <v>1</v>
      </c>
      <c r="EC49" s="16">
        <f t="shared" si="281"/>
        <v>31.9</v>
      </c>
      <c r="ED49" s="31"/>
      <c r="EE49" s="31"/>
      <c r="EF49" s="16">
        <f t="shared" si="282"/>
        <v>0</v>
      </c>
      <c r="EG49" s="31">
        <v>229.99</v>
      </c>
      <c r="EH49" s="31">
        <v>1</v>
      </c>
      <c r="EI49" s="16">
        <f t="shared" si="283"/>
        <v>229.99</v>
      </c>
      <c r="EJ49" s="31"/>
      <c r="EK49" s="31"/>
      <c r="EL49" s="16">
        <f t="shared" si="284"/>
        <v>0</v>
      </c>
      <c r="EM49" s="31"/>
      <c r="EN49" s="31">
        <v>0</v>
      </c>
      <c r="EO49" s="16">
        <f t="shared" si="285"/>
        <v>0</v>
      </c>
      <c r="EP49" s="31"/>
      <c r="EQ49" s="31"/>
      <c r="ER49" s="16">
        <f t="shared" si="286"/>
        <v>0</v>
      </c>
      <c r="ES49" s="31">
        <v>6.74</v>
      </c>
      <c r="ET49" s="31">
        <v>2</v>
      </c>
      <c r="EU49" s="16">
        <f t="shared" si="287"/>
        <v>13.48</v>
      </c>
      <c r="EV49" s="31">
        <v>1.1200000000000001</v>
      </c>
      <c r="EW49" s="31">
        <v>1</v>
      </c>
      <c r="EX49" s="16">
        <f t="shared" si="288"/>
        <v>1.1200000000000001</v>
      </c>
      <c r="EY49" s="31">
        <v>4.8899999999999997</v>
      </c>
      <c r="EZ49" s="31">
        <v>1</v>
      </c>
      <c r="FA49" s="16">
        <f t="shared" si="289"/>
        <v>4.8899999999999997</v>
      </c>
      <c r="FB49" s="31"/>
      <c r="FC49" s="31"/>
      <c r="FD49" s="16">
        <f t="shared" si="290"/>
        <v>0</v>
      </c>
      <c r="FE49" s="31">
        <v>11.92</v>
      </c>
      <c r="FF49" s="31">
        <v>1</v>
      </c>
      <c r="FG49" s="16">
        <f t="shared" si="291"/>
        <v>11.92</v>
      </c>
      <c r="FH49" s="31">
        <v>49</v>
      </c>
      <c r="FI49" s="31">
        <v>1</v>
      </c>
      <c r="FJ49" s="16">
        <f t="shared" si="292"/>
        <v>49</v>
      </c>
      <c r="FK49" s="31"/>
      <c r="FL49" s="31"/>
      <c r="FM49" s="16">
        <f t="shared" si="293"/>
        <v>0</v>
      </c>
      <c r="FN49" s="31"/>
      <c r="FO49" s="31"/>
      <c r="FP49" s="16">
        <f t="shared" si="294"/>
        <v>0</v>
      </c>
      <c r="FQ49" s="31">
        <v>7.72</v>
      </c>
      <c r="FR49" s="31">
        <v>1</v>
      </c>
      <c r="FS49" s="16">
        <f t="shared" si="295"/>
        <v>7.72</v>
      </c>
      <c r="FT49" s="31"/>
      <c r="FU49" s="31"/>
      <c r="FV49" s="16">
        <f t="shared" si="296"/>
        <v>0</v>
      </c>
      <c r="FW49" s="31"/>
      <c r="FX49" s="31" t="s">
        <v>468</v>
      </c>
      <c r="FY49" s="16" t="e">
        <f t="shared" si="297"/>
        <v>#VALUE!</v>
      </c>
      <c r="FZ49" s="31"/>
      <c r="GA49" s="31"/>
      <c r="GB49" s="16">
        <f t="shared" si="298"/>
        <v>0</v>
      </c>
      <c r="GC49" s="31"/>
      <c r="GD49" s="31"/>
      <c r="GE49" s="16">
        <f t="shared" si="299"/>
        <v>0</v>
      </c>
      <c r="GF49" s="31"/>
      <c r="GG49" s="31"/>
      <c r="GH49" s="16">
        <f t="shared" si="300"/>
        <v>0</v>
      </c>
      <c r="GI49" s="31">
        <v>1.49</v>
      </c>
      <c r="GJ49" s="31">
        <v>1</v>
      </c>
      <c r="GK49" s="16">
        <f t="shared" si="301"/>
        <v>1.49</v>
      </c>
      <c r="GL49" s="31"/>
      <c r="GM49" s="31">
        <v>0</v>
      </c>
      <c r="GN49" s="16">
        <f t="shared" si="302"/>
        <v>0</v>
      </c>
      <c r="GO49" s="31"/>
      <c r="GP49" s="31">
        <v>0</v>
      </c>
      <c r="GQ49" s="16">
        <f t="shared" si="303"/>
        <v>0</v>
      </c>
      <c r="GR49" s="31"/>
      <c r="GS49" s="31">
        <v>0</v>
      </c>
      <c r="GT49" s="16">
        <f t="shared" si="304"/>
        <v>0</v>
      </c>
      <c r="GU49" s="31"/>
      <c r="GV49" s="31">
        <v>0</v>
      </c>
      <c r="GW49" s="16">
        <f t="shared" si="305"/>
        <v>0</v>
      </c>
      <c r="GX49" s="31"/>
      <c r="GY49" s="31"/>
      <c r="GZ49" s="16">
        <f t="shared" si="306"/>
        <v>0</v>
      </c>
      <c r="HA49" s="31"/>
      <c r="HB49" s="31">
        <v>0</v>
      </c>
      <c r="HC49" s="16">
        <f t="shared" si="307"/>
        <v>0</v>
      </c>
      <c r="HD49" s="31"/>
      <c r="HE49" s="31"/>
      <c r="HF49" s="16">
        <f t="shared" si="308"/>
        <v>0</v>
      </c>
      <c r="HG49" s="31"/>
      <c r="HH49" s="31"/>
      <c r="HI49" s="16">
        <f t="shared" si="309"/>
        <v>0</v>
      </c>
      <c r="HJ49" s="31"/>
      <c r="HK49" s="31"/>
      <c r="HL49" s="16">
        <f t="shared" si="310"/>
        <v>0</v>
      </c>
      <c r="HM49" s="31"/>
      <c r="HN49" s="31"/>
      <c r="HO49" s="16">
        <f t="shared" si="311"/>
        <v>0</v>
      </c>
      <c r="HP49" s="31"/>
      <c r="HQ49" s="31"/>
      <c r="HR49" s="16">
        <f t="shared" si="312"/>
        <v>0</v>
      </c>
      <c r="HS49" s="31"/>
      <c r="HT49" s="31"/>
      <c r="HU49" s="16">
        <f t="shared" si="313"/>
        <v>0</v>
      </c>
      <c r="HV49" s="31"/>
      <c r="HW49" s="31"/>
      <c r="HX49" s="16">
        <f t="shared" si="314"/>
        <v>0</v>
      </c>
      <c r="HY49" s="31"/>
      <c r="HZ49" s="31"/>
      <c r="IA49" s="16">
        <f t="shared" si="315"/>
        <v>0</v>
      </c>
      <c r="IB49" s="31"/>
      <c r="IC49" s="31"/>
      <c r="ID49" s="16">
        <f t="shared" si="316"/>
        <v>0</v>
      </c>
      <c r="IE49" s="31"/>
      <c r="IF49" s="31"/>
      <c r="IG49" s="16">
        <f t="shared" si="317"/>
        <v>0</v>
      </c>
      <c r="IH49" s="31"/>
      <c r="II49" s="31"/>
      <c r="IJ49" s="16">
        <f t="shared" si="318"/>
        <v>0</v>
      </c>
      <c r="IK49" s="31"/>
      <c r="IL49" s="31"/>
      <c r="IM49" s="16">
        <f t="shared" si="319"/>
        <v>0</v>
      </c>
      <c r="IN49" s="31"/>
      <c r="IO49" s="31"/>
      <c r="IP49" s="16">
        <f t="shared" si="320"/>
        <v>0</v>
      </c>
      <c r="IQ49" s="31"/>
      <c r="IR49" s="31"/>
    </row>
    <row r="50" spans="1:252" x14ac:dyDescent="0.2">
      <c r="A50" s="36">
        <v>47</v>
      </c>
      <c r="B50" s="49">
        <v>0.76</v>
      </c>
      <c r="C50" s="31">
        <v>1</v>
      </c>
      <c r="D50" s="52">
        <f t="shared" si="83"/>
        <v>0.76</v>
      </c>
      <c r="E50" s="49">
        <v>1.57</v>
      </c>
      <c r="F50" s="31">
        <v>2</v>
      </c>
      <c r="G50" s="52">
        <f t="shared" si="84"/>
        <v>3.14</v>
      </c>
      <c r="H50" s="49">
        <v>1.36</v>
      </c>
      <c r="I50" s="31">
        <v>1</v>
      </c>
      <c r="J50" s="52">
        <f t="shared" si="85"/>
        <v>1.36</v>
      </c>
      <c r="K50" s="49">
        <v>0.36</v>
      </c>
      <c r="L50" s="31">
        <v>1</v>
      </c>
      <c r="M50" s="52">
        <f t="shared" si="86"/>
        <v>0.36</v>
      </c>
      <c r="N50" s="49">
        <v>19.87</v>
      </c>
      <c r="O50" s="31">
        <v>1</v>
      </c>
      <c r="P50" s="52">
        <f t="shared" si="87"/>
        <v>19.87</v>
      </c>
      <c r="Q50" s="49">
        <v>120</v>
      </c>
      <c r="R50" s="31">
        <v>1</v>
      </c>
      <c r="S50" s="52">
        <f t="shared" si="88"/>
        <v>120</v>
      </c>
      <c r="T50" s="49">
        <v>6.5</v>
      </c>
      <c r="U50" s="31">
        <v>1</v>
      </c>
      <c r="V50" s="52">
        <f t="shared" si="89"/>
        <v>6.5</v>
      </c>
      <c r="W50" s="49">
        <v>14</v>
      </c>
      <c r="X50" s="31">
        <v>1</v>
      </c>
      <c r="Y50" s="52">
        <f t="shared" si="90"/>
        <v>14</v>
      </c>
      <c r="Z50" s="49">
        <v>68.849999999999994</v>
      </c>
      <c r="AA50" s="31"/>
      <c r="AB50" s="52">
        <f t="shared" si="91"/>
        <v>0</v>
      </c>
      <c r="AC50" s="49">
        <v>3.85</v>
      </c>
      <c r="AD50" s="31">
        <v>1</v>
      </c>
      <c r="AE50" s="52">
        <f t="shared" si="92"/>
        <v>3.85</v>
      </c>
      <c r="AF50" s="49">
        <v>1.84</v>
      </c>
      <c r="AG50" s="31">
        <v>1</v>
      </c>
      <c r="AH50" s="52">
        <f t="shared" si="93"/>
        <v>1.84</v>
      </c>
      <c r="AI50" s="49">
        <v>4.38</v>
      </c>
      <c r="AJ50" s="31">
        <v>2</v>
      </c>
      <c r="AK50" s="52">
        <f t="shared" si="94"/>
        <v>8.76</v>
      </c>
      <c r="AL50" s="49">
        <v>0.2</v>
      </c>
      <c r="AM50" s="31">
        <v>3</v>
      </c>
      <c r="AN50" s="52">
        <f t="shared" si="95"/>
        <v>0.60000000000000009</v>
      </c>
      <c r="AO50" s="49">
        <v>1.91</v>
      </c>
      <c r="AP50" s="31">
        <v>3</v>
      </c>
      <c r="AQ50" s="52">
        <f t="shared" si="96"/>
        <v>5.7299999999999995</v>
      </c>
      <c r="AR50" s="49">
        <v>8.6999999999999993</v>
      </c>
      <c r="AS50" s="31">
        <v>1</v>
      </c>
      <c r="AT50" s="16">
        <f t="shared" si="97"/>
        <v>8.6999999999999993</v>
      </c>
      <c r="AU50" s="31">
        <v>0.55000000000000004</v>
      </c>
      <c r="AV50" s="31">
        <v>4</v>
      </c>
      <c r="AW50" s="52">
        <f t="shared" si="98"/>
        <v>2.2000000000000002</v>
      </c>
      <c r="AX50" s="49">
        <v>14.4</v>
      </c>
      <c r="AY50" s="31">
        <v>1</v>
      </c>
      <c r="AZ50" s="52">
        <f t="shared" si="99"/>
        <v>14.4</v>
      </c>
      <c r="BA50" s="49">
        <v>0.24</v>
      </c>
      <c r="BB50" s="31">
        <v>2</v>
      </c>
      <c r="BC50" s="52">
        <f t="shared" si="100"/>
        <v>0.48</v>
      </c>
      <c r="BD50" s="49">
        <v>167</v>
      </c>
      <c r="BE50" s="31">
        <v>1</v>
      </c>
      <c r="BF50" s="52">
        <f t="shared" si="101"/>
        <v>167</v>
      </c>
      <c r="BG50" s="49">
        <v>32</v>
      </c>
      <c r="BH50" s="31">
        <v>4</v>
      </c>
      <c r="BI50" s="52">
        <f t="shared" si="102"/>
        <v>128</v>
      </c>
      <c r="BJ50" s="49">
        <v>210.9</v>
      </c>
      <c r="BK50" s="31">
        <v>1</v>
      </c>
      <c r="BL50" s="52">
        <f t="shared" si="103"/>
        <v>210.9</v>
      </c>
      <c r="BM50" s="49">
        <v>0.22</v>
      </c>
      <c r="BN50" s="31">
        <v>1</v>
      </c>
      <c r="BO50" s="52">
        <f t="shared" si="104"/>
        <v>0.22</v>
      </c>
      <c r="BP50" s="49">
        <v>9</v>
      </c>
      <c r="BQ50" s="31">
        <v>1</v>
      </c>
      <c r="BR50" s="52">
        <f t="shared" si="105"/>
        <v>9</v>
      </c>
      <c r="BS50" s="49">
        <v>0.57999999999999996</v>
      </c>
      <c r="BT50" s="31">
        <v>2</v>
      </c>
      <c r="BU50" s="52">
        <f t="shared" si="106"/>
        <v>1.1599999999999999</v>
      </c>
      <c r="BV50" s="49"/>
      <c r="BW50" s="31">
        <v>0</v>
      </c>
      <c r="BX50" s="52">
        <f t="shared" si="107"/>
        <v>0</v>
      </c>
      <c r="BY50" s="49"/>
      <c r="BZ50" s="31" t="s">
        <v>748</v>
      </c>
      <c r="CA50" s="52" t="e">
        <f t="shared" si="108"/>
        <v>#VALUE!</v>
      </c>
      <c r="CB50" s="49"/>
      <c r="CC50" s="31">
        <v>1</v>
      </c>
      <c r="CD50" s="52">
        <f t="shared" si="109"/>
        <v>0</v>
      </c>
      <c r="CE50" s="49" t="s">
        <v>468</v>
      </c>
      <c r="CF50" s="31">
        <v>3</v>
      </c>
      <c r="CG50" s="52" t="e">
        <f t="shared" si="110"/>
        <v>#VALUE!</v>
      </c>
      <c r="CH50" s="49">
        <v>188</v>
      </c>
      <c r="CI50" s="31">
        <v>2</v>
      </c>
      <c r="CJ50" s="52">
        <f t="shared" si="111"/>
        <v>376</v>
      </c>
      <c r="CK50" s="49"/>
      <c r="CL50" s="31"/>
      <c r="CM50" s="52">
        <f t="shared" si="112"/>
        <v>0</v>
      </c>
      <c r="CN50" s="49"/>
      <c r="CO50" s="31"/>
      <c r="CP50" s="52">
        <f t="shared" si="113"/>
        <v>0</v>
      </c>
      <c r="CQ50" s="49"/>
      <c r="CR50" s="31"/>
      <c r="CS50" s="52">
        <f t="shared" si="269"/>
        <v>0</v>
      </c>
      <c r="CT50" s="49"/>
      <c r="CU50" s="31"/>
      <c r="CV50" s="52">
        <f t="shared" si="270"/>
        <v>0</v>
      </c>
      <c r="CW50" s="49"/>
      <c r="CX50" s="31"/>
      <c r="CY50" s="52">
        <f t="shared" si="271"/>
        <v>0</v>
      </c>
      <c r="CZ50" s="49"/>
      <c r="DA50" s="31"/>
      <c r="DB50" s="52">
        <f t="shared" si="272"/>
        <v>0</v>
      </c>
      <c r="DC50" s="49"/>
      <c r="DD50" s="31"/>
      <c r="DE50" s="16">
        <f t="shared" si="273"/>
        <v>0</v>
      </c>
      <c r="DF50" s="31"/>
      <c r="DG50" s="31"/>
      <c r="DH50" s="16">
        <f t="shared" si="274"/>
        <v>0</v>
      </c>
      <c r="DI50" s="31"/>
      <c r="DJ50" s="31"/>
      <c r="DK50" s="16">
        <f t="shared" si="275"/>
        <v>0</v>
      </c>
      <c r="DL50" s="31"/>
      <c r="DM50" s="31"/>
      <c r="DN50" s="16">
        <f t="shared" si="276"/>
        <v>0</v>
      </c>
      <c r="DO50" s="31"/>
      <c r="DP50" s="31"/>
      <c r="DQ50" s="16">
        <f t="shared" si="277"/>
        <v>0</v>
      </c>
      <c r="DR50" s="31"/>
      <c r="DS50" s="31"/>
      <c r="DT50" s="16">
        <f t="shared" si="278"/>
        <v>0</v>
      </c>
      <c r="DU50" s="31"/>
      <c r="DV50" s="31"/>
      <c r="DW50" s="16">
        <f t="shared" si="279"/>
        <v>0</v>
      </c>
      <c r="DX50" s="31"/>
      <c r="DY50" s="31"/>
      <c r="DZ50" s="16">
        <f t="shared" si="280"/>
        <v>0</v>
      </c>
      <c r="EA50" s="31"/>
      <c r="EB50" s="31"/>
      <c r="EC50" s="16">
        <f t="shared" si="281"/>
        <v>0</v>
      </c>
      <c r="ED50" s="31"/>
      <c r="EE50" s="31"/>
      <c r="EF50" s="16">
        <f t="shared" si="282"/>
        <v>0</v>
      </c>
      <c r="EG50" s="31"/>
      <c r="EH50" s="31"/>
      <c r="EI50" s="16">
        <f t="shared" si="283"/>
        <v>0</v>
      </c>
      <c r="EJ50" s="31"/>
      <c r="EK50" s="31"/>
      <c r="EL50" s="16">
        <f t="shared" si="284"/>
        <v>0</v>
      </c>
      <c r="EM50" s="31"/>
      <c r="EN50" s="31"/>
      <c r="EO50" s="16">
        <f t="shared" si="285"/>
        <v>0</v>
      </c>
      <c r="EP50" s="31"/>
      <c r="EQ50" s="31"/>
      <c r="ER50" s="16">
        <f t="shared" si="286"/>
        <v>0</v>
      </c>
      <c r="ES50" s="31"/>
      <c r="ET50" s="31"/>
      <c r="EU50" s="16">
        <f t="shared" si="287"/>
        <v>0</v>
      </c>
      <c r="EV50" s="31"/>
      <c r="EW50" s="31"/>
      <c r="EX50" s="16">
        <f t="shared" si="288"/>
        <v>0</v>
      </c>
      <c r="EY50" s="31"/>
      <c r="EZ50" s="31"/>
      <c r="FA50" s="16">
        <f t="shared" si="289"/>
        <v>0</v>
      </c>
      <c r="FB50" s="31"/>
      <c r="FC50" s="31"/>
      <c r="FD50" s="16">
        <f t="shared" si="290"/>
        <v>0</v>
      </c>
      <c r="FE50" s="31"/>
      <c r="FF50" s="31"/>
      <c r="FG50" s="16">
        <f t="shared" si="291"/>
        <v>0</v>
      </c>
      <c r="FH50" s="31"/>
      <c r="FI50" s="31"/>
      <c r="FJ50" s="16">
        <f t="shared" si="292"/>
        <v>0</v>
      </c>
      <c r="FK50" s="31"/>
      <c r="FL50" s="31"/>
      <c r="FM50" s="16">
        <f t="shared" si="293"/>
        <v>0</v>
      </c>
      <c r="FN50" s="31"/>
      <c r="FO50" s="31"/>
      <c r="FP50" s="16">
        <f t="shared" si="294"/>
        <v>0</v>
      </c>
      <c r="FQ50" s="31"/>
      <c r="FR50" s="31"/>
      <c r="FS50" s="16">
        <f t="shared" si="295"/>
        <v>0</v>
      </c>
      <c r="FT50" s="31"/>
      <c r="FU50" s="31"/>
      <c r="FV50" s="16">
        <f t="shared" si="296"/>
        <v>0</v>
      </c>
      <c r="FW50" s="31"/>
      <c r="FX50" s="31"/>
      <c r="FY50" s="16">
        <f t="shared" si="297"/>
        <v>0</v>
      </c>
      <c r="FZ50" s="31"/>
      <c r="GA50" s="31"/>
      <c r="GB50" s="16">
        <f t="shared" si="298"/>
        <v>0</v>
      </c>
      <c r="GC50" s="31"/>
      <c r="GD50" s="31"/>
      <c r="GE50" s="16">
        <f t="shared" si="299"/>
        <v>0</v>
      </c>
      <c r="GF50" s="31"/>
      <c r="GG50" s="31"/>
      <c r="GH50" s="16">
        <f t="shared" si="300"/>
        <v>0</v>
      </c>
      <c r="GI50" s="31"/>
      <c r="GJ50" s="31"/>
      <c r="GK50" s="16">
        <f t="shared" si="301"/>
        <v>0</v>
      </c>
      <c r="GL50" s="31"/>
      <c r="GM50" s="31"/>
      <c r="GN50" s="16">
        <f t="shared" si="302"/>
        <v>0</v>
      </c>
      <c r="GO50" s="31"/>
      <c r="GP50" s="31"/>
      <c r="GQ50" s="16">
        <f t="shared" si="303"/>
        <v>0</v>
      </c>
      <c r="GR50" s="31"/>
      <c r="GS50" s="31"/>
      <c r="GT50" s="16">
        <f t="shared" si="304"/>
        <v>0</v>
      </c>
      <c r="GU50" s="31"/>
      <c r="GV50" s="31"/>
      <c r="GW50" s="16">
        <f t="shared" si="305"/>
        <v>0</v>
      </c>
      <c r="GX50" s="31"/>
      <c r="GY50" s="31"/>
      <c r="GZ50" s="16">
        <f t="shared" si="306"/>
        <v>0</v>
      </c>
      <c r="HA50" s="31"/>
      <c r="HB50" s="31"/>
      <c r="HC50" s="16">
        <f t="shared" si="307"/>
        <v>0</v>
      </c>
      <c r="HD50" s="31"/>
      <c r="HE50" s="31"/>
      <c r="HF50" s="16">
        <f t="shared" si="308"/>
        <v>0</v>
      </c>
      <c r="HG50" s="31"/>
      <c r="HH50" s="31"/>
      <c r="HI50" s="16">
        <f t="shared" si="309"/>
        <v>0</v>
      </c>
      <c r="HJ50" s="31"/>
      <c r="HK50" s="31"/>
      <c r="HL50" s="16">
        <f t="shared" si="310"/>
        <v>0</v>
      </c>
      <c r="HM50" s="31"/>
      <c r="HN50" s="31"/>
      <c r="HO50" s="16">
        <f t="shared" si="311"/>
        <v>0</v>
      </c>
      <c r="HP50" s="31"/>
      <c r="HQ50" s="31"/>
      <c r="HR50" s="16">
        <f t="shared" si="312"/>
        <v>0</v>
      </c>
      <c r="HS50" s="31"/>
      <c r="HT50" s="31"/>
      <c r="HU50" s="16">
        <f t="shared" si="313"/>
        <v>0</v>
      </c>
      <c r="HV50" s="31"/>
      <c r="HW50" s="31"/>
      <c r="HX50" s="16">
        <f t="shared" si="314"/>
        <v>0</v>
      </c>
      <c r="HY50" s="31"/>
      <c r="HZ50" s="31"/>
      <c r="IA50" s="16">
        <f t="shared" si="315"/>
        <v>0</v>
      </c>
      <c r="IB50" s="31"/>
      <c r="IC50" s="31"/>
      <c r="ID50" s="16">
        <f t="shared" si="316"/>
        <v>0</v>
      </c>
      <c r="IE50" s="31"/>
      <c r="IF50" s="31"/>
      <c r="IG50" s="16">
        <f t="shared" si="317"/>
        <v>0</v>
      </c>
      <c r="IH50" s="31"/>
      <c r="II50" s="31"/>
      <c r="IJ50" s="16">
        <f t="shared" si="318"/>
        <v>0</v>
      </c>
      <c r="IK50" s="31"/>
      <c r="IL50" s="31"/>
      <c r="IM50" s="16">
        <f t="shared" si="319"/>
        <v>0</v>
      </c>
      <c r="IN50" s="31"/>
      <c r="IO50" s="31"/>
      <c r="IP50" s="16">
        <f t="shared" si="320"/>
        <v>0</v>
      </c>
      <c r="IQ50" s="31"/>
      <c r="IR50" s="31"/>
    </row>
    <row r="51" spans="1:252" x14ac:dyDescent="0.2">
      <c r="A51" s="36">
        <v>48</v>
      </c>
      <c r="B51" s="49">
        <v>0.76</v>
      </c>
      <c r="C51" s="31">
        <v>1</v>
      </c>
      <c r="D51" s="52">
        <f t="shared" si="83"/>
        <v>0.76</v>
      </c>
      <c r="E51" s="49">
        <v>1.57</v>
      </c>
      <c r="F51" s="31">
        <v>2</v>
      </c>
      <c r="G51" s="52">
        <f t="shared" si="84"/>
        <v>3.14</v>
      </c>
      <c r="H51" s="49">
        <v>1.36</v>
      </c>
      <c r="I51" s="31">
        <v>1</v>
      </c>
      <c r="J51" s="52">
        <f t="shared" si="85"/>
        <v>1.36</v>
      </c>
      <c r="K51" s="49">
        <v>0.36</v>
      </c>
      <c r="L51" s="31">
        <v>1</v>
      </c>
      <c r="M51" s="52">
        <f t="shared" si="86"/>
        <v>0.36</v>
      </c>
      <c r="N51" s="49">
        <v>19.87</v>
      </c>
      <c r="O51" s="31">
        <v>1</v>
      </c>
      <c r="P51" s="52">
        <f t="shared" si="87"/>
        <v>19.87</v>
      </c>
      <c r="Q51" s="49">
        <v>120</v>
      </c>
      <c r="R51" s="31">
        <v>1</v>
      </c>
      <c r="S51" s="52">
        <f t="shared" si="88"/>
        <v>120</v>
      </c>
      <c r="T51" s="49">
        <v>5.35</v>
      </c>
      <c r="U51" s="31">
        <v>1</v>
      </c>
      <c r="V51" s="52">
        <f t="shared" si="89"/>
        <v>5.35</v>
      </c>
      <c r="W51" s="49">
        <v>14</v>
      </c>
      <c r="X51" s="31">
        <v>1</v>
      </c>
      <c r="Y51" s="52">
        <f t="shared" si="90"/>
        <v>14</v>
      </c>
      <c r="Z51" s="49">
        <v>68.849999999999994</v>
      </c>
      <c r="AA51" s="31">
        <v>1</v>
      </c>
      <c r="AB51" s="52">
        <f t="shared" si="91"/>
        <v>68.849999999999994</v>
      </c>
      <c r="AC51" s="49">
        <v>3.85</v>
      </c>
      <c r="AD51" s="31">
        <v>1</v>
      </c>
      <c r="AE51" s="52">
        <f t="shared" si="92"/>
        <v>3.85</v>
      </c>
      <c r="AF51" s="49">
        <v>1.53</v>
      </c>
      <c r="AG51" s="31">
        <v>1</v>
      </c>
      <c r="AH51" s="52">
        <f t="shared" si="93"/>
        <v>1.53</v>
      </c>
      <c r="AI51" s="49">
        <v>4.75</v>
      </c>
      <c r="AJ51" s="31">
        <v>1</v>
      </c>
      <c r="AK51" s="52">
        <f t="shared" si="94"/>
        <v>4.75</v>
      </c>
      <c r="AL51" s="49">
        <v>0.2</v>
      </c>
      <c r="AM51" s="31">
        <v>3</v>
      </c>
      <c r="AN51" s="52">
        <f t="shared" si="95"/>
        <v>0.60000000000000009</v>
      </c>
      <c r="AO51" s="49">
        <v>1.91</v>
      </c>
      <c r="AP51" s="31">
        <v>3</v>
      </c>
      <c r="AQ51" s="52">
        <f t="shared" si="96"/>
        <v>5.7299999999999995</v>
      </c>
      <c r="AR51" s="49">
        <v>7.56</v>
      </c>
      <c r="AS51" s="31">
        <v>1</v>
      </c>
      <c r="AT51" s="16">
        <f t="shared" si="97"/>
        <v>7.56</v>
      </c>
      <c r="AU51" s="31">
        <v>0.55000000000000004</v>
      </c>
      <c r="AV51" s="31">
        <v>4</v>
      </c>
      <c r="AW51" s="52">
        <f t="shared" si="98"/>
        <v>2.2000000000000002</v>
      </c>
      <c r="AX51" s="49">
        <v>14.65</v>
      </c>
      <c r="AY51" s="31">
        <v>1</v>
      </c>
      <c r="AZ51" s="52">
        <f t="shared" si="99"/>
        <v>14.65</v>
      </c>
      <c r="BA51" s="49">
        <v>0.34</v>
      </c>
      <c r="BB51" s="31">
        <v>2</v>
      </c>
      <c r="BC51" s="52">
        <f t="shared" si="100"/>
        <v>0.68</v>
      </c>
      <c r="BD51" s="49">
        <v>167</v>
      </c>
      <c r="BE51" s="31">
        <v>1</v>
      </c>
      <c r="BF51" s="52">
        <f t="shared" si="101"/>
        <v>167</v>
      </c>
      <c r="BG51" s="49">
        <v>32</v>
      </c>
      <c r="BH51" s="31">
        <v>4</v>
      </c>
      <c r="BI51" s="52">
        <f t="shared" si="102"/>
        <v>128</v>
      </c>
      <c r="BJ51" s="49">
        <v>210.9</v>
      </c>
      <c r="BK51" s="31">
        <v>1</v>
      </c>
      <c r="BL51" s="52">
        <f t="shared" si="103"/>
        <v>210.9</v>
      </c>
      <c r="BM51" s="49">
        <v>0.22</v>
      </c>
      <c r="BN51" s="31">
        <v>1</v>
      </c>
      <c r="BO51" s="52">
        <f t="shared" si="104"/>
        <v>0.22</v>
      </c>
      <c r="BP51" s="49">
        <v>9</v>
      </c>
      <c r="BQ51" s="31">
        <v>1</v>
      </c>
      <c r="BR51" s="52">
        <f t="shared" si="105"/>
        <v>9</v>
      </c>
      <c r="BS51" s="49">
        <v>0.57999999999999996</v>
      </c>
      <c r="BT51" s="31">
        <v>2</v>
      </c>
      <c r="BU51" s="52">
        <f t="shared" si="106"/>
        <v>1.1599999999999999</v>
      </c>
      <c r="BV51" s="49"/>
      <c r="BW51" s="31">
        <v>0</v>
      </c>
      <c r="BX51" s="52">
        <f t="shared" si="107"/>
        <v>0</v>
      </c>
      <c r="BY51" s="49"/>
      <c r="BZ51" s="31" t="s">
        <v>748</v>
      </c>
      <c r="CA51" s="52" t="e">
        <f t="shared" si="108"/>
        <v>#VALUE!</v>
      </c>
      <c r="CB51" s="49"/>
      <c r="CC51" s="31">
        <v>1</v>
      </c>
      <c r="CD51" s="52">
        <f t="shared" si="109"/>
        <v>0</v>
      </c>
      <c r="CE51" s="49" t="s">
        <v>468</v>
      </c>
      <c r="CF51" s="31">
        <v>3</v>
      </c>
      <c r="CG51" s="52" t="e">
        <f t="shared" si="110"/>
        <v>#VALUE!</v>
      </c>
      <c r="CH51" s="49"/>
      <c r="CI51" s="31">
        <v>0</v>
      </c>
      <c r="CJ51" s="52">
        <f t="shared" si="111"/>
        <v>0</v>
      </c>
      <c r="CK51" s="49"/>
      <c r="CL51" s="31"/>
      <c r="CM51" s="52">
        <f t="shared" si="112"/>
        <v>0</v>
      </c>
      <c r="CN51" s="49"/>
      <c r="CO51" s="31"/>
      <c r="CP51" s="52">
        <f t="shared" si="113"/>
        <v>0</v>
      </c>
      <c r="CQ51" s="49"/>
      <c r="CR51" s="31"/>
      <c r="CS51" s="52">
        <f t="shared" si="269"/>
        <v>0</v>
      </c>
      <c r="CT51" s="49"/>
      <c r="CU51" s="31"/>
      <c r="CV51" s="52">
        <f t="shared" si="270"/>
        <v>0</v>
      </c>
      <c r="CW51" s="49"/>
      <c r="CX51" s="31"/>
      <c r="CY51" s="52">
        <f t="shared" si="271"/>
        <v>0</v>
      </c>
      <c r="CZ51" s="49"/>
      <c r="DA51" s="31"/>
      <c r="DB51" s="52">
        <f t="shared" si="272"/>
        <v>0</v>
      </c>
      <c r="DC51" s="49">
        <v>236.89</v>
      </c>
      <c r="DD51" s="31">
        <v>1</v>
      </c>
      <c r="DE51" s="16">
        <f t="shared" si="273"/>
        <v>236.89</v>
      </c>
      <c r="DF51" s="31"/>
      <c r="DG51" s="31"/>
      <c r="DH51" s="16">
        <f t="shared" si="274"/>
        <v>0</v>
      </c>
      <c r="DI51" s="31"/>
      <c r="DJ51" s="31"/>
      <c r="DK51" s="16">
        <f t="shared" si="275"/>
        <v>0</v>
      </c>
      <c r="DL51" s="31"/>
      <c r="DM51" s="31"/>
      <c r="DN51" s="16">
        <f t="shared" si="276"/>
        <v>0</v>
      </c>
      <c r="DO51" s="31"/>
      <c r="DP51" s="31"/>
      <c r="DQ51" s="16">
        <f t="shared" si="277"/>
        <v>0</v>
      </c>
      <c r="DR51" s="31"/>
      <c r="DS51" s="31"/>
      <c r="DT51" s="16">
        <f t="shared" si="278"/>
        <v>0</v>
      </c>
      <c r="DU51" s="31"/>
      <c r="DV51" s="31"/>
      <c r="DW51" s="16">
        <f t="shared" si="279"/>
        <v>0</v>
      </c>
      <c r="DX51" s="31"/>
      <c r="DY51" s="31"/>
      <c r="DZ51" s="16">
        <f t="shared" si="280"/>
        <v>0</v>
      </c>
      <c r="EA51" s="31"/>
      <c r="EB51" s="31"/>
      <c r="EC51" s="16">
        <f t="shared" si="281"/>
        <v>0</v>
      </c>
      <c r="ED51" s="31"/>
      <c r="EE51" s="31"/>
      <c r="EF51" s="16">
        <f t="shared" si="282"/>
        <v>0</v>
      </c>
      <c r="EG51" s="31"/>
      <c r="EH51" s="31"/>
      <c r="EI51" s="16">
        <f t="shared" si="283"/>
        <v>0</v>
      </c>
      <c r="EJ51" s="31"/>
      <c r="EK51" s="31"/>
      <c r="EL51" s="16">
        <f t="shared" si="284"/>
        <v>0</v>
      </c>
      <c r="EM51" s="31"/>
      <c r="EN51" s="31"/>
      <c r="EO51" s="16">
        <f t="shared" si="285"/>
        <v>0</v>
      </c>
      <c r="EP51" s="31"/>
      <c r="EQ51" s="31"/>
      <c r="ER51" s="16">
        <f t="shared" si="286"/>
        <v>0</v>
      </c>
      <c r="ES51" s="31"/>
      <c r="ET51" s="31"/>
      <c r="EU51" s="16">
        <f t="shared" si="287"/>
        <v>0</v>
      </c>
      <c r="EV51" s="31"/>
      <c r="EW51" s="31"/>
      <c r="EX51" s="16">
        <f t="shared" si="288"/>
        <v>0</v>
      </c>
      <c r="EY51" s="31"/>
      <c r="EZ51" s="31"/>
      <c r="FA51" s="16">
        <f t="shared" si="289"/>
        <v>0</v>
      </c>
      <c r="FB51" s="31"/>
      <c r="FC51" s="31"/>
      <c r="FD51" s="16">
        <f t="shared" si="290"/>
        <v>0</v>
      </c>
      <c r="FE51" s="31"/>
      <c r="FF51" s="31"/>
      <c r="FG51" s="16">
        <f t="shared" si="291"/>
        <v>0</v>
      </c>
      <c r="FH51" s="31"/>
      <c r="FI51" s="31"/>
      <c r="FJ51" s="16">
        <f t="shared" si="292"/>
        <v>0</v>
      </c>
      <c r="FK51" s="31"/>
      <c r="FL51" s="31"/>
      <c r="FM51" s="16">
        <f t="shared" si="293"/>
        <v>0</v>
      </c>
      <c r="FN51" s="31"/>
      <c r="FO51" s="31"/>
      <c r="FP51" s="16">
        <f t="shared" si="294"/>
        <v>0</v>
      </c>
      <c r="FQ51" s="31"/>
      <c r="FR51" s="31"/>
      <c r="FS51" s="16">
        <f t="shared" si="295"/>
        <v>0</v>
      </c>
      <c r="FT51" s="31"/>
      <c r="FU51" s="31"/>
      <c r="FV51" s="16">
        <f t="shared" si="296"/>
        <v>0</v>
      </c>
      <c r="FW51" s="31"/>
      <c r="FX51" s="31"/>
      <c r="FY51" s="16">
        <f t="shared" si="297"/>
        <v>0</v>
      </c>
      <c r="FZ51" s="31"/>
      <c r="GA51" s="31"/>
      <c r="GB51" s="16">
        <f t="shared" si="298"/>
        <v>0</v>
      </c>
      <c r="GC51" s="31"/>
      <c r="GD51" s="31"/>
      <c r="GE51" s="16">
        <f t="shared" si="299"/>
        <v>0</v>
      </c>
      <c r="GF51" s="31"/>
      <c r="GG51" s="31"/>
      <c r="GH51" s="16">
        <f t="shared" si="300"/>
        <v>0</v>
      </c>
      <c r="GI51" s="31"/>
      <c r="GJ51" s="31"/>
      <c r="GK51" s="16">
        <f t="shared" si="301"/>
        <v>0</v>
      </c>
      <c r="GL51" s="31"/>
      <c r="GM51" s="31"/>
      <c r="GN51" s="16">
        <f t="shared" si="302"/>
        <v>0</v>
      </c>
      <c r="GO51" s="31"/>
      <c r="GP51" s="31"/>
      <c r="GQ51" s="16">
        <f t="shared" si="303"/>
        <v>0</v>
      </c>
      <c r="GR51" s="31"/>
      <c r="GS51" s="31"/>
      <c r="GT51" s="16">
        <f t="shared" si="304"/>
        <v>0</v>
      </c>
      <c r="GU51" s="31"/>
      <c r="GV51" s="31"/>
      <c r="GW51" s="16">
        <f t="shared" si="305"/>
        <v>0</v>
      </c>
      <c r="GX51" s="31"/>
      <c r="GY51" s="31"/>
      <c r="GZ51" s="16">
        <f t="shared" si="306"/>
        <v>0</v>
      </c>
      <c r="HA51" s="31"/>
      <c r="HB51" s="31"/>
      <c r="HC51" s="16">
        <f t="shared" si="307"/>
        <v>0</v>
      </c>
      <c r="HD51" s="31"/>
      <c r="HE51" s="31"/>
      <c r="HF51" s="16">
        <f t="shared" si="308"/>
        <v>0</v>
      </c>
      <c r="HG51" s="31"/>
      <c r="HH51" s="31"/>
      <c r="HI51" s="16">
        <f t="shared" si="309"/>
        <v>0</v>
      </c>
      <c r="HJ51" s="31"/>
      <c r="HK51" s="31"/>
      <c r="HL51" s="16">
        <f t="shared" si="310"/>
        <v>0</v>
      </c>
      <c r="HM51" s="31"/>
      <c r="HN51" s="31"/>
      <c r="HO51" s="16">
        <f t="shared" si="311"/>
        <v>0</v>
      </c>
      <c r="HP51" s="31"/>
      <c r="HQ51" s="31"/>
      <c r="HR51" s="16">
        <f t="shared" si="312"/>
        <v>0</v>
      </c>
      <c r="HS51" s="31"/>
      <c r="HT51" s="31"/>
      <c r="HU51" s="16">
        <f t="shared" si="313"/>
        <v>0</v>
      </c>
      <c r="HV51" s="31"/>
      <c r="HW51" s="31"/>
      <c r="HX51" s="16">
        <f t="shared" si="314"/>
        <v>0</v>
      </c>
      <c r="HY51" s="31"/>
      <c r="HZ51" s="31"/>
      <c r="IA51" s="16">
        <f t="shared" si="315"/>
        <v>0</v>
      </c>
      <c r="IB51" s="31"/>
      <c r="IC51" s="31"/>
      <c r="ID51" s="16">
        <f t="shared" si="316"/>
        <v>0</v>
      </c>
      <c r="IE51" s="31"/>
      <c r="IF51" s="31"/>
      <c r="IG51" s="16">
        <f t="shared" si="317"/>
        <v>0</v>
      </c>
      <c r="IH51" s="31"/>
      <c r="II51" s="31"/>
      <c r="IJ51" s="16">
        <f t="shared" si="318"/>
        <v>0</v>
      </c>
      <c r="IK51" s="31"/>
      <c r="IL51" s="31"/>
      <c r="IM51" s="16">
        <f t="shared" si="319"/>
        <v>0</v>
      </c>
      <c r="IN51" s="31"/>
      <c r="IO51" s="31"/>
      <c r="IP51" s="16">
        <f t="shared" si="320"/>
        <v>0</v>
      </c>
      <c r="IQ51" s="31"/>
      <c r="IR51" s="31"/>
    </row>
    <row r="52" spans="1:252" x14ac:dyDescent="0.2">
      <c r="A52" s="36">
        <v>49</v>
      </c>
      <c r="B52" s="49">
        <v>0.76</v>
      </c>
      <c r="C52" s="31">
        <v>1</v>
      </c>
      <c r="D52" s="52">
        <f t="shared" si="83"/>
        <v>0.76</v>
      </c>
      <c r="E52" s="49">
        <v>1.57</v>
      </c>
      <c r="F52" s="31">
        <v>2</v>
      </c>
      <c r="G52" s="52">
        <f t="shared" si="84"/>
        <v>3.14</v>
      </c>
      <c r="H52" s="49">
        <v>1.36</v>
      </c>
      <c r="I52" s="31">
        <v>1</v>
      </c>
      <c r="J52" s="52">
        <f t="shared" si="85"/>
        <v>1.36</v>
      </c>
      <c r="K52" s="49">
        <v>0.36</v>
      </c>
      <c r="L52" s="31">
        <v>1</v>
      </c>
      <c r="M52" s="52">
        <f t="shared" si="86"/>
        <v>0.36</v>
      </c>
      <c r="N52" s="49">
        <v>19.87</v>
      </c>
      <c r="O52" s="31">
        <v>1</v>
      </c>
      <c r="P52" s="52">
        <f t="shared" si="87"/>
        <v>19.87</v>
      </c>
      <c r="Q52" s="49">
        <v>120</v>
      </c>
      <c r="R52" s="31">
        <v>1</v>
      </c>
      <c r="S52" s="52">
        <f t="shared" si="88"/>
        <v>120</v>
      </c>
      <c r="T52" s="49">
        <v>5.35</v>
      </c>
      <c r="U52" s="31">
        <v>1</v>
      </c>
      <c r="V52" s="52">
        <f t="shared" si="89"/>
        <v>5.35</v>
      </c>
      <c r="W52" s="49">
        <v>14</v>
      </c>
      <c r="X52" s="31">
        <v>1</v>
      </c>
      <c r="Y52" s="52">
        <f t="shared" si="90"/>
        <v>14</v>
      </c>
      <c r="Z52" s="49">
        <v>68.849999999999994</v>
      </c>
      <c r="AA52" s="31">
        <v>1</v>
      </c>
      <c r="AB52" s="52">
        <f t="shared" si="91"/>
        <v>68.849999999999994</v>
      </c>
      <c r="AC52" s="49">
        <v>3.85</v>
      </c>
      <c r="AD52" s="31">
        <v>1</v>
      </c>
      <c r="AE52" s="52">
        <f t="shared" si="92"/>
        <v>3.85</v>
      </c>
      <c r="AF52" s="49">
        <v>1.53</v>
      </c>
      <c r="AG52" s="31">
        <v>1</v>
      </c>
      <c r="AH52" s="52">
        <f t="shared" si="93"/>
        <v>1.53</v>
      </c>
      <c r="AI52" s="49">
        <v>4.75</v>
      </c>
      <c r="AJ52" s="31">
        <v>1</v>
      </c>
      <c r="AK52" s="52">
        <f t="shared" si="94"/>
        <v>4.75</v>
      </c>
      <c r="AL52" s="49">
        <v>0.2</v>
      </c>
      <c r="AM52" s="31">
        <v>3</v>
      </c>
      <c r="AN52" s="52">
        <f t="shared" si="95"/>
        <v>0.60000000000000009</v>
      </c>
      <c r="AO52" s="49">
        <v>1.91</v>
      </c>
      <c r="AP52" s="31">
        <v>3</v>
      </c>
      <c r="AQ52" s="52">
        <f t="shared" si="96"/>
        <v>5.7299999999999995</v>
      </c>
      <c r="AR52" s="49">
        <v>7.56</v>
      </c>
      <c r="AS52" s="31">
        <v>1</v>
      </c>
      <c r="AT52" s="16">
        <f t="shared" si="97"/>
        <v>7.56</v>
      </c>
      <c r="AU52" s="31">
        <v>0.55000000000000004</v>
      </c>
      <c r="AV52" s="31">
        <v>4</v>
      </c>
      <c r="AW52" s="52">
        <f t="shared" si="98"/>
        <v>2.2000000000000002</v>
      </c>
      <c r="AX52" s="49">
        <v>14.65</v>
      </c>
      <c r="AY52" s="31">
        <v>1</v>
      </c>
      <c r="AZ52" s="52">
        <f t="shared" si="99"/>
        <v>14.65</v>
      </c>
      <c r="BA52" s="49">
        <v>0.34</v>
      </c>
      <c r="BB52" s="31">
        <v>2</v>
      </c>
      <c r="BC52" s="52">
        <f t="shared" si="100"/>
        <v>0.68</v>
      </c>
      <c r="BD52" s="49">
        <v>167</v>
      </c>
      <c r="BE52" s="31">
        <v>1</v>
      </c>
      <c r="BF52" s="52">
        <f t="shared" si="101"/>
        <v>167</v>
      </c>
      <c r="BG52" s="49">
        <v>32</v>
      </c>
      <c r="BH52" s="31">
        <v>4</v>
      </c>
      <c r="BI52" s="52">
        <f t="shared" si="102"/>
        <v>128</v>
      </c>
      <c r="BJ52" s="49">
        <v>210.9</v>
      </c>
      <c r="BK52" s="31">
        <v>1</v>
      </c>
      <c r="BL52" s="52">
        <f t="shared" si="103"/>
        <v>210.9</v>
      </c>
      <c r="BM52" s="49">
        <v>0.22</v>
      </c>
      <c r="BN52" s="31">
        <v>1</v>
      </c>
      <c r="BO52" s="52">
        <f t="shared" si="104"/>
        <v>0.22</v>
      </c>
      <c r="BP52" s="49">
        <v>9</v>
      </c>
      <c r="BQ52" s="31">
        <v>1</v>
      </c>
      <c r="BR52" s="52">
        <f t="shared" si="105"/>
        <v>9</v>
      </c>
      <c r="BS52" s="49">
        <v>0.57999999999999996</v>
      </c>
      <c r="BT52" s="31">
        <v>2</v>
      </c>
      <c r="BU52" s="52">
        <f t="shared" si="106"/>
        <v>1.1599999999999999</v>
      </c>
      <c r="BV52" s="49">
        <v>129.47999999999999</v>
      </c>
      <c r="BW52" s="31">
        <v>1</v>
      </c>
      <c r="BX52" s="52">
        <f t="shared" si="107"/>
        <v>129.47999999999999</v>
      </c>
      <c r="BY52" s="49"/>
      <c r="BZ52" s="31" t="s">
        <v>748</v>
      </c>
      <c r="CA52" s="52" t="e">
        <f t="shared" si="108"/>
        <v>#VALUE!</v>
      </c>
      <c r="CB52" s="49"/>
      <c r="CC52" s="31">
        <v>1</v>
      </c>
      <c r="CD52" s="52">
        <f t="shared" si="109"/>
        <v>0</v>
      </c>
      <c r="CE52" s="49" t="s">
        <v>468</v>
      </c>
      <c r="CF52" s="31">
        <v>3</v>
      </c>
      <c r="CG52" s="52" t="e">
        <f t="shared" si="110"/>
        <v>#VALUE!</v>
      </c>
      <c r="CH52" s="49">
        <v>188</v>
      </c>
      <c r="CI52" s="31">
        <v>2</v>
      </c>
      <c r="CJ52" s="52">
        <f t="shared" si="111"/>
        <v>376</v>
      </c>
      <c r="CK52" s="49"/>
      <c r="CL52" s="31"/>
      <c r="CM52" s="52">
        <f t="shared" si="112"/>
        <v>0</v>
      </c>
      <c r="CN52" s="49"/>
      <c r="CO52" s="31"/>
      <c r="CP52" s="52">
        <f t="shared" si="113"/>
        <v>0</v>
      </c>
      <c r="CQ52" s="49"/>
      <c r="CR52" s="31"/>
      <c r="CS52" s="52">
        <f t="shared" si="269"/>
        <v>0</v>
      </c>
      <c r="CT52" s="49"/>
      <c r="CU52" s="31"/>
      <c r="CV52" s="52">
        <f t="shared" si="270"/>
        <v>0</v>
      </c>
      <c r="CW52" s="49"/>
      <c r="CX52" s="31"/>
      <c r="CY52" s="52">
        <f t="shared" si="271"/>
        <v>0</v>
      </c>
      <c r="CZ52" s="49"/>
      <c r="DA52" s="31"/>
      <c r="DB52" s="52">
        <f t="shared" si="272"/>
        <v>0</v>
      </c>
      <c r="DC52" s="49"/>
      <c r="DD52" s="31"/>
      <c r="DE52" s="16">
        <f t="shared" si="273"/>
        <v>0</v>
      </c>
      <c r="DF52" s="31"/>
      <c r="DG52" s="31"/>
      <c r="DH52" s="16">
        <f t="shared" si="274"/>
        <v>0</v>
      </c>
      <c r="DI52" s="31"/>
      <c r="DJ52" s="31"/>
      <c r="DK52" s="16">
        <f t="shared" si="275"/>
        <v>0</v>
      </c>
      <c r="DL52" s="31"/>
      <c r="DM52" s="31"/>
      <c r="DN52" s="16">
        <f t="shared" si="276"/>
        <v>0</v>
      </c>
      <c r="DO52" s="31"/>
      <c r="DP52" s="31"/>
      <c r="DQ52" s="16">
        <f t="shared" si="277"/>
        <v>0</v>
      </c>
      <c r="DR52" s="31"/>
      <c r="DS52" s="31"/>
      <c r="DT52" s="16">
        <f t="shared" si="278"/>
        <v>0</v>
      </c>
      <c r="DU52" s="31"/>
      <c r="DV52" s="31"/>
      <c r="DW52" s="16">
        <f t="shared" si="279"/>
        <v>0</v>
      </c>
      <c r="DX52" s="31"/>
      <c r="DY52" s="31"/>
      <c r="DZ52" s="16">
        <f t="shared" si="280"/>
        <v>0</v>
      </c>
      <c r="EA52" s="31"/>
      <c r="EB52" s="31"/>
      <c r="EC52" s="16">
        <f t="shared" si="281"/>
        <v>0</v>
      </c>
      <c r="ED52" s="31"/>
      <c r="EE52" s="31"/>
      <c r="EF52" s="16">
        <f t="shared" si="282"/>
        <v>0</v>
      </c>
      <c r="EG52" s="31"/>
      <c r="EH52" s="31"/>
      <c r="EI52" s="16">
        <f t="shared" si="283"/>
        <v>0</v>
      </c>
      <c r="EJ52" s="31"/>
      <c r="EK52" s="31"/>
      <c r="EL52" s="16">
        <f t="shared" si="284"/>
        <v>0</v>
      </c>
      <c r="EM52" s="31"/>
      <c r="EN52" s="31"/>
      <c r="EO52" s="16">
        <f t="shared" si="285"/>
        <v>0</v>
      </c>
      <c r="EP52" s="31"/>
      <c r="EQ52" s="31"/>
      <c r="ER52" s="16">
        <f t="shared" si="286"/>
        <v>0</v>
      </c>
      <c r="ES52" s="31"/>
      <c r="ET52" s="31"/>
      <c r="EU52" s="16">
        <f t="shared" si="287"/>
        <v>0</v>
      </c>
      <c r="EV52" s="31"/>
      <c r="EW52" s="31"/>
      <c r="EX52" s="16">
        <f t="shared" si="288"/>
        <v>0</v>
      </c>
      <c r="EY52" s="31"/>
      <c r="EZ52" s="31"/>
      <c r="FA52" s="16">
        <f t="shared" si="289"/>
        <v>0</v>
      </c>
      <c r="FB52" s="31"/>
      <c r="FC52" s="31"/>
      <c r="FD52" s="16">
        <f t="shared" si="290"/>
        <v>0</v>
      </c>
      <c r="FE52" s="31"/>
      <c r="FF52" s="31"/>
      <c r="FG52" s="16">
        <f t="shared" si="291"/>
        <v>0</v>
      </c>
      <c r="FH52" s="31"/>
      <c r="FI52" s="31"/>
      <c r="FJ52" s="16">
        <f t="shared" si="292"/>
        <v>0</v>
      </c>
      <c r="FK52" s="31"/>
      <c r="FL52" s="31"/>
      <c r="FM52" s="16">
        <f t="shared" si="293"/>
        <v>0</v>
      </c>
      <c r="FN52" s="31"/>
      <c r="FO52" s="31"/>
      <c r="FP52" s="16">
        <f t="shared" si="294"/>
        <v>0</v>
      </c>
      <c r="FQ52" s="31"/>
      <c r="FR52" s="31"/>
      <c r="FS52" s="16">
        <f t="shared" si="295"/>
        <v>0</v>
      </c>
      <c r="FT52" s="31"/>
      <c r="FU52" s="31"/>
      <c r="FV52" s="16">
        <f t="shared" si="296"/>
        <v>0</v>
      </c>
      <c r="FW52" s="31"/>
      <c r="FX52" s="31"/>
      <c r="FY52" s="16">
        <f t="shared" si="297"/>
        <v>0</v>
      </c>
      <c r="FZ52" s="31"/>
      <c r="GA52" s="31"/>
      <c r="GB52" s="16">
        <f t="shared" si="298"/>
        <v>0</v>
      </c>
      <c r="GC52" s="31"/>
      <c r="GD52" s="31"/>
      <c r="GE52" s="16">
        <f t="shared" si="299"/>
        <v>0</v>
      </c>
      <c r="GF52" s="31"/>
      <c r="GG52" s="31"/>
      <c r="GH52" s="16">
        <f t="shared" si="300"/>
        <v>0</v>
      </c>
      <c r="GI52" s="31"/>
      <c r="GJ52" s="31"/>
      <c r="GK52" s="16">
        <f t="shared" si="301"/>
        <v>0</v>
      </c>
      <c r="GL52" s="31"/>
      <c r="GM52" s="31"/>
      <c r="GN52" s="16">
        <f t="shared" si="302"/>
        <v>0</v>
      </c>
      <c r="GO52" s="31"/>
      <c r="GP52" s="31"/>
      <c r="GQ52" s="16">
        <f t="shared" si="303"/>
        <v>0</v>
      </c>
      <c r="GR52" s="31"/>
      <c r="GS52" s="31"/>
      <c r="GT52" s="16">
        <f t="shared" si="304"/>
        <v>0</v>
      </c>
      <c r="GU52" s="31"/>
      <c r="GV52" s="31"/>
      <c r="GW52" s="16">
        <f t="shared" si="305"/>
        <v>0</v>
      </c>
      <c r="GX52" s="31"/>
      <c r="GY52" s="31"/>
      <c r="GZ52" s="16">
        <f t="shared" si="306"/>
        <v>0</v>
      </c>
      <c r="HA52" s="31"/>
      <c r="HB52" s="31"/>
      <c r="HC52" s="16">
        <f t="shared" si="307"/>
        <v>0</v>
      </c>
      <c r="HD52" s="31"/>
      <c r="HE52" s="31"/>
      <c r="HF52" s="16">
        <f t="shared" si="308"/>
        <v>0</v>
      </c>
      <c r="HG52" s="31"/>
      <c r="HH52" s="31"/>
      <c r="HI52" s="16">
        <f t="shared" si="309"/>
        <v>0</v>
      </c>
      <c r="HJ52" s="31"/>
      <c r="HK52" s="31"/>
      <c r="HL52" s="16">
        <f t="shared" si="310"/>
        <v>0</v>
      </c>
      <c r="HM52" s="31"/>
      <c r="HN52" s="31"/>
      <c r="HO52" s="16">
        <f t="shared" si="311"/>
        <v>0</v>
      </c>
      <c r="HP52" s="31"/>
      <c r="HQ52" s="31"/>
      <c r="HR52" s="16">
        <f t="shared" si="312"/>
        <v>0</v>
      </c>
      <c r="HS52" s="31"/>
      <c r="HT52" s="31"/>
      <c r="HU52" s="16">
        <f t="shared" si="313"/>
        <v>0</v>
      </c>
      <c r="HV52" s="31"/>
      <c r="HW52" s="31"/>
      <c r="HX52" s="16">
        <f t="shared" si="314"/>
        <v>0</v>
      </c>
      <c r="HY52" s="31"/>
      <c r="HZ52" s="31"/>
      <c r="IA52" s="16">
        <f t="shared" si="315"/>
        <v>0</v>
      </c>
      <c r="IB52" s="31"/>
      <c r="IC52" s="31"/>
      <c r="ID52" s="16">
        <f t="shared" si="316"/>
        <v>0</v>
      </c>
      <c r="IE52" s="31"/>
      <c r="IF52" s="31"/>
      <c r="IG52" s="16">
        <f t="shared" si="317"/>
        <v>0</v>
      </c>
      <c r="IH52" s="31"/>
      <c r="II52" s="31"/>
      <c r="IJ52" s="16">
        <f t="shared" si="318"/>
        <v>0</v>
      </c>
      <c r="IK52" s="31"/>
      <c r="IL52" s="31"/>
      <c r="IM52" s="16">
        <f t="shared" si="319"/>
        <v>0</v>
      </c>
      <c r="IN52" s="31"/>
      <c r="IO52" s="31"/>
      <c r="IP52" s="16">
        <f t="shared" si="320"/>
        <v>0</v>
      </c>
      <c r="IQ52" s="31"/>
      <c r="IR52" s="31"/>
    </row>
    <row r="53" spans="1:252" x14ac:dyDescent="0.2">
      <c r="A53" s="36">
        <v>50</v>
      </c>
      <c r="B53" s="49">
        <v>1.76</v>
      </c>
      <c r="C53" s="31">
        <v>1</v>
      </c>
      <c r="D53" s="52">
        <f t="shared" si="83"/>
        <v>1.76</v>
      </c>
      <c r="E53" s="49">
        <v>1.57</v>
      </c>
      <c r="F53" s="31">
        <v>2</v>
      </c>
      <c r="G53" s="52">
        <f t="shared" si="84"/>
        <v>3.14</v>
      </c>
      <c r="H53" s="49">
        <v>1.36</v>
      </c>
      <c r="I53" s="31">
        <v>1</v>
      </c>
      <c r="J53" s="52">
        <f t="shared" si="85"/>
        <v>1.36</v>
      </c>
      <c r="K53" s="49">
        <v>0.36</v>
      </c>
      <c r="L53" s="31">
        <v>1</v>
      </c>
      <c r="M53" s="52">
        <f t="shared" si="86"/>
        <v>0.36</v>
      </c>
      <c r="N53" s="49">
        <v>19.87</v>
      </c>
      <c r="O53" s="31">
        <v>1</v>
      </c>
      <c r="P53" s="52">
        <f t="shared" si="87"/>
        <v>19.87</v>
      </c>
      <c r="Q53" s="49">
        <v>120</v>
      </c>
      <c r="R53" s="31">
        <v>1</v>
      </c>
      <c r="S53" s="52">
        <f t="shared" si="88"/>
        <v>120</v>
      </c>
      <c r="T53" s="49">
        <v>5.35</v>
      </c>
      <c r="U53" s="31">
        <v>1</v>
      </c>
      <c r="V53" s="52">
        <f t="shared" si="89"/>
        <v>5.35</v>
      </c>
      <c r="W53" s="49">
        <v>14</v>
      </c>
      <c r="X53" s="31">
        <v>1</v>
      </c>
      <c r="Y53" s="52">
        <f t="shared" si="90"/>
        <v>14</v>
      </c>
      <c r="Z53" s="49">
        <v>68.849999999999994</v>
      </c>
      <c r="AA53" s="31">
        <v>1</v>
      </c>
      <c r="AB53" s="52">
        <f t="shared" si="91"/>
        <v>68.849999999999994</v>
      </c>
      <c r="AC53" s="49">
        <v>3.85</v>
      </c>
      <c r="AD53" s="31">
        <v>1</v>
      </c>
      <c r="AE53" s="52">
        <f t="shared" si="92"/>
        <v>3.85</v>
      </c>
      <c r="AF53" s="49">
        <v>1.53</v>
      </c>
      <c r="AG53" s="31">
        <v>1</v>
      </c>
      <c r="AH53" s="52">
        <f t="shared" si="93"/>
        <v>1.53</v>
      </c>
      <c r="AI53" s="49">
        <v>4.75</v>
      </c>
      <c r="AJ53" s="31">
        <v>1</v>
      </c>
      <c r="AK53" s="52">
        <f t="shared" si="94"/>
        <v>4.75</v>
      </c>
      <c r="AL53" s="49">
        <v>0.2</v>
      </c>
      <c r="AM53" s="31">
        <v>3</v>
      </c>
      <c r="AN53" s="52">
        <f t="shared" si="95"/>
        <v>0.60000000000000009</v>
      </c>
      <c r="AO53" s="49">
        <v>1.91</v>
      </c>
      <c r="AP53" s="31">
        <v>3</v>
      </c>
      <c r="AQ53" s="52">
        <f t="shared" si="96"/>
        <v>5.7299999999999995</v>
      </c>
      <c r="AR53" s="49">
        <v>7.56</v>
      </c>
      <c r="AS53" s="31">
        <v>1</v>
      </c>
      <c r="AT53" s="16">
        <f t="shared" si="97"/>
        <v>7.56</v>
      </c>
      <c r="AU53" s="31">
        <v>0.55000000000000004</v>
      </c>
      <c r="AV53" s="31">
        <v>4</v>
      </c>
      <c r="AW53" s="52">
        <f t="shared" si="98"/>
        <v>2.2000000000000002</v>
      </c>
      <c r="AX53" s="49">
        <v>14.65</v>
      </c>
      <c r="AY53" s="31">
        <v>1</v>
      </c>
      <c r="AZ53" s="52">
        <f t="shared" si="99"/>
        <v>14.65</v>
      </c>
      <c r="BA53" s="49">
        <v>0.34</v>
      </c>
      <c r="BB53" s="31">
        <v>2</v>
      </c>
      <c r="BC53" s="52">
        <f t="shared" si="100"/>
        <v>0.68</v>
      </c>
      <c r="BD53" s="49">
        <v>167</v>
      </c>
      <c r="BE53" s="31">
        <v>1</v>
      </c>
      <c r="BF53" s="52">
        <f t="shared" si="101"/>
        <v>167</v>
      </c>
      <c r="BG53" s="49">
        <v>32</v>
      </c>
      <c r="BH53" s="31">
        <v>4</v>
      </c>
      <c r="BI53" s="52">
        <f t="shared" si="102"/>
        <v>128</v>
      </c>
      <c r="BJ53" s="49">
        <v>210.9</v>
      </c>
      <c r="BK53" s="31">
        <v>1</v>
      </c>
      <c r="BL53" s="52">
        <f t="shared" si="103"/>
        <v>210.9</v>
      </c>
      <c r="BM53" s="49">
        <v>0.22</v>
      </c>
      <c r="BN53" s="31">
        <v>1</v>
      </c>
      <c r="BO53" s="52">
        <f t="shared" si="104"/>
        <v>0.22</v>
      </c>
      <c r="BP53" s="49">
        <v>9</v>
      </c>
      <c r="BQ53" s="31">
        <v>1</v>
      </c>
      <c r="BR53" s="52">
        <f t="shared" si="105"/>
        <v>9</v>
      </c>
      <c r="BS53" s="49">
        <v>0.57999999999999996</v>
      </c>
      <c r="BT53" s="31">
        <v>2</v>
      </c>
      <c r="BU53" s="52">
        <f t="shared" si="106"/>
        <v>1.1599999999999999</v>
      </c>
      <c r="BV53" s="49">
        <v>129.47999999999999</v>
      </c>
      <c r="BW53" s="31">
        <v>1</v>
      </c>
      <c r="BX53" s="52">
        <f t="shared" si="107"/>
        <v>129.47999999999999</v>
      </c>
      <c r="BY53" s="49"/>
      <c r="BZ53" s="31" t="s">
        <v>748</v>
      </c>
      <c r="CA53" s="52" t="e">
        <f t="shared" si="108"/>
        <v>#VALUE!</v>
      </c>
      <c r="CB53" s="49"/>
      <c r="CC53" s="31">
        <v>1</v>
      </c>
      <c r="CD53" s="52">
        <f t="shared" si="109"/>
        <v>0</v>
      </c>
      <c r="CE53" s="49" t="s">
        <v>468</v>
      </c>
      <c r="CF53" s="31">
        <v>3</v>
      </c>
      <c r="CG53" s="52" t="e">
        <f t="shared" si="110"/>
        <v>#VALUE!</v>
      </c>
      <c r="CH53" s="49">
        <v>188</v>
      </c>
      <c r="CI53" s="31">
        <v>2</v>
      </c>
      <c r="CJ53" s="52">
        <f t="shared" si="111"/>
        <v>376</v>
      </c>
      <c r="CK53" s="49"/>
      <c r="CL53" s="31"/>
      <c r="CM53" s="52">
        <f t="shared" si="112"/>
        <v>0</v>
      </c>
      <c r="CN53" s="49"/>
      <c r="CO53" s="31"/>
      <c r="CP53" s="52">
        <f t="shared" si="113"/>
        <v>0</v>
      </c>
      <c r="CQ53" s="49"/>
      <c r="CR53" s="31"/>
      <c r="CS53" s="52">
        <f t="shared" si="269"/>
        <v>0</v>
      </c>
      <c r="CT53" s="49"/>
      <c r="CU53" s="31"/>
      <c r="CV53" s="52">
        <f t="shared" si="270"/>
        <v>0</v>
      </c>
      <c r="CW53" s="49"/>
      <c r="CX53" s="31"/>
      <c r="CY53" s="52">
        <f t="shared" si="271"/>
        <v>0</v>
      </c>
      <c r="CZ53" s="49"/>
      <c r="DA53" s="31"/>
      <c r="DB53" s="52">
        <f t="shared" si="272"/>
        <v>0</v>
      </c>
      <c r="DC53" s="49"/>
      <c r="DD53" s="31"/>
      <c r="DE53" s="16">
        <f t="shared" si="273"/>
        <v>0</v>
      </c>
      <c r="DF53" s="31"/>
      <c r="DG53" s="31"/>
      <c r="DH53" s="16">
        <f t="shared" si="274"/>
        <v>0</v>
      </c>
      <c r="DI53" s="31"/>
      <c r="DJ53" s="31"/>
      <c r="DK53" s="16">
        <f t="shared" si="275"/>
        <v>0</v>
      </c>
      <c r="DL53" s="31"/>
      <c r="DM53" s="31"/>
      <c r="DN53" s="16">
        <f t="shared" si="276"/>
        <v>0</v>
      </c>
      <c r="DO53" s="31"/>
      <c r="DP53" s="31"/>
      <c r="DQ53" s="16">
        <f t="shared" si="277"/>
        <v>0</v>
      </c>
      <c r="DR53" s="31"/>
      <c r="DS53" s="31"/>
      <c r="DT53" s="16">
        <f t="shared" si="278"/>
        <v>0</v>
      </c>
      <c r="DU53" s="31"/>
      <c r="DV53" s="31"/>
      <c r="DW53" s="16">
        <f t="shared" si="279"/>
        <v>0</v>
      </c>
      <c r="DX53" s="31"/>
      <c r="DY53" s="31"/>
      <c r="DZ53" s="16">
        <f t="shared" si="280"/>
        <v>0</v>
      </c>
      <c r="EA53" s="31"/>
      <c r="EB53" s="31"/>
      <c r="EC53" s="16">
        <f t="shared" si="281"/>
        <v>0</v>
      </c>
      <c r="ED53" s="31"/>
      <c r="EE53" s="31"/>
      <c r="EF53" s="16">
        <f t="shared" si="282"/>
        <v>0</v>
      </c>
      <c r="EG53" s="31"/>
      <c r="EH53" s="31"/>
      <c r="EI53" s="16">
        <f t="shared" si="283"/>
        <v>0</v>
      </c>
      <c r="EJ53" s="31"/>
      <c r="EK53" s="31"/>
      <c r="EL53" s="16">
        <f t="shared" si="284"/>
        <v>0</v>
      </c>
      <c r="EM53" s="31"/>
      <c r="EN53" s="31"/>
      <c r="EO53" s="16">
        <f t="shared" si="285"/>
        <v>0</v>
      </c>
      <c r="EP53" s="31"/>
      <c r="EQ53" s="31"/>
      <c r="ER53" s="16">
        <f t="shared" si="286"/>
        <v>0</v>
      </c>
      <c r="ES53" s="31"/>
      <c r="ET53" s="31"/>
      <c r="EU53" s="16">
        <f t="shared" si="287"/>
        <v>0</v>
      </c>
      <c r="EV53" s="31"/>
      <c r="EW53" s="31"/>
      <c r="EX53" s="16">
        <f t="shared" si="288"/>
        <v>0</v>
      </c>
      <c r="EY53" s="31"/>
      <c r="EZ53" s="31"/>
      <c r="FA53" s="16">
        <f t="shared" si="289"/>
        <v>0</v>
      </c>
      <c r="FB53" s="31"/>
      <c r="FC53" s="31"/>
      <c r="FD53" s="16">
        <f t="shared" si="290"/>
        <v>0</v>
      </c>
      <c r="FE53" s="31"/>
      <c r="FF53" s="31"/>
      <c r="FG53" s="16">
        <f t="shared" si="291"/>
        <v>0</v>
      </c>
      <c r="FH53" s="31"/>
      <c r="FI53" s="31"/>
      <c r="FJ53" s="16">
        <f t="shared" si="292"/>
        <v>0</v>
      </c>
      <c r="FK53" s="31"/>
      <c r="FL53" s="31"/>
      <c r="FM53" s="16">
        <f t="shared" si="293"/>
        <v>0</v>
      </c>
      <c r="FN53" s="31"/>
      <c r="FO53" s="31"/>
      <c r="FP53" s="16">
        <f t="shared" si="294"/>
        <v>0</v>
      </c>
      <c r="FQ53" s="31"/>
      <c r="FR53" s="31"/>
      <c r="FS53" s="16">
        <f t="shared" si="295"/>
        <v>0</v>
      </c>
      <c r="FT53" s="31"/>
      <c r="FU53" s="31"/>
      <c r="FV53" s="16">
        <f t="shared" si="296"/>
        <v>0</v>
      </c>
      <c r="FW53" s="31"/>
      <c r="FX53" s="31"/>
      <c r="FY53" s="16">
        <f t="shared" si="297"/>
        <v>0</v>
      </c>
      <c r="FZ53" s="31"/>
      <c r="GA53" s="31"/>
      <c r="GB53" s="16">
        <f t="shared" si="298"/>
        <v>0</v>
      </c>
      <c r="GC53" s="31"/>
      <c r="GD53" s="31"/>
      <c r="GE53" s="16">
        <f t="shared" si="299"/>
        <v>0</v>
      </c>
      <c r="GF53" s="31"/>
      <c r="GG53" s="31"/>
      <c r="GH53" s="16">
        <f t="shared" si="300"/>
        <v>0</v>
      </c>
      <c r="GI53" s="31"/>
      <c r="GJ53" s="31"/>
      <c r="GK53" s="16">
        <f t="shared" si="301"/>
        <v>0</v>
      </c>
      <c r="GL53" s="31"/>
      <c r="GM53" s="31"/>
      <c r="GN53" s="16">
        <f t="shared" si="302"/>
        <v>0</v>
      </c>
      <c r="GO53" s="31"/>
      <c r="GP53" s="31"/>
      <c r="GQ53" s="16">
        <f t="shared" si="303"/>
        <v>0</v>
      </c>
      <c r="GR53" s="31"/>
      <c r="GS53" s="31"/>
      <c r="GT53" s="16">
        <f t="shared" si="304"/>
        <v>0</v>
      </c>
      <c r="GU53" s="31"/>
      <c r="GV53" s="31"/>
      <c r="GW53" s="16">
        <f t="shared" si="305"/>
        <v>0</v>
      </c>
      <c r="GX53" s="31"/>
      <c r="GY53" s="31"/>
      <c r="GZ53" s="16">
        <f t="shared" si="306"/>
        <v>0</v>
      </c>
      <c r="HA53" s="31"/>
      <c r="HB53" s="31"/>
      <c r="HC53" s="16">
        <f t="shared" si="307"/>
        <v>0</v>
      </c>
      <c r="HD53" s="31"/>
      <c r="HE53" s="31"/>
      <c r="HF53" s="16">
        <f t="shared" si="308"/>
        <v>0</v>
      </c>
      <c r="HG53" s="31"/>
      <c r="HH53" s="31"/>
      <c r="HI53" s="16">
        <f t="shared" si="309"/>
        <v>0</v>
      </c>
      <c r="HJ53" s="31"/>
      <c r="HK53" s="31"/>
      <c r="HL53" s="16">
        <f t="shared" si="310"/>
        <v>0</v>
      </c>
      <c r="HM53" s="31"/>
      <c r="HN53" s="31"/>
      <c r="HO53" s="16">
        <f t="shared" si="311"/>
        <v>0</v>
      </c>
      <c r="HP53" s="31"/>
      <c r="HQ53" s="31"/>
      <c r="HR53" s="16">
        <f t="shared" si="312"/>
        <v>0</v>
      </c>
      <c r="HS53" s="31"/>
      <c r="HT53" s="31"/>
      <c r="HU53" s="16">
        <f t="shared" si="313"/>
        <v>0</v>
      </c>
      <c r="HV53" s="31"/>
      <c r="HW53" s="31"/>
      <c r="HX53" s="16">
        <f t="shared" si="314"/>
        <v>0</v>
      </c>
      <c r="HY53" s="31"/>
      <c r="HZ53" s="31"/>
      <c r="IA53" s="16">
        <f t="shared" si="315"/>
        <v>0</v>
      </c>
      <c r="IB53" s="31"/>
      <c r="IC53" s="31"/>
      <c r="ID53" s="16">
        <f t="shared" si="316"/>
        <v>0</v>
      </c>
      <c r="IE53" s="31"/>
      <c r="IF53" s="31"/>
      <c r="IG53" s="16">
        <f t="shared" si="317"/>
        <v>0</v>
      </c>
      <c r="IH53" s="31"/>
      <c r="II53" s="31"/>
      <c r="IJ53" s="16">
        <f t="shared" si="318"/>
        <v>0</v>
      </c>
      <c r="IK53" s="31"/>
      <c r="IL53" s="31"/>
      <c r="IM53" s="16">
        <f t="shared" si="319"/>
        <v>0</v>
      </c>
      <c r="IN53" s="31"/>
      <c r="IO53" s="31"/>
      <c r="IP53" s="16">
        <f t="shared" si="320"/>
        <v>0</v>
      </c>
      <c r="IQ53" s="31"/>
      <c r="IR53" s="31"/>
    </row>
  </sheetData>
  <mergeCells count="85">
    <mergeCell ref="DU2:DW2"/>
    <mergeCell ref="DX2:DZ2"/>
    <mergeCell ref="EA2:EC2"/>
    <mergeCell ref="ED2:EF2"/>
    <mergeCell ref="DF2:DH2"/>
    <mergeCell ref="DI2:DK2"/>
    <mergeCell ref="DL2:DN2"/>
    <mergeCell ref="DO2:DQ2"/>
    <mergeCell ref="DR2:DT2"/>
    <mergeCell ref="CQ2:CS2"/>
    <mergeCell ref="CT2:CV2"/>
    <mergeCell ref="CW2:CY2"/>
    <mergeCell ref="CZ2:DB2"/>
    <mergeCell ref="DC2:DE2"/>
    <mergeCell ref="CK2:CM2"/>
    <mergeCell ref="CN2:CP2"/>
    <mergeCell ref="BV2:BX2"/>
    <mergeCell ref="BY2:CA2"/>
    <mergeCell ref="CB2:CD2"/>
    <mergeCell ref="CE2:CG2"/>
    <mergeCell ref="CH2:CJ2"/>
    <mergeCell ref="BG2:BI2"/>
    <mergeCell ref="BJ2:BL2"/>
    <mergeCell ref="BM2:BO2"/>
    <mergeCell ref="BP2:BR2"/>
    <mergeCell ref="BS2:BU2"/>
    <mergeCell ref="AX2:AZ2"/>
    <mergeCell ref="AO2:AQ2"/>
    <mergeCell ref="AR2:AT2"/>
    <mergeCell ref="BA2:BC2"/>
    <mergeCell ref="BD2:BF2"/>
    <mergeCell ref="A1:A3"/>
    <mergeCell ref="AC2:AE2"/>
    <mergeCell ref="AF2:AH2"/>
    <mergeCell ref="AI2:AK2"/>
    <mergeCell ref="AL2:AN2"/>
    <mergeCell ref="B1:AZ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U2:AW2"/>
    <mergeCell ref="EG2:EI2"/>
    <mergeCell ref="EJ2:EL2"/>
    <mergeCell ref="EM2:EO2"/>
    <mergeCell ref="EP2:ER2"/>
    <mergeCell ref="ES2:EU2"/>
    <mergeCell ref="EV2:EX2"/>
    <mergeCell ref="EY2:FA2"/>
    <mergeCell ref="FB2:FD2"/>
    <mergeCell ref="FE2:FG2"/>
    <mergeCell ref="FH2:FJ2"/>
    <mergeCell ref="FK2:FM2"/>
    <mergeCell ref="FN2:FP2"/>
    <mergeCell ref="FQ2:FS2"/>
    <mergeCell ref="FT2:FV2"/>
    <mergeCell ref="FW2:FY2"/>
    <mergeCell ref="FZ2:GB2"/>
    <mergeCell ref="GC2:GE2"/>
    <mergeCell ref="GF2:GH2"/>
    <mergeCell ref="GI2:GK2"/>
    <mergeCell ref="GL2:GN2"/>
    <mergeCell ref="GO2:GQ2"/>
    <mergeCell ref="GR2:GT2"/>
    <mergeCell ref="GU2:GW2"/>
    <mergeCell ref="GX2:GZ2"/>
    <mergeCell ref="HA2:HC2"/>
    <mergeCell ref="HD2:HF2"/>
    <mergeCell ref="HG2:HI2"/>
    <mergeCell ref="HJ2:HL2"/>
    <mergeCell ref="HM2:HO2"/>
    <mergeCell ref="HP2:HR2"/>
    <mergeCell ref="IH2:IJ2"/>
    <mergeCell ref="IK2:IM2"/>
    <mergeCell ref="IN2:IP2"/>
    <mergeCell ref="HS2:HU2"/>
    <mergeCell ref="HV2:HX2"/>
    <mergeCell ref="HY2:IA2"/>
    <mergeCell ref="IB2:ID2"/>
    <mergeCell ref="IE2:I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EC9E-4A0D-4E0E-8141-0CBC13E0A12E}">
  <dimension ref="A1:AJ5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6" sqref="J26"/>
    </sheetView>
  </sheetViews>
  <sheetFormatPr baseColWidth="10" defaultColWidth="8.83203125" defaultRowHeight="15" x14ac:dyDescent="0.2"/>
  <cols>
    <col min="1" max="1" width="8.83203125" style="1"/>
    <col min="2" max="2" width="18.5" style="1" customWidth="1"/>
    <col min="3" max="3" width="18.83203125" style="1" customWidth="1"/>
    <col min="4" max="10" width="19.83203125" style="1" customWidth="1"/>
    <col min="11" max="11" width="18.83203125" style="1" customWidth="1"/>
    <col min="12" max="36" width="19.83203125" style="1" customWidth="1"/>
  </cols>
  <sheetData>
    <row r="1" spans="1:36" x14ac:dyDescent="0.2">
      <c r="A1" s="150" t="s">
        <v>72</v>
      </c>
      <c r="B1" s="148" t="s">
        <v>754</v>
      </c>
      <c r="C1" s="148"/>
      <c r="D1" s="148"/>
      <c r="E1" s="148"/>
      <c r="F1" s="148"/>
      <c r="G1" s="148"/>
      <c r="H1" s="148"/>
      <c r="I1" s="148"/>
      <c r="J1" s="148"/>
      <c r="K1" s="148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 ht="32" x14ac:dyDescent="0.2">
      <c r="A2" s="151"/>
      <c r="B2" s="21" t="s">
        <v>755</v>
      </c>
      <c r="C2" s="21" t="s">
        <v>756</v>
      </c>
      <c r="D2" s="21" t="s">
        <v>757</v>
      </c>
      <c r="E2" s="21" t="s">
        <v>758</v>
      </c>
      <c r="F2" s="21" t="s">
        <v>759</v>
      </c>
      <c r="G2" s="21" t="s">
        <v>760</v>
      </c>
      <c r="H2" s="21" t="s">
        <v>761</v>
      </c>
      <c r="I2" s="21" t="s">
        <v>762</v>
      </c>
      <c r="J2" s="21" t="s">
        <v>763</v>
      </c>
      <c r="K2" s="21" t="s">
        <v>764</v>
      </c>
      <c r="L2" s="21" t="s">
        <v>765</v>
      </c>
      <c r="M2" s="21" t="s">
        <v>766</v>
      </c>
      <c r="N2" s="21" t="s">
        <v>767</v>
      </c>
      <c r="O2" s="21" t="s">
        <v>768</v>
      </c>
      <c r="P2" s="21" t="s">
        <v>769</v>
      </c>
      <c r="Q2" s="21" t="s">
        <v>770</v>
      </c>
      <c r="R2" s="21" t="s">
        <v>771</v>
      </c>
      <c r="S2" s="21" t="s">
        <v>772</v>
      </c>
      <c r="T2" s="21" t="s">
        <v>773</v>
      </c>
      <c r="U2" s="21" t="s">
        <v>774</v>
      </c>
      <c r="V2" s="21" t="s">
        <v>775</v>
      </c>
      <c r="W2" s="21" t="s">
        <v>776</v>
      </c>
      <c r="X2" s="21" t="s">
        <v>777</v>
      </c>
      <c r="Y2" s="21" t="s">
        <v>778</v>
      </c>
      <c r="Z2" s="21" t="s">
        <v>779</v>
      </c>
      <c r="AA2" s="21" t="s">
        <v>780</v>
      </c>
      <c r="AB2" s="21" t="s">
        <v>781</v>
      </c>
      <c r="AC2" s="21" t="s">
        <v>782</v>
      </c>
      <c r="AD2" s="21" t="s">
        <v>783</v>
      </c>
      <c r="AE2" s="21"/>
      <c r="AF2" s="21"/>
      <c r="AG2" s="21"/>
      <c r="AH2" s="21"/>
      <c r="AI2" s="21"/>
      <c r="AJ2" s="21"/>
    </row>
    <row r="3" spans="1:36" ht="16" x14ac:dyDescent="0.2">
      <c r="A3" s="151"/>
      <c r="B3" s="19" t="s">
        <v>114</v>
      </c>
      <c r="C3" s="19" t="s">
        <v>114</v>
      </c>
      <c r="D3" s="19" t="s">
        <v>114</v>
      </c>
      <c r="E3" s="19" t="s">
        <v>114</v>
      </c>
      <c r="F3" s="19" t="s">
        <v>114</v>
      </c>
      <c r="G3" s="19" t="s">
        <v>114</v>
      </c>
      <c r="H3" s="19" t="s">
        <v>114</v>
      </c>
      <c r="I3" s="19" t="s">
        <v>114</v>
      </c>
      <c r="J3" s="19" t="s">
        <v>114</v>
      </c>
      <c r="K3" s="19" t="s">
        <v>114</v>
      </c>
      <c r="L3" s="19" t="s">
        <v>114</v>
      </c>
      <c r="M3" s="19" t="s">
        <v>114</v>
      </c>
      <c r="N3" s="19" t="s">
        <v>114</v>
      </c>
      <c r="O3" s="19" t="s">
        <v>114</v>
      </c>
      <c r="P3" s="19" t="s">
        <v>114</v>
      </c>
      <c r="Q3" s="19" t="s">
        <v>114</v>
      </c>
      <c r="R3" s="19" t="s">
        <v>114</v>
      </c>
      <c r="S3" s="19" t="s">
        <v>114</v>
      </c>
      <c r="T3" s="19" t="s">
        <v>784</v>
      </c>
      <c r="U3" s="19" t="s">
        <v>114</v>
      </c>
      <c r="V3" s="19" t="s">
        <v>114</v>
      </c>
      <c r="W3" s="19" t="s">
        <v>114</v>
      </c>
      <c r="X3" s="19" t="s">
        <v>114</v>
      </c>
      <c r="Y3" s="19" t="s">
        <v>114</v>
      </c>
      <c r="Z3" s="19" t="s">
        <v>114</v>
      </c>
      <c r="AA3" s="19" t="s">
        <v>114</v>
      </c>
      <c r="AB3" s="19" t="s">
        <v>114</v>
      </c>
      <c r="AC3" s="19" t="s">
        <v>114</v>
      </c>
      <c r="AD3" s="19" t="s">
        <v>114</v>
      </c>
      <c r="AE3" s="19" t="s">
        <v>114</v>
      </c>
      <c r="AF3" s="19" t="s">
        <v>114</v>
      </c>
      <c r="AG3" s="19" t="s">
        <v>114</v>
      </c>
      <c r="AH3" s="19" t="s">
        <v>114</v>
      </c>
      <c r="AI3" s="19" t="s">
        <v>114</v>
      </c>
      <c r="AJ3" s="19" t="s">
        <v>114</v>
      </c>
    </row>
    <row r="4" spans="1:36" x14ac:dyDescent="0.2">
      <c r="A4" s="36">
        <v>1</v>
      </c>
      <c r="B4" s="4">
        <v>0</v>
      </c>
      <c r="C4" s="4">
        <v>1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0</v>
      </c>
      <c r="U4" s="4">
        <v>1</v>
      </c>
      <c r="V4" s="4">
        <v>1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/>
      <c r="AF4" s="4"/>
      <c r="AG4" s="4"/>
      <c r="AH4" s="4"/>
      <c r="AI4" s="4"/>
      <c r="AJ4" s="4"/>
    </row>
    <row r="5" spans="1:36" x14ac:dyDescent="0.2">
      <c r="A5" s="36">
        <v>2</v>
      </c>
      <c r="B5" s="4">
        <v>0</v>
      </c>
      <c r="C5" s="4">
        <v>1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0</v>
      </c>
      <c r="U5" s="4">
        <v>1</v>
      </c>
      <c r="V5" s="4">
        <v>1</v>
      </c>
      <c r="W5" s="4">
        <v>1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/>
      <c r="AF5" s="4"/>
      <c r="AG5" s="4"/>
      <c r="AH5" s="4"/>
      <c r="AI5" s="4"/>
      <c r="AJ5" s="4"/>
    </row>
    <row r="6" spans="1:36" x14ac:dyDescent="0.2">
      <c r="A6" s="36">
        <v>3</v>
      </c>
      <c r="B6" s="4">
        <v>0</v>
      </c>
      <c r="C6" s="4">
        <v>1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0</v>
      </c>
      <c r="U6" s="4">
        <v>1</v>
      </c>
      <c r="V6" s="4">
        <v>1</v>
      </c>
      <c r="W6" s="4">
        <v>1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/>
      <c r="AF6" s="4"/>
      <c r="AG6" s="4"/>
      <c r="AH6" s="4"/>
      <c r="AI6" s="4"/>
      <c r="AJ6" s="4"/>
    </row>
    <row r="7" spans="1:36" s="61" customFormat="1" x14ac:dyDescent="0.2">
      <c r="A7" s="59">
        <v>4</v>
      </c>
      <c r="B7" s="60">
        <v>1</v>
      </c>
      <c r="C7" s="60">
        <v>1</v>
      </c>
      <c r="D7" s="60">
        <v>1</v>
      </c>
      <c r="E7" s="60">
        <v>1</v>
      </c>
      <c r="F7" s="60">
        <v>0</v>
      </c>
      <c r="G7" s="60">
        <v>1</v>
      </c>
      <c r="H7" s="60">
        <v>1</v>
      </c>
      <c r="I7" s="60">
        <v>0</v>
      </c>
      <c r="J7" s="60">
        <v>1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1</v>
      </c>
      <c r="X7" s="60">
        <v>0</v>
      </c>
      <c r="Y7" s="60">
        <v>0</v>
      </c>
      <c r="Z7" s="60">
        <v>1</v>
      </c>
      <c r="AA7" s="60">
        <v>1</v>
      </c>
      <c r="AB7" s="60">
        <v>0</v>
      </c>
      <c r="AC7" s="60">
        <v>0</v>
      </c>
      <c r="AD7" s="60">
        <v>0</v>
      </c>
      <c r="AE7" s="60"/>
      <c r="AF7" s="60"/>
      <c r="AG7" s="60"/>
      <c r="AH7" s="60"/>
      <c r="AI7" s="60"/>
      <c r="AJ7" s="60"/>
    </row>
    <row r="8" spans="1:36" x14ac:dyDescent="0.2">
      <c r="A8" s="36">
        <v>5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/>
      <c r="Q8" s="4"/>
      <c r="R8" s="4"/>
      <c r="S8" s="4"/>
      <c r="T8" s="4">
        <v>1</v>
      </c>
      <c r="U8" s="4">
        <v>1</v>
      </c>
      <c r="V8" s="4">
        <v>0</v>
      </c>
      <c r="W8" s="4">
        <v>1</v>
      </c>
      <c r="X8" s="4">
        <v>0</v>
      </c>
      <c r="Y8" s="4">
        <v>1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/>
      <c r="AF8" s="4"/>
      <c r="AG8" s="4"/>
      <c r="AH8" s="4"/>
      <c r="AI8" s="4"/>
      <c r="AJ8" s="4"/>
    </row>
    <row r="9" spans="1:36" x14ac:dyDescent="0.2">
      <c r="A9" s="36">
        <v>6</v>
      </c>
      <c r="B9" s="4">
        <v>0</v>
      </c>
      <c r="C9" s="4">
        <v>1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0</v>
      </c>
      <c r="U9" s="4">
        <v>1</v>
      </c>
      <c r="V9" s="4">
        <v>1</v>
      </c>
      <c r="W9" s="4">
        <v>1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/>
      <c r="AF9" s="4"/>
      <c r="AG9" s="4"/>
      <c r="AH9" s="4"/>
      <c r="AI9" s="4"/>
      <c r="AJ9" s="4"/>
    </row>
    <row r="10" spans="1:36" s="61" customFormat="1" x14ac:dyDescent="0.2">
      <c r="A10" s="59">
        <v>7</v>
      </c>
      <c r="B10" s="60">
        <v>0</v>
      </c>
      <c r="C10" s="60">
        <v>1</v>
      </c>
      <c r="D10" s="60">
        <v>0</v>
      </c>
      <c r="E10" s="60">
        <v>1</v>
      </c>
      <c r="F10" s="60">
        <v>0</v>
      </c>
      <c r="G10" s="60">
        <v>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1</v>
      </c>
      <c r="N10" s="60">
        <v>1</v>
      </c>
      <c r="O10" s="60">
        <v>0</v>
      </c>
      <c r="P10" s="60">
        <v>0</v>
      </c>
      <c r="Q10" s="60">
        <v>0</v>
      </c>
      <c r="R10" s="60">
        <v>1</v>
      </c>
      <c r="S10" s="60">
        <v>1</v>
      </c>
      <c r="T10" s="60">
        <v>0</v>
      </c>
      <c r="U10" s="60">
        <v>0</v>
      </c>
      <c r="V10" s="60">
        <v>0</v>
      </c>
      <c r="W10" s="60">
        <v>1</v>
      </c>
      <c r="X10" s="60">
        <v>0</v>
      </c>
      <c r="Y10" s="60">
        <v>0</v>
      </c>
      <c r="Z10" s="60">
        <v>0</v>
      </c>
      <c r="AA10" s="60">
        <v>0</v>
      </c>
      <c r="AB10" s="60">
        <v>1</v>
      </c>
      <c r="AC10" s="60">
        <v>1</v>
      </c>
      <c r="AD10" s="60">
        <v>1</v>
      </c>
      <c r="AE10" s="60"/>
      <c r="AF10" s="60"/>
      <c r="AG10" s="60"/>
      <c r="AH10" s="60"/>
      <c r="AI10" s="60"/>
      <c r="AJ10" s="60"/>
    </row>
    <row r="11" spans="1:36" x14ac:dyDescent="0.2">
      <c r="A11" s="36">
        <v>8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/>
      <c r="AF11" s="4"/>
      <c r="AG11" s="4"/>
      <c r="AH11" s="4"/>
      <c r="AI11" s="4"/>
      <c r="AJ11" s="4"/>
    </row>
    <row r="12" spans="1:36" x14ac:dyDescent="0.2">
      <c r="A12" s="36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/>
      <c r="AF12" s="4"/>
      <c r="AG12" s="4"/>
      <c r="AH12" s="4"/>
      <c r="AI12" s="4"/>
      <c r="AJ12" s="4"/>
    </row>
    <row r="13" spans="1:36" s="61" customFormat="1" x14ac:dyDescent="0.2">
      <c r="A13" s="59">
        <v>10</v>
      </c>
      <c r="B13" s="60">
        <v>1</v>
      </c>
      <c r="C13" s="60">
        <v>1</v>
      </c>
      <c r="D13" s="60">
        <v>1</v>
      </c>
      <c r="E13" s="60">
        <v>1</v>
      </c>
      <c r="F13" s="60">
        <v>1</v>
      </c>
      <c r="G13" s="60">
        <v>1</v>
      </c>
      <c r="H13" s="60">
        <v>0</v>
      </c>
      <c r="I13" s="60">
        <v>0</v>
      </c>
      <c r="J13" s="60">
        <v>1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1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/>
      <c r="AF13" s="60"/>
      <c r="AG13" s="60"/>
      <c r="AH13" s="60"/>
      <c r="AI13" s="60"/>
      <c r="AJ13" s="60"/>
    </row>
    <row r="14" spans="1:36" s="61" customFormat="1" x14ac:dyDescent="0.2">
      <c r="A14" s="59">
        <v>11</v>
      </c>
      <c r="B14" s="60">
        <v>1</v>
      </c>
      <c r="C14" s="60">
        <v>1</v>
      </c>
      <c r="D14" s="60">
        <v>1</v>
      </c>
      <c r="E14" s="60">
        <v>1</v>
      </c>
      <c r="F14" s="60">
        <v>0</v>
      </c>
      <c r="G14" s="60">
        <v>1</v>
      </c>
      <c r="H14" s="60">
        <v>1</v>
      </c>
      <c r="I14" s="60">
        <v>0</v>
      </c>
      <c r="J14" s="60">
        <v>1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1</v>
      </c>
      <c r="X14" s="60">
        <v>0</v>
      </c>
      <c r="Y14" s="60">
        <v>0</v>
      </c>
      <c r="Z14" s="60">
        <v>1</v>
      </c>
      <c r="AA14" s="60">
        <v>1</v>
      </c>
      <c r="AB14" s="60">
        <v>0</v>
      </c>
      <c r="AC14" s="60">
        <v>0</v>
      </c>
      <c r="AD14" s="60">
        <v>0</v>
      </c>
      <c r="AE14" s="60"/>
      <c r="AF14" s="60"/>
      <c r="AG14" s="60"/>
      <c r="AH14" s="60"/>
      <c r="AI14" s="60"/>
      <c r="AJ14" s="60"/>
    </row>
    <row r="15" spans="1:36" x14ac:dyDescent="0.2">
      <c r="A15" s="36">
        <v>12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/>
      <c r="AF15" s="4"/>
      <c r="AG15" s="4"/>
      <c r="AH15" s="4"/>
      <c r="AI15" s="4"/>
      <c r="AJ15" s="4"/>
    </row>
    <row r="16" spans="1:36" x14ac:dyDescent="0.2">
      <c r="A16" s="36">
        <v>13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1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/>
      <c r="AF16" s="4"/>
      <c r="AG16" s="4"/>
      <c r="AH16" s="4"/>
      <c r="AI16" s="4"/>
      <c r="AJ16" s="4"/>
    </row>
    <row r="17" spans="1:36" x14ac:dyDescent="0.2">
      <c r="A17" s="36">
        <v>14</v>
      </c>
      <c r="B17" s="4">
        <v>0</v>
      </c>
      <c r="C17" s="4">
        <v>0</v>
      </c>
      <c r="D17" s="4">
        <v>0</v>
      </c>
      <c r="E17" s="4">
        <v>1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1</v>
      </c>
      <c r="V17" s="4">
        <v>0</v>
      </c>
      <c r="W17" s="4">
        <v>1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/>
      <c r="AF17" s="4"/>
      <c r="AG17" s="4"/>
      <c r="AH17" s="4"/>
      <c r="AI17" s="4"/>
      <c r="AJ17" s="4"/>
    </row>
    <row r="18" spans="1:36" x14ac:dyDescent="0.2">
      <c r="A18" s="36">
        <v>15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/>
      <c r="U18" s="4">
        <v>0</v>
      </c>
      <c r="V18" s="4">
        <v>0</v>
      </c>
      <c r="W18" s="4">
        <v>1</v>
      </c>
      <c r="X18" s="4"/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/>
      <c r="AF18" s="4"/>
      <c r="AG18" s="4"/>
      <c r="AH18" s="4"/>
      <c r="AI18" s="4"/>
      <c r="AJ18" s="4"/>
    </row>
    <row r="19" spans="1:36" s="61" customFormat="1" x14ac:dyDescent="0.2">
      <c r="A19" s="59">
        <v>16</v>
      </c>
      <c r="B19" s="60">
        <v>0</v>
      </c>
      <c r="C19" s="60">
        <v>1</v>
      </c>
      <c r="D19" s="60">
        <v>0</v>
      </c>
      <c r="E19" s="60">
        <v>1</v>
      </c>
      <c r="F19" s="60">
        <v>0</v>
      </c>
      <c r="G19" s="60">
        <v>1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1</v>
      </c>
      <c r="N19" s="60">
        <v>1</v>
      </c>
      <c r="O19" s="60">
        <v>0</v>
      </c>
      <c r="P19" s="60">
        <v>0</v>
      </c>
      <c r="Q19" s="60">
        <v>0</v>
      </c>
      <c r="R19" s="60">
        <v>1</v>
      </c>
      <c r="S19" s="60">
        <v>1</v>
      </c>
      <c r="T19" s="60">
        <v>0</v>
      </c>
      <c r="U19" s="60">
        <v>0</v>
      </c>
      <c r="V19" s="60">
        <v>0</v>
      </c>
      <c r="W19" s="60">
        <v>1</v>
      </c>
      <c r="X19" s="60">
        <v>0</v>
      </c>
      <c r="Y19" s="60">
        <v>0</v>
      </c>
      <c r="Z19" s="60">
        <v>0</v>
      </c>
      <c r="AA19" s="60">
        <v>0</v>
      </c>
      <c r="AB19" s="60">
        <v>1</v>
      </c>
      <c r="AC19" s="60">
        <v>1</v>
      </c>
      <c r="AD19" s="60">
        <v>0</v>
      </c>
      <c r="AE19" s="60"/>
      <c r="AF19" s="60"/>
      <c r="AG19" s="60"/>
      <c r="AH19" s="60"/>
      <c r="AI19" s="60"/>
      <c r="AJ19" s="60"/>
    </row>
    <row r="20" spans="1:36" x14ac:dyDescent="0.2">
      <c r="A20" s="36">
        <v>17</v>
      </c>
      <c r="B20" s="4">
        <v>0</v>
      </c>
      <c r="C20" s="4">
        <v>1</v>
      </c>
      <c r="D20" s="4">
        <v>0</v>
      </c>
      <c r="E20" s="4">
        <v>1</v>
      </c>
      <c r="F20" s="4">
        <v>0</v>
      </c>
      <c r="G20" s="4">
        <v>1</v>
      </c>
      <c r="H20" s="4">
        <v>0</v>
      </c>
      <c r="I20" s="4">
        <v>0</v>
      </c>
      <c r="J20" s="4">
        <v>0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0</v>
      </c>
      <c r="U20" s="4">
        <v>1</v>
      </c>
      <c r="V20" s="4">
        <v>1</v>
      </c>
      <c r="W20" s="4">
        <v>1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/>
      <c r="AF20" s="4"/>
      <c r="AG20" s="4"/>
      <c r="AH20" s="4"/>
      <c r="AI20" s="4"/>
      <c r="AJ20" s="4"/>
    </row>
    <row r="21" spans="1:36" s="61" customFormat="1" x14ac:dyDescent="0.2">
      <c r="A21" s="59">
        <v>18</v>
      </c>
      <c r="B21" s="60">
        <v>0</v>
      </c>
      <c r="C21" s="60">
        <v>1</v>
      </c>
      <c r="D21" s="60">
        <v>0</v>
      </c>
      <c r="E21" s="60">
        <v>1</v>
      </c>
      <c r="F21" s="60">
        <v>0</v>
      </c>
      <c r="G21" s="60">
        <v>1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1</v>
      </c>
      <c r="N21" s="60">
        <v>1</v>
      </c>
      <c r="O21" s="60">
        <v>0</v>
      </c>
      <c r="P21" s="60">
        <v>0</v>
      </c>
      <c r="Q21" s="60">
        <v>0</v>
      </c>
      <c r="R21" s="60">
        <v>1</v>
      </c>
      <c r="S21" s="60">
        <v>1</v>
      </c>
      <c r="T21" s="60">
        <v>0</v>
      </c>
      <c r="U21" s="60">
        <v>0</v>
      </c>
      <c r="V21" s="60">
        <v>0</v>
      </c>
      <c r="W21" s="60">
        <v>1</v>
      </c>
      <c r="X21" s="60">
        <v>0</v>
      </c>
      <c r="Y21" s="60">
        <v>0</v>
      </c>
      <c r="Z21" s="60">
        <v>0</v>
      </c>
      <c r="AA21" s="60">
        <v>0</v>
      </c>
      <c r="AB21" s="60">
        <v>1</v>
      </c>
      <c r="AC21" s="60">
        <v>1</v>
      </c>
      <c r="AD21" s="60">
        <v>1</v>
      </c>
      <c r="AE21" s="60"/>
      <c r="AF21" s="60"/>
      <c r="AG21" s="60"/>
      <c r="AH21" s="60"/>
      <c r="AI21" s="60"/>
      <c r="AJ21" s="60"/>
    </row>
    <row r="22" spans="1:36" x14ac:dyDescent="0.2">
      <c r="A22" s="36">
        <v>19</v>
      </c>
      <c r="B22" s="4">
        <v>0</v>
      </c>
      <c r="C22" s="4">
        <v>1</v>
      </c>
      <c r="D22" s="4">
        <v>0</v>
      </c>
      <c r="E22" s="4">
        <v>1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0</v>
      </c>
      <c r="U22" s="4">
        <v>1</v>
      </c>
      <c r="V22" s="4">
        <v>1</v>
      </c>
      <c r="W22" s="4">
        <v>1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/>
      <c r="AF22" s="4"/>
      <c r="AG22" s="4"/>
      <c r="AH22" s="4"/>
      <c r="AI22" s="4"/>
      <c r="AJ22" s="4"/>
    </row>
    <row r="23" spans="1:36" s="61" customFormat="1" x14ac:dyDescent="0.2">
      <c r="A23" s="59">
        <v>20</v>
      </c>
      <c r="B23" s="60">
        <v>0</v>
      </c>
      <c r="C23" s="60">
        <v>1</v>
      </c>
      <c r="D23" s="60">
        <v>0</v>
      </c>
      <c r="E23" s="60">
        <v>1</v>
      </c>
      <c r="F23" s="60">
        <v>0</v>
      </c>
      <c r="G23" s="60">
        <v>1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1</v>
      </c>
      <c r="N23" s="60">
        <v>1</v>
      </c>
      <c r="O23" s="60">
        <v>1</v>
      </c>
      <c r="P23" s="60">
        <v>0</v>
      </c>
      <c r="Q23" s="60">
        <v>0</v>
      </c>
      <c r="R23" s="60">
        <v>1</v>
      </c>
      <c r="S23" s="60">
        <v>1</v>
      </c>
      <c r="T23" s="60">
        <v>0</v>
      </c>
      <c r="U23" s="60">
        <v>0</v>
      </c>
      <c r="V23" s="60">
        <v>0</v>
      </c>
      <c r="W23" s="60">
        <v>1</v>
      </c>
      <c r="X23" s="60">
        <v>0</v>
      </c>
      <c r="Y23" s="60">
        <v>0</v>
      </c>
      <c r="Z23" s="60">
        <v>0</v>
      </c>
      <c r="AA23" s="60">
        <v>0</v>
      </c>
      <c r="AB23" s="60">
        <v>1</v>
      </c>
      <c r="AC23" s="60">
        <v>1</v>
      </c>
      <c r="AD23" s="60">
        <v>0</v>
      </c>
      <c r="AE23" s="60"/>
      <c r="AF23" s="60"/>
      <c r="AG23" s="60"/>
      <c r="AH23" s="60"/>
      <c r="AI23" s="60"/>
      <c r="AJ23" s="60"/>
    </row>
    <row r="24" spans="1:36" x14ac:dyDescent="0.2">
      <c r="A24" s="36">
        <v>21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/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/>
      <c r="AF24" s="4"/>
      <c r="AG24" s="4"/>
      <c r="AH24" s="4"/>
      <c r="AI24" s="4"/>
      <c r="AJ24" s="4"/>
    </row>
    <row r="25" spans="1:36" s="61" customFormat="1" x14ac:dyDescent="0.2">
      <c r="A25" s="59">
        <v>22</v>
      </c>
      <c r="B25" s="60">
        <v>0</v>
      </c>
      <c r="C25" s="60">
        <v>1</v>
      </c>
      <c r="D25" s="60">
        <v>0</v>
      </c>
      <c r="E25" s="60">
        <v>1</v>
      </c>
      <c r="F25" s="60">
        <v>0</v>
      </c>
      <c r="G25" s="60">
        <v>1</v>
      </c>
      <c r="H25" s="60">
        <v>0</v>
      </c>
      <c r="I25" s="60">
        <v>0</v>
      </c>
      <c r="J25" s="60">
        <v>0</v>
      </c>
      <c r="K25" s="60">
        <v>1</v>
      </c>
      <c r="L25" s="60">
        <v>1</v>
      </c>
      <c r="M25" s="60">
        <v>1</v>
      </c>
      <c r="N25" s="60">
        <v>1</v>
      </c>
      <c r="O25" s="60">
        <v>1</v>
      </c>
      <c r="P25" s="60">
        <v>1</v>
      </c>
      <c r="Q25" s="60">
        <v>1</v>
      </c>
      <c r="R25" s="60">
        <v>1</v>
      </c>
      <c r="S25" s="60">
        <v>1</v>
      </c>
      <c r="T25" s="60">
        <v>0</v>
      </c>
      <c r="U25" s="60">
        <v>1</v>
      </c>
      <c r="V25" s="60">
        <v>1</v>
      </c>
      <c r="W25" s="60">
        <v>1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/>
      <c r="AF25" s="60"/>
      <c r="AG25" s="60"/>
      <c r="AH25" s="60"/>
      <c r="AI25" s="60"/>
      <c r="AJ25" s="60"/>
    </row>
    <row r="26" spans="1:36" x14ac:dyDescent="0.2">
      <c r="A26" s="36">
        <v>23</v>
      </c>
      <c r="B26" s="4">
        <v>0</v>
      </c>
      <c r="C26" s="4">
        <v>0</v>
      </c>
      <c r="D26" s="4">
        <v>0</v>
      </c>
      <c r="E26" s="4">
        <v>1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1</v>
      </c>
      <c r="L26" s="4">
        <v>1</v>
      </c>
      <c r="M26" s="4">
        <v>1</v>
      </c>
      <c r="N26" s="4">
        <v>1</v>
      </c>
      <c r="O26" s="4"/>
      <c r="P26" s="4">
        <v>0</v>
      </c>
      <c r="Q26" s="4">
        <v>0</v>
      </c>
      <c r="R26" s="4">
        <v>0</v>
      </c>
      <c r="S26" s="4">
        <v>0</v>
      </c>
      <c r="T26" s="4">
        <v>1</v>
      </c>
      <c r="U26" s="4">
        <v>1</v>
      </c>
      <c r="V26" s="4">
        <v>0</v>
      </c>
      <c r="W26" s="4">
        <v>1</v>
      </c>
      <c r="X26" s="4">
        <v>0</v>
      </c>
      <c r="Y26" s="4">
        <v>1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/>
      <c r="AF26" s="4"/>
      <c r="AG26" s="4"/>
      <c r="AH26" s="4"/>
      <c r="AI26" s="4"/>
      <c r="AJ26" s="4"/>
    </row>
    <row r="27" spans="1:36" x14ac:dyDescent="0.2">
      <c r="A27" s="36">
        <v>24</v>
      </c>
      <c r="B27" s="4">
        <v>0</v>
      </c>
      <c r="C27" s="4">
        <v>1</v>
      </c>
      <c r="D27" s="4">
        <v>0</v>
      </c>
      <c r="E27" s="4">
        <v>1</v>
      </c>
      <c r="F27" s="4">
        <v>0</v>
      </c>
      <c r="G27" s="4">
        <v>1</v>
      </c>
      <c r="H27" s="4">
        <v>0</v>
      </c>
      <c r="I27" s="4">
        <v>0</v>
      </c>
      <c r="J27" s="4">
        <v>0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0</v>
      </c>
      <c r="U27" s="4">
        <v>1</v>
      </c>
      <c r="V27" s="4">
        <v>1</v>
      </c>
      <c r="W27" s="4">
        <v>1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/>
      <c r="AF27" s="4"/>
      <c r="AG27" s="4"/>
      <c r="AH27" s="4"/>
      <c r="AI27" s="4"/>
      <c r="AJ27" s="4"/>
    </row>
    <row r="28" spans="1:36" s="61" customFormat="1" x14ac:dyDescent="0.2">
      <c r="A28" s="59">
        <v>25</v>
      </c>
      <c r="B28" s="60">
        <v>1</v>
      </c>
      <c r="C28" s="60">
        <v>1</v>
      </c>
      <c r="D28" s="60">
        <v>1</v>
      </c>
      <c r="E28" s="60">
        <v>1</v>
      </c>
      <c r="F28" s="60">
        <v>1</v>
      </c>
      <c r="G28" s="60">
        <v>1</v>
      </c>
      <c r="H28" s="60">
        <v>1</v>
      </c>
      <c r="I28" s="60">
        <v>1</v>
      </c>
      <c r="J28" s="60">
        <v>1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1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/>
      <c r="AF28" s="60"/>
      <c r="AG28" s="60"/>
      <c r="AH28" s="60"/>
      <c r="AI28" s="60"/>
      <c r="AJ28" s="60"/>
    </row>
    <row r="29" spans="1:36" x14ac:dyDescent="0.2">
      <c r="A29" s="36">
        <v>26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/>
      <c r="AF29" s="4"/>
      <c r="AG29" s="4"/>
      <c r="AH29" s="4"/>
      <c r="AI29" s="4"/>
      <c r="AJ29" s="4"/>
    </row>
    <row r="30" spans="1:36" x14ac:dyDescent="0.2">
      <c r="A30" s="36">
        <v>27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1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/>
      <c r="AF30" s="4"/>
      <c r="AG30" s="4"/>
      <c r="AH30" s="4"/>
      <c r="AI30" s="4"/>
      <c r="AJ30" s="4"/>
    </row>
    <row r="31" spans="1:36" s="61" customFormat="1" x14ac:dyDescent="0.2">
      <c r="A31" s="59">
        <v>28</v>
      </c>
      <c r="B31" s="60">
        <v>0</v>
      </c>
      <c r="C31" s="60">
        <v>1</v>
      </c>
      <c r="D31" s="60">
        <v>0</v>
      </c>
      <c r="E31" s="60">
        <v>1</v>
      </c>
      <c r="F31" s="60">
        <v>0</v>
      </c>
      <c r="G31" s="60">
        <v>1</v>
      </c>
      <c r="H31" s="60">
        <v>0</v>
      </c>
      <c r="I31" s="60">
        <v>0</v>
      </c>
      <c r="J31" s="60">
        <v>0</v>
      </c>
      <c r="K31" s="60">
        <v>1</v>
      </c>
      <c r="L31" s="60">
        <v>1</v>
      </c>
      <c r="M31" s="60">
        <v>1</v>
      </c>
      <c r="N31" s="60">
        <v>1</v>
      </c>
      <c r="O31" s="60">
        <v>1</v>
      </c>
      <c r="P31" s="60">
        <v>1</v>
      </c>
      <c r="Q31" s="60">
        <v>1</v>
      </c>
      <c r="R31" s="60">
        <v>1</v>
      </c>
      <c r="S31" s="60">
        <v>1</v>
      </c>
      <c r="T31" s="60">
        <v>0</v>
      </c>
      <c r="U31" s="60">
        <v>1</v>
      </c>
      <c r="V31" s="60">
        <v>1</v>
      </c>
      <c r="W31" s="60">
        <v>1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/>
      <c r="AF31" s="60"/>
      <c r="AG31" s="60"/>
      <c r="AH31" s="60"/>
      <c r="AI31" s="60"/>
      <c r="AJ31" s="60"/>
    </row>
    <row r="32" spans="1:36" x14ac:dyDescent="0.2">
      <c r="A32" s="36">
        <v>29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/>
      <c r="U32" s="4">
        <v>0</v>
      </c>
      <c r="V32" s="4">
        <v>0</v>
      </c>
      <c r="W32" s="4">
        <v>1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/>
      <c r="AF32" s="4"/>
      <c r="AG32" s="4"/>
      <c r="AH32" s="4"/>
      <c r="AI32" s="4"/>
      <c r="AJ32" s="4"/>
    </row>
    <row r="33" spans="1:36" x14ac:dyDescent="0.2">
      <c r="A33" s="36">
        <v>30</v>
      </c>
      <c r="B33" s="4">
        <v>0</v>
      </c>
      <c r="C33" s="4">
        <v>0</v>
      </c>
      <c r="D33" s="4">
        <v>0</v>
      </c>
      <c r="E33" s="4">
        <v>1</v>
      </c>
      <c r="F33" s="4">
        <v>0</v>
      </c>
      <c r="G33" s="4">
        <v>1</v>
      </c>
      <c r="H33" s="4">
        <v>0</v>
      </c>
      <c r="I33" s="4">
        <v>0</v>
      </c>
      <c r="J33" s="4">
        <v>0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0</v>
      </c>
      <c r="U33" s="4">
        <v>1</v>
      </c>
      <c r="V33" s="4">
        <v>1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/>
      <c r="AF33" s="4"/>
      <c r="AG33" s="4"/>
      <c r="AH33" s="4"/>
      <c r="AI33" s="4"/>
      <c r="AJ33" s="4"/>
    </row>
    <row r="34" spans="1:36" s="61" customFormat="1" x14ac:dyDescent="0.2">
      <c r="A34" s="59">
        <v>31</v>
      </c>
      <c r="B34" s="60">
        <v>1</v>
      </c>
      <c r="C34" s="60">
        <v>1</v>
      </c>
      <c r="D34" s="60">
        <v>1</v>
      </c>
      <c r="E34" s="60">
        <v>1</v>
      </c>
      <c r="F34" s="60">
        <v>1</v>
      </c>
      <c r="G34" s="60">
        <v>1</v>
      </c>
      <c r="H34" s="60">
        <v>1</v>
      </c>
      <c r="I34" s="60">
        <v>1</v>
      </c>
      <c r="J34" s="60">
        <v>1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1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/>
      <c r="AF34" s="60"/>
      <c r="AG34" s="60"/>
      <c r="AH34" s="60"/>
      <c r="AI34" s="60"/>
      <c r="AJ34" s="60"/>
    </row>
    <row r="35" spans="1:36" s="61" customFormat="1" x14ac:dyDescent="0.2">
      <c r="A35" s="59">
        <v>32</v>
      </c>
      <c r="B35" s="60">
        <v>0</v>
      </c>
      <c r="C35" s="60">
        <v>1</v>
      </c>
      <c r="D35" s="60">
        <v>0</v>
      </c>
      <c r="E35" s="60">
        <v>1</v>
      </c>
      <c r="F35" s="60">
        <v>0</v>
      </c>
      <c r="G35" s="60">
        <v>1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1</v>
      </c>
      <c r="N35" s="60">
        <v>1</v>
      </c>
      <c r="O35" s="60">
        <v>1</v>
      </c>
      <c r="P35" s="60">
        <v>1</v>
      </c>
      <c r="Q35" s="60">
        <v>1</v>
      </c>
      <c r="R35" s="60">
        <v>1</v>
      </c>
      <c r="S35" s="60">
        <v>1</v>
      </c>
      <c r="T35" s="60">
        <v>0</v>
      </c>
      <c r="U35" s="60">
        <v>0</v>
      </c>
      <c r="V35" s="60">
        <v>0</v>
      </c>
      <c r="W35" s="60">
        <v>1</v>
      </c>
      <c r="X35" s="60">
        <v>0</v>
      </c>
      <c r="Y35" s="60">
        <v>0</v>
      </c>
      <c r="Z35" s="60">
        <v>0</v>
      </c>
      <c r="AA35" s="60">
        <v>0</v>
      </c>
      <c r="AB35" s="60">
        <v>1</v>
      </c>
      <c r="AC35" s="60">
        <v>1</v>
      </c>
      <c r="AD35" s="60">
        <v>0</v>
      </c>
      <c r="AE35" s="60"/>
      <c r="AF35" s="60"/>
      <c r="AG35" s="60"/>
      <c r="AH35" s="60"/>
      <c r="AI35" s="60"/>
      <c r="AJ35" s="60"/>
    </row>
    <row r="36" spans="1:36" s="61" customFormat="1" x14ac:dyDescent="0.2">
      <c r="A36" s="59">
        <v>33</v>
      </c>
      <c r="B36" s="60">
        <v>0</v>
      </c>
      <c r="C36" s="60">
        <v>1</v>
      </c>
      <c r="D36" s="60">
        <v>0</v>
      </c>
      <c r="E36" s="60">
        <v>1</v>
      </c>
      <c r="F36" s="60">
        <v>0</v>
      </c>
      <c r="G36" s="60">
        <v>1</v>
      </c>
      <c r="H36" s="60">
        <v>0</v>
      </c>
      <c r="I36" s="60">
        <v>0</v>
      </c>
      <c r="J36" s="60">
        <v>0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  <c r="P36" s="60">
        <v>1</v>
      </c>
      <c r="Q36" s="60">
        <v>1</v>
      </c>
      <c r="R36" s="60">
        <v>1</v>
      </c>
      <c r="S36" s="60">
        <v>1</v>
      </c>
      <c r="T36" s="60">
        <v>0</v>
      </c>
      <c r="U36" s="60">
        <v>1</v>
      </c>
      <c r="V36" s="60">
        <v>1</v>
      </c>
      <c r="W36" s="60">
        <v>1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/>
      <c r="AF36" s="60"/>
      <c r="AG36" s="60"/>
      <c r="AH36" s="60"/>
      <c r="AI36" s="60"/>
      <c r="AJ36" s="60"/>
    </row>
    <row r="37" spans="1:36" x14ac:dyDescent="0.2">
      <c r="A37" s="36">
        <v>34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/>
      <c r="U37" s="4">
        <v>0</v>
      </c>
      <c r="V37" s="4">
        <v>0</v>
      </c>
      <c r="W37" s="4">
        <v>1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/>
      <c r="AF37" s="4"/>
      <c r="AG37" s="4"/>
      <c r="AH37" s="4"/>
      <c r="AI37" s="4"/>
      <c r="AJ37" s="4"/>
    </row>
    <row r="38" spans="1:36" x14ac:dyDescent="0.2">
      <c r="A38" s="36">
        <v>35</v>
      </c>
      <c r="B38" s="4">
        <v>0</v>
      </c>
      <c r="C38" s="4">
        <v>1</v>
      </c>
      <c r="D38" s="4">
        <v>0</v>
      </c>
      <c r="E38" s="4">
        <v>1</v>
      </c>
      <c r="F38" s="4">
        <v>0</v>
      </c>
      <c r="G38" s="4">
        <v>1</v>
      </c>
      <c r="H38" s="4">
        <v>0</v>
      </c>
      <c r="I38" s="4">
        <v>0</v>
      </c>
      <c r="J38" s="4">
        <v>0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0</v>
      </c>
      <c r="U38" s="4">
        <v>1</v>
      </c>
      <c r="V38" s="4">
        <v>1</v>
      </c>
      <c r="W38" s="4">
        <v>1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/>
      <c r="AF38" s="4"/>
      <c r="AG38" s="4"/>
      <c r="AH38" s="4"/>
      <c r="AI38" s="4"/>
      <c r="AJ38" s="4"/>
    </row>
    <row r="39" spans="1:36" s="61" customFormat="1" x14ac:dyDescent="0.2">
      <c r="A39" s="59">
        <v>36</v>
      </c>
      <c r="B39" s="60">
        <v>0</v>
      </c>
      <c r="C39" s="60">
        <v>1</v>
      </c>
      <c r="D39" s="60">
        <v>0</v>
      </c>
      <c r="E39" s="60">
        <v>1</v>
      </c>
      <c r="F39" s="60">
        <v>0</v>
      </c>
      <c r="G39" s="60">
        <v>1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1</v>
      </c>
      <c r="N39" s="60">
        <v>1</v>
      </c>
      <c r="O39" s="60">
        <v>1</v>
      </c>
      <c r="P39" s="60">
        <v>0</v>
      </c>
      <c r="Q39" s="60">
        <v>0</v>
      </c>
      <c r="R39" s="60">
        <v>1</v>
      </c>
      <c r="S39" s="60">
        <v>1</v>
      </c>
      <c r="T39" s="60">
        <v>0</v>
      </c>
      <c r="U39" s="60">
        <v>0</v>
      </c>
      <c r="V39" s="60">
        <v>0</v>
      </c>
      <c r="W39" s="60">
        <v>1</v>
      </c>
      <c r="X39" s="60">
        <v>0</v>
      </c>
      <c r="Y39" s="60">
        <v>0</v>
      </c>
      <c r="Z39" s="60">
        <v>0</v>
      </c>
      <c r="AA39" s="60">
        <v>0</v>
      </c>
      <c r="AB39" s="60">
        <v>1</v>
      </c>
      <c r="AC39" s="60">
        <v>1</v>
      </c>
      <c r="AD39" s="60">
        <v>1</v>
      </c>
      <c r="AE39" s="60"/>
      <c r="AF39" s="60"/>
      <c r="AG39" s="60"/>
      <c r="AH39" s="60"/>
      <c r="AI39" s="60"/>
      <c r="AJ39" s="60"/>
    </row>
    <row r="40" spans="1:36" s="61" customFormat="1" x14ac:dyDescent="0.2">
      <c r="A40" s="59">
        <v>37</v>
      </c>
      <c r="B40" s="60">
        <v>0</v>
      </c>
      <c r="C40" s="60">
        <v>1</v>
      </c>
      <c r="D40" s="60">
        <v>0</v>
      </c>
      <c r="E40" s="60">
        <v>1</v>
      </c>
      <c r="F40" s="60">
        <v>0</v>
      </c>
      <c r="G40" s="60">
        <v>1</v>
      </c>
      <c r="H40" s="60">
        <v>0</v>
      </c>
      <c r="I40" s="60">
        <v>0</v>
      </c>
      <c r="J40" s="60">
        <v>0</v>
      </c>
      <c r="K40" s="60">
        <v>1</v>
      </c>
      <c r="L40" s="60">
        <v>1</v>
      </c>
      <c r="M40" s="60">
        <v>1</v>
      </c>
      <c r="N40" s="60">
        <v>1</v>
      </c>
      <c r="O40" s="60">
        <v>1</v>
      </c>
      <c r="P40" s="60">
        <v>1</v>
      </c>
      <c r="Q40" s="60">
        <v>1</v>
      </c>
      <c r="R40" s="60">
        <v>1</v>
      </c>
      <c r="S40" s="60">
        <v>1</v>
      </c>
      <c r="T40" s="60">
        <v>0</v>
      </c>
      <c r="U40" s="60">
        <v>1</v>
      </c>
      <c r="V40" s="60">
        <v>1</v>
      </c>
      <c r="W40" s="60">
        <v>1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/>
      <c r="AF40" s="60"/>
      <c r="AG40" s="60"/>
      <c r="AH40" s="60"/>
      <c r="AI40" s="60"/>
      <c r="AJ40" s="60"/>
    </row>
    <row r="41" spans="1:36" x14ac:dyDescent="0.2">
      <c r="A41" s="36">
        <v>38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1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/>
      <c r="AF41" s="4"/>
      <c r="AG41" s="4"/>
      <c r="AH41" s="4"/>
      <c r="AI41" s="4"/>
      <c r="AJ41" s="4"/>
    </row>
    <row r="42" spans="1:36" x14ac:dyDescent="0.2">
      <c r="A42" s="36">
        <v>39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1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/>
      <c r="AF42" s="4"/>
      <c r="AG42" s="4"/>
      <c r="AH42" s="4"/>
      <c r="AI42" s="4"/>
      <c r="AJ42" s="4"/>
    </row>
    <row r="43" spans="1:36" x14ac:dyDescent="0.2">
      <c r="A43" s="36">
        <v>40</v>
      </c>
      <c r="B43" s="4">
        <v>0</v>
      </c>
      <c r="C43" s="4">
        <v>1</v>
      </c>
      <c r="D43" s="4">
        <v>0</v>
      </c>
      <c r="E43" s="4">
        <v>1</v>
      </c>
      <c r="F43" s="4">
        <v>0</v>
      </c>
      <c r="G43" s="4">
        <v>1</v>
      </c>
      <c r="H43" s="4">
        <v>0</v>
      </c>
      <c r="I43" s="4">
        <v>0</v>
      </c>
      <c r="J43" s="4">
        <v>0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0</v>
      </c>
      <c r="U43" s="4">
        <v>1</v>
      </c>
      <c r="V43" s="4">
        <v>1</v>
      </c>
      <c r="W43" s="4">
        <v>1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/>
      <c r="AF43" s="4"/>
      <c r="AG43" s="4"/>
      <c r="AH43" s="4"/>
      <c r="AI43" s="4"/>
      <c r="AJ43" s="4"/>
    </row>
    <row r="44" spans="1:36" x14ac:dyDescent="0.2">
      <c r="A44" s="36">
        <v>41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1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/>
      <c r="AF44" s="4"/>
      <c r="AG44" s="4"/>
      <c r="AH44" s="4"/>
      <c r="AI44" s="4"/>
      <c r="AJ44" s="4"/>
    </row>
    <row r="45" spans="1:36" x14ac:dyDescent="0.2">
      <c r="A45" s="36">
        <v>42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1</v>
      </c>
      <c r="X45" s="4">
        <v>1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/>
      <c r="AF45" s="4"/>
      <c r="AG45" s="4"/>
      <c r="AH45" s="4"/>
      <c r="AI45" s="4"/>
      <c r="AJ45" s="4"/>
    </row>
    <row r="46" spans="1:36" x14ac:dyDescent="0.2">
      <c r="A46" s="36">
        <v>43</v>
      </c>
      <c r="B46" s="4">
        <v>0</v>
      </c>
      <c r="C46" s="4">
        <v>1</v>
      </c>
      <c r="D46" s="4">
        <v>0</v>
      </c>
      <c r="E46" s="4">
        <v>1</v>
      </c>
      <c r="F46" s="4">
        <v>0</v>
      </c>
      <c r="G46" s="4">
        <v>1</v>
      </c>
      <c r="H46" s="4">
        <v>0</v>
      </c>
      <c r="I46" s="4">
        <v>0</v>
      </c>
      <c r="J46" s="4">
        <v>0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0</v>
      </c>
      <c r="U46" s="4">
        <v>1</v>
      </c>
      <c r="V46" s="4">
        <v>1</v>
      </c>
      <c r="W46" s="4">
        <v>1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/>
      <c r="AF46" s="4"/>
      <c r="AG46" s="4"/>
      <c r="AH46" s="4"/>
      <c r="AI46" s="4"/>
      <c r="AJ46" s="4"/>
    </row>
    <row r="47" spans="1:36" x14ac:dyDescent="0.2">
      <c r="A47" s="36">
        <v>44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1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/>
      <c r="AF47" s="4"/>
      <c r="AG47" s="4"/>
      <c r="AH47" s="4"/>
      <c r="AI47" s="4"/>
      <c r="AJ47" s="4"/>
    </row>
    <row r="48" spans="1:36" s="61" customFormat="1" x14ac:dyDescent="0.2">
      <c r="A48" s="59">
        <v>45</v>
      </c>
      <c r="B48" s="60">
        <v>0</v>
      </c>
      <c r="C48" s="60">
        <v>1</v>
      </c>
      <c r="D48" s="60">
        <v>0</v>
      </c>
      <c r="E48" s="60">
        <v>1</v>
      </c>
      <c r="F48" s="60">
        <v>0</v>
      </c>
      <c r="G48" s="60">
        <v>1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1</v>
      </c>
      <c r="N48" s="60">
        <v>1</v>
      </c>
      <c r="O48" s="60">
        <v>1</v>
      </c>
      <c r="P48" s="60">
        <v>0</v>
      </c>
      <c r="Q48" s="60">
        <v>0</v>
      </c>
      <c r="R48" s="60">
        <v>1</v>
      </c>
      <c r="S48" s="60">
        <v>1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1</v>
      </c>
      <c r="AC48" s="60">
        <v>1</v>
      </c>
      <c r="AD48" s="60">
        <v>1</v>
      </c>
      <c r="AE48" s="60"/>
      <c r="AF48" s="60"/>
      <c r="AG48" s="60"/>
      <c r="AH48" s="60"/>
      <c r="AI48" s="60"/>
      <c r="AJ48" s="60"/>
    </row>
    <row r="49" spans="1:36" s="58" customFormat="1" x14ac:dyDescent="0.2">
      <c r="A49" s="57">
        <v>46</v>
      </c>
      <c r="B49" s="54">
        <v>0</v>
      </c>
      <c r="C49" s="54">
        <v>1</v>
      </c>
      <c r="D49" s="54">
        <v>0</v>
      </c>
      <c r="E49" s="54">
        <v>1</v>
      </c>
      <c r="F49" s="54">
        <v>0</v>
      </c>
      <c r="G49" s="54">
        <v>1</v>
      </c>
      <c r="H49" s="54">
        <v>0</v>
      </c>
      <c r="I49" s="54">
        <v>0</v>
      </c>
      <c r="J49" s="54">
        <v>0</v>
      </c>
      <c r="K49" s="54">
        <v>1</v>
      </c>
      <c r="L49" s="54">
        <v>1</v>
      </c>
      <c r="M49" s="54">
        <v>1</v>
      </c>
      <c r="N49" s="54">
        <v>1</v>
      </c>
      <c r="O49" s="54">
        <v>1</v>
      </c>
      <c r="P49" s="54">
        <v>1</v>
      </c>
      <c r="Q49" s="54">
        <v>1</v>
      </c>
      <c r="R49" s="54">
        <v>1</v>
      </c>
      <c r="S49" s="54">
        <v>1</v>
      </c>
      <c r="T49" s="54">
        <v>0</v>
      </c>
      <c r="U49" s="54">
        <v>1</v>
      </c>
      <c r="V49" s="54">
        <v>1</v>
      </c>
      <c r="W49" s="54">
        <v>1</v>
      </c>
      <c r="X49" s="54">
        <v>0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/>
      <c r="AF49" s="54"/>
      <c r="AG49" s="54"/>
      <c r="AH49" s="54"/>
      <c r="AI49" s="54"/>
      <c r="AJ49" s="54"/>
    </row>
    <row r="50" spans="1:36" x14ac:dyDescent="0.2">
      <c r="A50" s="36">
        <v>47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1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/>
      <c r="AF50" s="4"/>
      <c r="AG50" s="4"/>
      <c r="AH50" s="4"/>
      <c r="AI50" s="4"/>
      <c r="AJ50" s="4"/>
    </row>
    <row r="51" spans="1:36" x14ac:dyDescent="0.2">
      <c r="A51" s="36">
        <v>48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1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/>
      <c r="AF51" s="4"/>
      <c r="AG51" s="4"/>
      <c r="AH51" s="4"/>
      <c r="AI51" s="4"/>
      <c r="AJ51" s="4"/>
    </row>
    <row r="52" spans="1:36" x14ac:dyDescent="0.2">
      <c r="A52" s="36">
        <v>49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0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1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/>
      <c r="AF52" s="4"/>
      <c r="AG52" s="4"/>
      <c r="AH52" s="4"/>
      <c r="AI52" s="4"/>
      <c r="AJ52" s="4"/>
    </row>
    <row r="53" spans="1:36" x14ac:dyDescent="0.2">
      <c r="A53" s="36">
        <v>50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1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/>
      <c r="AF53" s="4"/>
      <c r="AG53" s="4"/>
      <c r="AH53" s="4"/>
      <c r="AI53" s="4"/>
      <c r="AJ53" s="4"/>
    </row>
  </sheetData>
  <mergeCells count="2">
    <mergeCell ref="A1:A3"/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Master</vt:lpstr>
      <vt:lpstr>Medications</vt:lpstr>
      <vt:lpstr>Operating Room Consumables</vt:lpstr>
      <vt:lpstr>Cost of Sterilization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Daniyal Mansoor</dc:creator>
  <cp:keywords/>
  <dc:description/>
  <cp:lastModifiedBy>Sara Thalheimer</cp:lastModifiedBy>
  <cp:revision/>
  <dcterms:created xsi:type="dcterms:W3CDTF">2022-01-26T17:51:26Z</dcterms:created>
  <dcterms:modified xsi:type="dcterms:W3CDTF">2022-03-14T18:42:24Z</dcterms:modified>
  <cp:category/>
  <cp:contentStatus/>
</cp:coreProperties>
</file>