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w714\Documents\Danjinae\Proccess\"/>
    </mc:Choice>
  </mc:AlternateContent>
  <xr:revisionPtr revIDLastSave="0" documentId="13_ncr:1_{7FE8999D-7AD6-40F1-804A-B7121E1A092F}" xr6:coauthVersionLast="47" xr6:coauthVersionMax="47" xr10:uidLastSave="{00000000-0000-0000-0000-000000000000}"/>
  <bookViews>
    <workbookView xWindow="-98" yWindow="-98" windowWidth="21795" windowHeight="13875" activeTab="4" xr2:uid="{00000000-000D-0000-FFFF-FFFF00000000}"/>
  </bookViews>
  <sheets>
    <sheet name="Product Backlog" sheetId="1" r:id="rId1"/>
    <sheet name="Iteration 1" sheetId="25" r:id="rId2"/>
    <sheet name="Iteration 2" sheetId="19" r:id="rId3"/>
    <sheet name="Iteration 3" sheetId="21" r:id="rId4"/>
    <sheet name="Iteration 4" sheetId="22" r:id="rId5"/>
    <sheet name="Iteration 5" sheetId="23" r:id="rId6"/>
    <sheet name="Iteration 6" sheetId="24" r:id="rId7"/>
    <sheet name="Holidays" sheetId="5" r:id="rId8"/>
    <sheet name="Members" sheetId="4" r:id="rId9"/>
  </sheets>
  <definedNames>
    <definedName name="_xlnm._FilterDatabase" localSheetId="0" hidden="1">'Product Backlog'!$B$2:$I$189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D8" i="21"/>
  <c r="D9" i="21"/>
  <c r="J27" i="21"/>
  <c r="I27" i="21"/>
  <c r="N27" i="21"/>
  <c r="M27" i="21"/>
  <c r="O27" i="21"/>
  <c r="P27" i="21"/>
  <c r="D10" i="21"/>
  <c r="K27" i="21"/>
  <c r="L27" i="21"/>
  <c r="D27" i="21"/>
  <c r="C27" i="21"/>
  <c r="C24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J53" i="25"/>
  <c r="O53" i="25"/>
  <c r="I53" i="25"/>
  <c r="N53" i="25"/>
  <c r="D53" i="25"/>
  <c r="C53" i="25"/>
  <c r="J52" i="25"/>
  <c r="O52" i="25"/>
  <c r="I52" i="25"/>
  <c r="N52" i="25"/>
  <c r="D52" i="25"/>
  <c r="C52" i="25"/>
  <c r="J51" i="25"/>
  <c r="O51" i="25"/>
  <c r="I51" i="25"/>
  <c r="N51" i="25"/>
  <c r="D51" i="25"/>
  <c r="C51" i="25"/>
  <c r="J50" i="25"/>
  <c r="O50" i="25"/>
  <c r="I50" i="25"/>
  <c r="N50" i="25"/>
  <c r="D50" i="25"/>
  <c r="C50" i="25"/>
  <c r="J49" i="25"/>
  <c r="O49" i="25"/>
  <c r="I49" i="25"/>
  <c r="N49" i="25"/>
  <c r="D49" i="25"/>
  <c r="C49" i="25"/>
  <c r="J48" i="25"/>
  <c r="O48" i="25"/>
  <c r="I48" i="25"/>
  <c r="N48" i="25"/>
  <c r="D48" i="25"/>
  <c r="C48" i="25"/>
  <c r="J47" i="25"/>
  <c r="O47" i="25"/>
  <c r="I47" i="25"/>
  <c r="N47" i="25"/>
  <c r="D47" i="25"/>
  <c r="C47" i="25"/>
  <c r="J46" i="25"/>
  <c r="O46" i="25"/>
  <c r="I46" i="25"/>
  <c r="N46" i="25"/>
  <c r="D46" i="25"/>
  <c r="C46" i="25"/>
  <c r="J45" i="25"/>
  <c r="O45" i="25"/>
  <c r="I45" i="25"/>
  <c r="N45" i="25"/>
  <c r="D45" i="25"/>
  <c r="C45" i="25"/>
  <c r="J44" i="25"/>
  <c r="O44" i="25"/>
  <c r="I44" i="25"/>
  <c r="N44" i="25"/>
  <c r="D44" i="25"/>
  <c r="C44" i="25"/>
  <c r="J43" i="25"/>
  <c r="O43" i="25"/>
  <c r="I43" i="25"/>
  <c r="N43" i="25"/>
  <c r="D43" i="25"/>
  <c r="C43" i="25"/>
  <c r="J42" i="25"/>
  <c r="O42" i="25"/>
  <c r="I42" i="25"/>
  <c r="N42" i="25"/>
  <c r="D42" i="25"/>
  <c r="C42" i="25"/>
  <c r="J41" i="25"/>
  <c r="O41" i="25"/>
  <c r="I41" i="25"/>
  <c r="N41" i="25"/>
  <c r="D41" i="25"/>
  <c r="C41" i="25"/>
  <c r="J40" i="25"/>
  <c r="O40" i="25"/>
  <c r="I40" i="25"/>
  <c r="N40" i="25"/>
  <c r="D40" i="25"/>
  <c r="C40" i="25"/>
  <c r="J39" i="25"/>
  <c r="O39" i="25"/>
  <c r="I39" i="25"/>
  <c r="N39" i="25"/>
  <c r="D39" i="25"/>
  <c r="C39" i="25"/>
  <c r="J38" i="25"/>
  <c r="O38" i="25"/>
  <c r="I38" i="25"/>
  <c r="N38" i="25"/>
  <c r="D38" i="25"/>
  <c r="C38" i="25"/>
  <c r="J37" i="25"/>
  <c r="O37" i="25"/>
  <c r="I37" i="25"/>
  <c r="N37" i="25"/>
  <c r="D37" i="25"/>
  <c r="C37" i="25"/>
  <c r="J36" i="25"/>
  <c r="O36" i="25"/>
  <c r="I36" i="25"/>
  <c r="N36" i="25"/>
  <c r="D36" i="25"/>
  <c r="C36" i="25"/>
  <c r="J35" i="25"/>
  <c r="O35" i="25"/>
  <c r="I35" i="25"/>
  <c r="N35" i="25"/>
  <c r="D35" i="25"/>
  <c r="C35" i="25"/>
  <c r="J34" i="25"/>
  <c r="O34" i="25"/>
  <c r="I34" i="25"/>
  <c r="N34" i="25"/>
  <c r="D34" i="25"/>
  <c r="C34" i="25"/>
  <c r="J33" i="25"/>
  <c r="O33" i="25"/>
  <c r="I33" i="25"/>
  <c r="N33" i="25"/>
  <c r="D33" i="25"/>
  <c r="C33" i="25"/>
  <c r="J32" i="25"/>
  <c r="O32" i="25"/>
  <c r="I32" i="25"/>
  <c r="N32" i="25"/>
  <c r="D32" i="25"/>
  <c r="C32" i="25"/>
  <c r="J31" i="25"/>
  <c r="O31" i="25"/>
  <c r="I31" i="25"/>
  <c r="N31" i="25"/>
  <c r="D31" i="25"/>
  <c r="C31" i="25"/>
  <c r="J30" i="25"/>
  <c r="O30" i="25"/>
  <c r="I30" i="25"/>
  <c r="N30" i="25"/>
  <c r="D30" i="25"/>
  <c r="C30" i="25"/>
  <c r="J29" i="25"/>
  <c r="O29" i="25"/>
  <c r="I29" i="25"/>
  <c r="N29" i="25"/>
  <c r="D29" i="25"/>
  <c r="C29" i="25"/>
  <c r="J28" i="25"/>
  <c r="O28" i="25"/>
  <c r="I28" i="25"/>
  <c r="N28" i="25"/>
  <c r="D28" i="25"/>
  <c r="C28" i="25"/>
  <c r="J27" i="25"/>
  <c r="O27" i="25"/>
  <c r="I27" i="25"/>
  <c r="N27" i="25"/>
  <c r="D27" i="25"/>
  <c r="C27" i="25"/>
  <c r="J26" i="25"/>
  <c r="O26" i="25"/>
  <c r="I26" i="25"/>
  <c r="N26" i="25"/>
  <c r="D26" i="25"/>
  <c r="C26" i="25"/>
  <c r="R25" i="25"/>
  <c r="J25" i="25"/>
  <c r="O25" i="25"/>
  <c r="I25" i="25"/>
  <c r="N25" i="25"/>
  <c r="D25" i="25"/>
  <c r="C25" i="25"/>
  <c r="O24" i="25"/>
  <c r="I24" i="25"/>
  <c r="N24" i="25"/>
  <c r="D24" i="25"/>
  <c r="D20" i="25"/>
  <c r="D7" i="25"/>
  <c r="D8" i="25"/>
  <c r="D9" i="25"/>
  <c r="C24" i="24"/>
  <c r="D24" i="24"/>
  <c r="I24" i="24"/>
  <c r="D7" i="24"/>
  <c r="D8" i="24"/>
  <c r="D9" i="24"/>
  <c r="D10" i="24"/>
  <c r="K24" i="24"/>
  <c r="L24" i="24"/>
  <c r="N24" i="24"/>
  <c r="M24" i="24"/>
  <c r="O24" i="24"/>
  <c r="P24" i="24"/>
  <c r="C25" i="24"/>
  <c r="D25" i="24"/>
  <c r="J25" i="24"/>
  <c r="I25" i="24"/>
  <c r="K25" i="24"/>
  <c r="L25" i="24"/>
  <c r="N25" i="24"/>
  <c r="M25" i="24"/>
  <c r="O25" i="24"/>
  <c r="P25" i="24"/>
  <c r="R25" i="24"/>
  <c r="C26" i="24"/>
  <c r="D26" i="24"/>
  <c r="J26" i="24"/>
  <c r="I26" i="24"/>
  <c r="K26" i="24"/>
  <c r="L26" i="24"/>
  <c r="N26" i="24"/>
  <c r="M26" i="24"/>
  <c r="O26" i="24"/>
  <c r="P26" i="24"/>
  <c r="C27" i="24"/>
  <c r="D27" i="24"/>
  <c r="J27" i="24"/>
  <c r="I27" i="24"/>
  <c r="K27" i="24"/>
  <c r="L27" i="24"/>
  <c r="N27" i="24"/>
  <c r="M27" i="24"/>
  <c r="O27" i="24"/>
  <c r="P27" i="24"/>
  <c r="C28" i="24"/>
  <c r="D28" i="24"/>
  <c r="J28" i="24"/>
  <c r="I28" i="24"/>
  <c r="K28" i="24"/>
  <c r="L28" i="24"/>
  <c r="N28" i="24"/>
  <c r="M28" i="24"/>
  <c r="O28" i="24"/>
  <c r="P28" i="24"/>
  <c r="C29" i="24"/>
  <c r="D29" i="24"/>
  <c r="J29" i="24"/>
  <c r="I29" i="24"/>
  <c r="K29" i="24"/>
  <c r="L29" i="24"/>
  <c r="N29" i="24"/>
  <c r="M29" i="24"/>
  <c r="O29" i="24"/>
  <c r="P29" i="24"/>
  <c r="C30" i="24"/>
  <c r="D30" i="24"/>
  <c r="J30" i="24"/>
  <c r="I30" i="24"/>
  <c r="K30" i="24"/>
  <c r="L30" i="24"/>
  <c r="N30" i="24"/>
  <c r="M30" i="24"/>
  <c r="O30" i="24"/>
  <c r="P30" i="24"/>
  <c r="C31" i="24"/>
  <c r="D31" i="24"/>
  <c r="J31" i="24"/>
  <c r="I31" i="24"/>
  <c r="K31" i="24"/>
  <c r="L31" i="24"/>
  <c r="N31" i="24"/>
  <c r="M31" i="24"/>
  <c r="O31" i="24"/>
  <c r="P31" i="24"/>
  <c r="C32" i="24"/>
  <c r="D32" i="24"/>
  <c r="J32" i="24"/>
  <c r="I32" i="24"/>
  <c r="K32" i="24"/>
  <c r="L32" i="24"/>
  <c r="N32" i="24"/>
  <c r="M32" i="24"/>
  <c r="O32" i="24"/>
  <c r="P32" i="24"/>
  <c r="C33" i="24"/>
  <c r="D33" i="24"/>
  <c r="J33" i="24"/>
  <c r="I33" i="24"/>
  <c r="K33" i="24"/>
  <c r="L33" i="24"/>
  <c r="N33" i="24"/>
  <c r="M33" i="24"/>
  <c r="O33" i="24"/>
  <c r="P33" i="24"/>
  <c r="C34" i="24"/>
  <c r="D34" i="24"/>
  <c r="J34" i="24"/>
  <c r="I34" i="24"/>
  <c r="K34" i="24"/>
  <c r="L34" i="24"/>
  <c r="N34" i="24"/>
  <c r="M34" i="24"/>
  <c r="O34" i="24"/>
  <c r="P34" i="24"/>
  <c r="C35" i="24"/>
  <c r="D35" i="24"/>
  <c r="J35" i="24"/>
  <c r="I35" i="24"/>
  <c r="K35" i="24"/>
  <c r="L35" i="24"/>
  <c r="N35" i="24"/>
  <c r="M35" i="24"/>
  <c r="O35" i="24"/>
  <c r="P35" i="24"/>
  <c r="C36" i="24"/>
  <c r="D36" i="24"/>
  <c r="J36" i="24"/>
  <c r="I36" i="24"/>
  <c r="K36" i="24"/>
  <c r="L36" i="24"/>
  <c r="N36" i="24"/>
  <c r="M36" i="24"/>
  <c r="O36" i="24"/>
  <c r="P36" i="24"/>
  <c r="C37" i="24"/>
  <c r="D37" i="24"/>
  <c r="J37" i="24"/>
  <c r="I37" i="24"/>
  <c r="K37" i="24"/>
  <c r="L37" i="24"/>
  <c r="N37" i="24"/>
  <c r="M37" i="24"/>
  <c r="O37" i="24"/>
  <c r="P37" i="24"/>
  <c r="C38" i="24"/>
  <c r="D38" i="24"/>
  <c r="J38" i="24"/>
  <c r="I38" i="24"/>
  <c r="K38" i="24"/>
  <c r="L38" i="24"/>
  <c r="N38" i="24"/>
  <c r="M38" i="24"/>
  <c r="O38" i="24"/>
  <c r="P38" i="24"/>
  <c r="C39" i="24"/>
  <c r="D39" i="24"/>
  <c r="J39" i="24"/>
  <c r="I39" i="24"/>
  <c r="K39" i="24"/>
  <c r="L39" i="24"/>
  <c r="N39" i="24"/>
  <c r="M39" i="24"/>
  <c r="O39" i="24"/>
  <c r="P39" i="24"/>
  <c r="C40" i="24"/>
  <c r="D40" i="24"/>
  <c r="J40" i="24"/>
  <c r="I40" i="24"/>
  <c r="K40" i="24"/>
  <c r="L40" i="24"/>
  <c r="N40" i="24"/>
  <c r="M40" i="24"/>
  <c r="O40" i="24"/>
  <c r="P40" i="24"/>
  <c r="C41" i="24"/>
  <c r="D41" i="24"/>
  <c r="J41" i="24"/>
  <c r="I41" i="24"/>
  <c r="K41" i="24"/>
  <c r="L41" i="24"/>
  <c r="N41" i="24"/>
  <c r="M41" i="24"/>
  <c r="O41" i="24"/>
  <c r="P41" i="24"/>
  <c r="C42" i="24"/>
  <c r="D42" i="24"/>
  <c r="J42" i="24"/>
  <c r="I42" i="24"/>
  <c r="K42" i="24"/>
  <c r="L42" i="24"/>
  <c r="N42" i="24"/>
  <c r="M42" i="24"/>
  <c r="O42" i="24"/>
  <c r="P42" i="24"/>
  <c r="C43" i="24"/>
  <c r="D43" i="24"/>
  <c r="J43" i="24"/>
  <c r="I43" i="24"/>
  <c r="K43" i="24"/>
  <c r="L43" i="24"/>
  <c r="N43" i="24"/>
  <c r="M43" i="24"/>
  <c r="O43" i="24"/>
  <c r="P43" i="24"/>
  <c r="C44" i="24"/>
  <c r="D44" i="24"/>
  <c r="J44" i="24"/>
  <c r="I44" i="24"/>
  <c r="K44" i="24"/>
  <c r="L44" i="24"/>
  <c r="N44" i="24"/>
  <c r="M44" i="24"/>
  <c r="O44" i="24"/>
  <c r="P44" i="24"/>
  <c r="C45" i="24"/>
  <c r="D45" i="24"/>
  <c r="J45" i="24"/>
  <c r="I45" i="24"/>
  <c r="K45" i="24"/>
  <c r="L45" i="24"/>
  <c r="N45" i="24"/>
  <c r="M45" i="24"/>
  <c r="O45" i="24"/>
  <c r="P45" i="24"/>
  <c r="C46" i="24"/>
  <c r="D46" i="24"/>
  <c r="J46" i="24"/>
  <c r="I46" i="24"/>
  <c r="K46" i="24"/>
  <c r="L46" i="24"/>
  <c r="N46" i="24"/>
  <c r="M46" i="24"/>
  <c r="O46" i="24"/>
  <c r="P46" i="24"/>
  <c r="C47" i="24"/>
  <c r="D47" i="24"/>
  <c r="J47" i="24"/>
  <c r="I47" i="24"/>
  <c r="K47" i="24"/>
  <c r="L47" i="24"/>
  <c r="N47" i="24"/>
  <c r="M47" i="24"/>
  <c r="O47" i="24"/>
  <c r="P47" i="24"/>
  <c r="C48" i="24"/>
  <c r="D48" i="24"/>
  <c r="J48" i="24"/>
  <c r="I48" i="24"/>
  <c r="K48" i="24"/>
  <c r="L48" i="24"/>
  <c r="N48" i="24"/>
  <c r="M48" i="24"/>
  <c r="O48" i="24"/>
  <c r="P48" i="24"/>
  <c r="C49" i="24"/>
  <c r="D49" i="24"/>
  <c r="J49" i="24"/>
  <c r="I49" i="24"/>
  <c r="K49" i="24"/>
  <c r="L49" i="24"/>
  <c r="N49" i="24"/>
  <c r="M49" i="24"/>
  <c r="O49" i="24"/>
  <c r="P49" i="24"/>
  <c r="C50" i="24"/>
  <c r="D50" i="24"/>
  <c r="J50" i="24"/>
  <c r="I50" i="24"/>
  <c r="K50" i="24"/>
  <c r="L50" i="24"/>
  <c r="N50" i="24"/>
  <c r="M50" i="24"/>
  <c r="O50" i="24"/>
  <c r="P50" i="24"/>
  <c r="C51" i="24"/>
  <c r="D51" i="24"/>
  <c r="J51" i="24"/>
  <c r="I51" i="24"/>
  <c r="K51" i="24"/>
  <c r="L51" i="24"/>
  <c r="N51" i="24"/>
  <c r="M51" i="24"/>
  <c r="O51" i="24"/>
  <c r="P51" i="24"/>
  <c r="C52" i="24"/>
  <c r="D52" i="24"/>
  <c r="J52" i="24"/>
  <c r="I52" i="24"/>
  <c r="K52" i="24"/>
  <c r="L52" i="24"/>
  <c r="N52" i="24"/>
  <c r="M52" i="24"/>
  <c r="O52" i="24"/>
  <c r="P52" i="24"/>
  <c r="C53" i="24"/>
  <c r="D53" i="24"/>
  <c r="J53" i="24"/>
  <c r="I53" i="24"/>
  <c r="K53" i="24"/>
  <c r="L53" i="24"/>
  <c r="N53" i="24"/>
  <c r="M53" i="24"/>
  <c r="O53" i="24"/>
  <c r="P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D20" i="24"/>
  <c r="D21" i="24"/>
  <c r="C24" i="23"/>
  <c r="D24" i="23"/>
  <c r="I24" i="23"/>
  <c r="D7" i="23"/>
  <c r="D8" i="23"/>
  <c r="D9" i="23"/>
  <c r="D10" i="23"/>
  <c r="K24" i="23"/>
  <c r="L24" i="23"/>
  <c r="N24" i="23"/>
  <c r="M24" i="23"/>
  <c r="O24" i="23"/>
  <c r="P24" i="23"/>
  <c r="C25" i="23"/>
  <c r="D25" i="23"/>
  <c r="J25" i="23"/>
  <c r="I25" i="23"/>
  <c r="K25" i="23"/>
  <c r="L25" i="23"/>
  <c r="N25" i="23"/>
  <c r="M25" i="23"/>
  <c r="O25" i="23"/>
  <c r="P25" i="23"/>
  <c r="R25" i="23"/>
  <c r="C26" i="23"/>
  <c r="D26" i="23"/>
  <c r="J26" i="23"/>
  <c r="I26" i="23"/>
  <c r="K26" i="23"/>
  <c r="L26" i="23"/>
  <c r="N26" i="23"/>
  <c r="M26" i="23"/>
  <c r="O26" i="23"/>
  <c r="P26" i="23"/>
  <c r="C27" i="23"/>
  <c r="D27" i="23"/>
  <c r="J27" i="23"/>
  <c r="I27" i="23"/>
  <c r="K27" i="23"/>
  <c r="L27" i="23"/>
  <c r="N27" i="23"/>
  <c r="M27" i="23"/>
  <c r="O27" i="23"/>
  <c r="P27" i="23"/>
  <c r="C28" i="23"/>
  <c r="D28" i="23"/>
  <c r="J28" i="23"/>
  <c r="I28" i="23"/>
  <c r="K28" i="23"/>
  <c r="L28" i="23"/>
  <c r="N28" i="23"/>
  <c r="M28" i="23"/>
  <c r="O28" i="23"/>
  <c r="P28" i="23"/>
  <c r="C29" i="23"/>
  <c r="D29" i="23"/>
  <c r="J29" i="23"/>
  <c r="I29" i="23"/>
  <c r="K29" i="23"/>
  <c r="L29" i="23"/>
  <c r="N29" i="23"/>
  <c r="M29" i="23"/>
  <c r="O29" i="23"/>
  <c r="P29" i="23"/>
  <c r="C30" i="23"/>
  <c r="D30" i="23"/>
  <c r="J30" i="23"/>
  <c r="I30" i="23"/>
  <c r="K30" i="23"/>
  <c r="L30" i="23"/>
  <c r="N30" i="23"/>
  <c r="M30" i="23"/>
  <c r="O30" i="23"/>
  <c r="P30" i="23"/>
  <c r="C31" i="23"/>
  <c r="D31" i="23"/>
  <c r="J31" i="23"/>
  <c r="I31" i="23"/>
  <c r="K31" i="23"/>
  <c r="L31" i="23"/>
  <c r="N31" i="23"/>
  <c r="M31" i="23"/>
  <c r="O31" i="23"/>
  <c r="P31" i="23"/>
  <c r="C32" i="23"/>
  <c r="D32" i="23"/>
  <c r="J32" i="23"/>
  <c r="I32" i="23"/>
  <c r="K32" i="23"/>
  <c r="L32" i="23"/>
  <c r="N32" i="23"/>
  <c r="M32" i="23"/>
  <c r="O32" i="23"/>
  <c r="P32" i="23"/>
  <c r="C33" i="23"/>
  <c r="D33" i="23"/>
  <c r="J33" i="23"/>
  <c r="I33" i="23"/>
  <c r="K33" i="23"/>
  <c r="L33" i="23"/>
  <c r="N33" i="23"/>
  <c r="M33" i="23"/>
  <c r="O33" i="23"/>
  <c r="P33" i="23"/>
  <c r="C34" i="23"/>
  <c r="D34" i="23"/>
  <c r="J34" i="23"/>
  <c r="I34" i="23"/>
  <c r="K34" i="23"/>
  <c r="L34" i="23"/>
  <c r="N34" i="23"/>
  <c r="M34" i="23"/>
  <c r="O34" i="23"/>
  <c r="P34" i="23"/>
  <c r="C35" i="23"/>
  <c r="D35" i="23"/>
  <c r="J35" i="23"/>
  <c r="I35" i="23"/>
  <c r="K35" i="23"/>
  <c r="L35" i="23"/>
  <c r="N35" i="23"/>
  <c r="M35" i="23"/>
  <c r="O35" i="23"/>
  <c r="P35" i="23"/>
  <c r="C36" i="23"/>
  <c r="D36" i="23"/>
  <c r="J36" i="23"/>
  <c r="I36" i="23"/>
  <c r="K36" i="23"/>
  <c r="L36" i="23"/>
  <c r="N36" i="23"/>
  <c r="M36" i="23"/>
  <c r="O36" i="23"/>
  <c r="P36" i="23"/>
  <c r="C37" i="23"/>
  <c r="D37" i="23"/>
  <c r="J37" i="23"/>
  <c r="I37" i="23"/>
  <c r="K37" i="23"/>
  <c r="L37" i="23"/>
  <c r="N37" i="23"/>
  <c r="M37" i="23"/>
  <c r="O37" i="23"/>
  <c r="P37" i="23"/>
  <c r="C38" i="23"/>
  <c r="D38" i="23"/>
  <c r="J38" i="23"/>
  <c r="I38" i="23"/>
  <c r="K38" i="23"/>
  <c r="L38" i="23"/>
  <c r="N38" i="23"/>
  <c r="M38" i="23"/>
  <c r="O38" i="23"/>
  <c r="P38" i="23"/>
  <c r="C39" i="23"/>
  <c r="D39" i="23"/>
  <c r="J39" i="23"/>
  <c r="I39" i="23"/>
  <c r="K39" i="23"/>
  <c r="L39" i="23"/>
  <c r="N39" i="23"/>
  <c r="M39" i="23"/>
  <c r="O39" i="23"/>
  <c r="P39" i="23"/>
  <c r="C40" i="23"/>
  <c r="D40" i="23"/>
  <c r="J40" i="23"/>
  <c r="I40" i="23"/>
  <c r="K40" i="23"/>
  <c r="L40" i="23"/>
  <c r="N40" i="23"/>
  <c r="M40" i="23"/>
  <c r="O40" i="23"/>
  <c r="P40" i="23"/>
  <c r="C41" i="23"/>
  <c r="D41" i="23"/>
  <c r="J41" i="23"/>
  <c r="I41" i="23"/>
  <c r="K41" i="23"/>
  <c r="L41" i="23"/>
  <c r="N41" i="23"/>
  <c r="M41" i="23"/>
  <c r="O41" i="23"/>
  <c r="P41" i="23"/>
  <c r="C42" i="23"/>
  <c r="D42" i="23"/>
  <c r="J42" i="23"/>
  <c r="I42" i="23"/>
  <c r="K42" i="23"/>
  <c r="L42" i="23"/>
  <c r="N42" i="23"/>
  <c r="M42" i="23"/>
  <c r="O42" i="23"/>
  <c r="P42" i="23"/>
  <c r="C43" i="23"/>
  <c r="D43" i="23"/>
  <c r="J43" i="23"/>
  <c r="I43" i="23"/>
  <c r="K43" i="23"/>
  <c r="L43" i="23"/>
  <c r="N43" i="23"/>
  <c r="M43" i="23"/>
  <c r="O43" i="23"/>
  <c r="P43" i="23"/>
  <c r="C44" i="23"/>
  <c r="D44" i="23"/>
  <c r="J44" i="23"/>
  <c r="I44" i="23"/>
  <c r="K44" i="23"/>
  <c r="L44" i="23"/>
  <c r="N44" i="23"/>
  <c r="M44" i="23"/>
  <c r="O44" i="23"/>
  <c r="P44" i="23"/>
  <c r="C45" i="23"/>
  <c r="D45" i="23"/>
  <c r="J45" i="23"/>
  <c r="I45" i="23"/>
  <c r="K45" i="23"/>
  <c r="L45" i="23"/>
  <c r="N45" i="23"/>
  <c r="M45" i="23"/>
  <c r="O45" i="23"/>
  <c r="P45" i="23"/>
  <c r="C46" i="23"/>
  <c r="D46" i="23"/>
  <c r="J46" i="23"/>
  <c r="I46" i="23"/>
  <c r="K46" i="23"/>
  <c r="L46" i="23"/>
  <c r="N46" i="23"/>
  <c r="M46" i="23"/>
  <c r="O46" i="23"/>
  <c r="P46" i="23"/>
  <c r="C47" i="23"/>
  <c r="D47" i="23"/>
  <c r="J47" i="23"/>
  <c r="I47" i="23"/>
  <c r="K47" i="23"/>
  <c r="L47" i="23"/>
  <c r="N47" i="23"/>
  <c r="M47" i="23"/>
  <c r="O47" i="23"/>
  <c r="P47" i="23"/>
  <c r="C48" i="23"/>
  <c r="D48" i="23"/>
  <c r="J48" i="23"/>
  <c r="I48" i="23"/>
  <c r="K48" i="23"/>
  <c r="L48" i="23"/>
  <c r="N48" i="23"/>
  <c r="M48" i="23"/>
  <c r="O48" i="23"/>
  <c r="P48" i="23"/>
  <c r="C49" i="23"/>
  <c r="D49" i="23"/>
  <c r="J49" i="23"/>
  <c r="I49" i="23"/>
  <c r="K49" i="23"/>
  <c r="L49" i="23"/>
  <c r="N49" i="23"/>
  <c r="M49" i="23"/>
  <c r="O49" i="23"/>
  <c r="P49" i="23"/>
  <c r="C50" i="23"/>
  <c r="D50" i="23"/>
  <c r="J50" i="23"/>
  <c r="I50" i="23"/>
  <c r="K50" i="23"/>
  <c r="L50" i="23"/>
  <c r="N50" i="23"/>
  <c r="M50" i="23"/>
  <c r="O50" i="23"/>
  <c r="P50" i="23"/>
  <c r="C51" i="23"/>
  <c r="D51" i="23"/>
  <c r="J51" i="23"/>
  <c r="I51" i="23"/>
  <c r="K51" i="23"/>
  <c r="L51" i="23"/>
  <c r="N51" i="23"/>
  <c r="M51" i="23"/>
  <c r="O51" i="23"/>
  <c r="P51" i="23"/>
  <c r="C52" i="23"/>
  <c r="D52" i="23"/>
  <c r="J52" i="23"/>
  <c r="I52" i="23"/>
  <c r="K52" i="23"/>
  <c r="L52" i="23"/>
  <c r="N52" i="23"/>
  <c r="M52" i="23"/>
  <c r="O52" i="23"/>
  <c r="P52" i="23"/>
  <c r="C53" i="23"/>
  <c r="D53" i="23"/>
  <c r="J53" i="23"/>
  <c r="I53" i="23"/>
  <c r="K53" i="23"/>
  <c r="L53" i="23"/>
  <c r="N53" i="23"/>
  <c r="M53" i="23"/>
  <c r="O53" i="23"/>
  <c r="P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C64" i="23"/>
  <c r="D64" i="23"/>
  <c r="C65" i="23"/>
  <c r="D65" i="23"/>
  <c r="C66" i="23"/>
  <c r="D66" i="23"/>
  <c r="C67" i="23"/>
  <c r="D67" i="23"/>
  <c r="C68" i="23"/>
  <c r="D68" i="23"/>
  <c r="C69" i="23"/>
  <c r="D69" i="23"/>
  <c r="C70" i="23"/>
  <c r="D70" i="23"/>
  <c r="C71" i="23"/>
  <c r="D71" i="23"/>
  <c r="C72" i="23"/>
  <c r="D72" i="23"/>
  <c r="D20" i="23"/>
  <c r="D21" i="23"/>
  <c r="C24" i="22"/>
  <c r="D24" i="22"/>
  <c r="I24" i="22"/>
  <c r="D7" i="22"/>
  <c r="D8" i="22"/>
  <c r="D9" i="22"/>
  <c r="D10" i="22"/>
  <c r="K24" i="22"/>
  <c r="L24" i="22"/>
  <c r="N24" i="22"/>
  <c r="M24" i="22"/>
  <c r="O24" i="22"/>
  <c r="P24" i="22"/>
  <c r="C25" i="22"/>
  <c r="D25" i="22"/>
  <c r="J25" i="22"/>
  <c r="I25" i="22"/>
  <c r="K25" i="22"/>
  <c r="L25" i="22"/>
  <c r="N25" i="22"/>
  <c r="M25" i="22"/>
  <c r="O25" i="22"/>
  <c r="P25" i="22"/>
  <c r="R25" i="22"/>
  <c r="C26" i="22"/>
  <c r="D26" i="22"/>
  <c r="J26" i="22"/>
  <c r="I26" i="22"/>
  <c r="K26" i="22"/>
  <c r="L26" i="22"/>
  <c r="N26" i="22"/>
  <c r="M26" i="22"/>
  <c r="O26" i="22"/>
  <c r="P26" i="22"/>
  <c r="C27" i="22"/>
  <c r="D27" i="22"/>
  <c r="J27" i="22"/>
  <c r="I27" i="22"/>
  <c r="K27" i="22"/>
  <c r="L27" i="22"/>
  <c r="N27" i="22"/>
  <c r="M27" i="22"/>
  <c r="O27" i="22"/>
  <c r="P27" i="22"/>
  <c r="C28" i="22"/>
  <c r="D28" i="22"/>
  <c r="J28" i="22"/>
  <c r="I28" i="22"/>
  <c r="K28" i="22"/>
  <c r="L28" i="22"/>
  <c r="N28" i="22"/>
  <c r="M28" i="22"/>
  <c r="O28" i="22"/>
  <c r="P28" i="22"/>
  <c r="C29" i="22"/>
  <c r="D29" i="22"/>
  <c r="J29" i="22"/>
  <c r="I29" i="22"/>
  <c r="K29" i="22"/>
  <c r="L29" i="22"/>
  <c r="N29" i="22"/>
  <c r="M29" i="22"/>
  <c r="O29" i="22"/>
  <c r="P29" i="22"/>
  <c r="C30" i="22"/>
  <c r="D30" i="22"/>
  <c r="J30" i="22"/>
  <c r="I30" i="22"/>
  <c r="K30" i="22"/>
  <c r="L30" i="22"/>
  <c r="N30" i="22"/>
  <c r="M30" i="22"/>
  <c r="O30" i="22"/>
  <c r="P30" i="22"/>
  <c r="C31" i="22"/>
  <c r="D31" i="22"/>
  <c r="J31" i="22"/>
  <c r="I31" i="22"/>
  <c r="K31" i="22"/>
  <c r="L31" i="22"/>
  <c r="N31" i="22"/>
  <c r="M31" i="22"/>
  <c r="O31" i="22"/>
  <c r="P31" i="22"/>
  <c r="C32" i="22"/>
  <c r="D32" i="22"/>
  <c r="J32" i="22"/>
  <c r="I32" i="22"/>
  <c r="K32" i="22"/>
  <c r="L32" i="22"/>
  <c r="N32" i="22"/>
  <c r="M32" i="22"/>
  <c r="O32" i="22"/>
  <c r="P32" i="22"/>
  <c r="C33" i="22"/>
  <c r="D33" i="22"/>
  <c r="J33" i="22"/>
  <c r="I33" i="22"/>
  <c r="K33" i="22"/>
  <c r="L33" i="22"/>
  <c r="N33" i="22"/>
  <c r="M33" i="22"/>
  <c r="O33" i="22"/>
  <c r="P33" i="22"/>
  <c r="C34" i="22"/>
  <c r="D34" i="22"/>
  <c r="J34" i="22"/>
  <c r="I34" i="22"/>
  <c r="K34" i="22"/>
  <c r="L34" i="22"/>
  <c r="N34" i="22"/>
  <c r="M34" i="22"/>
  <c r="O34" i="22"/>
  <c r="P34" i="22"/>
  <c r="C35" i="22"/>
  <c r="D35" i="22"/>
  <c r="J35" i="22"/>
  <c r="I35" i="22"/>
  <c r="K35" i="22"/>
  <c r="L35" i="22"/>
  <c r="N35" i="22"/>
  <c r="M35" i="22"/>
  <c r="O35" i="22"/>
  <c r="P35" i="22"/>
  <c r="C36" i="22"/>
  <c r="D36" i="22"/>
  <c r="J36" i="22"/>
  <c r="I36" i="22"/>
  <c r="K36" i="22"/>
  <c r="L36" i="22"/>
  <c r="N36" i="22"/>
  <c r="M36" i="22"/>
  <c r="O36" i="22"/>
  <c r="P36" i="22"/>
  <c r="C37" i="22"/>
  <c r="D37" i="22"/>
  <c r="J37" i="22"/>
  <c r="I37" i="22"/>
  <c r="K37" i="22"/>
  <c r="L37" i="22"/>
  <c r="N37" i="22"/>
  <c r="M37" i="22"/>
  <c r="O37" i="22"/>
  <c r="P37" i="22"/>
  <c r="C38" i="22"/>
  <c r="D38" i="22"/>
  <c r="J38" i="22"/>
  <c r="I38" i="22"/>
  <c r="K38" i="22"/>
  <c r="L38" i="22"/>
  <c r="N38" i="22"/>
  <c r="M38" i="22"/>
  <c r="O38" i="22"/>
  <c r="P38" i="22"/>
  <c r="C39" i="22"/>
  <c r="D39" i="22"/>
  <c r="J39" i="22"/>
  <c r="I39" i="22"/>
  <c r="K39" i="22"/>
  <c r="L39" i="22"/>
  <c r="N39" i="22"/>
  <c r="M39" i="22"/>
  <c r="O39" i="22"/>
  <c r="P39" i="22"/>
  <c r="C40" i="22"/>
  <c r="D40" i="22"/>
  <c r="J40" i="22"/>
  <c r="I40" i="22"/>
  <c r="K40" i="22"/>
  <c r="L40" i="22"/>
  <c r="N40" i="22"/>
  <c r="M40" i="22"/>
  <c r="O40" i="22"/>
  <c r="P40" i="22"/>
  <c r="C41" i="22"/>
  <c r="D41" i="22"/>
  <c r="J41" i="22"/>
  <c r="I41" i="22"/>
  <c r="K41" i="22"/>
  <c r="L41" i="22"/>
  <c r="N41" i="22"/>
  <c r="M41" i="22"/>
  <c r="O41" i="22"/>
  <c r="P41" i="22"/>
  <c r="C42" i="22"/>
  <c r="D42" i="22"/>
  <c r="J42" i="22"/>
  <c r="I42" i="22"/>
  <c r="K42" i="22"/>
  <c r="L42" i="22"/>
  <c r="N42" i="22"/>
  <c r="M42" i="22"/>
  <c r="O42" i="22"/>
  <c r="P42" i="22"/>
  <c r="C43" i="22"/>
  <c r="D43" i="22"/>
  <c r="J43" i="22"/>
  <c r="I43" i="22"/>
  <c r="K43" i="22"/>
  <c r="L43" i="22"/>
  <c r="N43" i="22"/>
  <c r="M43" i="22"/>
  <c r="O43" i="22"/>
  <c r="P43" i="22"/>
  <c r="J44" i="22"/>
  <c r="I44" i="22"/>
  <c r="K44" i="22"/>
  <c r="L44" i="22"/>
  <c r="N44" i="22"/>
  <c r="M44" i="22"/>
  <c r="O44" i="22"/>
  <c r="P44" i="22"/>
  <c r="J45" i="22"/>
  <c r="I45" i="22"/>
  <c r="K45" i="22"/>
  <c r="L45" i="22"/>
  <c r="N45" i="22"/>
  <c r="M45" i="22"/>
  <c r="O45" i="22"/>
  <c r="P45" i="22"/>
  <c r="J46" i="22"/>
  <c r="I46" i="22"/>
  <c r="K46" i="22"/>
  <c r="L46" i="22"/>
  <c r="N46" i="22"/>
  <c r="M46" i="22"/>
  <c r="O46" i="22"/>
  <c r="P46" i="22"/>
  <c r="J47" i="22"/>
  <c r="I47" i="22"/>
  <c r="K47" i="22"/>
  <c r="L47" i="22"/>
  <c r="N47" i="22"/>
  <c r="M47" i="22"/>
  <c r="O47" i="22"/>
  <c r="P47" i="22"/>
  <c r="J48" i="22"/>
  <c r="I48" i="22"/>
  <c r="K48" i="22"/>
  <c r="L48" i="22"/>
  <c r="N48" i="22"/>
  <c r="M48" i="22"/>
  <c r="O48" i="22"/>
  <c r="P48" i="22"/>
  <c r="J49" i="22"/>
  <c r="I49" i="22"/>
  <c r="K49" i="22"/>
  <c r="L49" i="22"/>
  <c r="N49" i="22"/>
  <c r="M49" i="22"/>
  <c r="O49" i="22"/>
  <c r="P49" i="22"/>
  <c r="J50" i="22"/>
  <c r="I50" i="22"/>
  <c r="K50" i="22"/>
  <c r="L50" i="22"/>
  <c r="N50" i="22"/>
  <c r="M50" i="22"/>
  <c r="O50" i="22"/>
  <c r="P50" i="22"/>
  <c r="J51" i="22"/>
  <c r="I51" i="22"/>
  <c r="K51" i="22"/>
  <c r="L51" i="22"/>
  <c r="N51" i="22"/>
  <c r="M51" i="22"/>
  <c r="O51" i="22"/>
  <c r="P51" i="22"/>
  <c r="J52" i="22"/>
  <c r="I52" i="22"/>
  <c r="K52" i="22"/>
  <c r="L52" i="22"/>
  <c r="N52" i="22"/>
  <c r="M52" i="22"/>
  <c r="O52" i="22"/>
  <c r="P52" i="22"/>
  <c r="C53" i="22"/>
  <c r="D53" i="22"/>
  <c r="J53" i="22"/>
  <c r="I53" i="22"/>
  <c r="K53" i="22"/>
  <c r="L53" i="22"/>
  <c r="N53" i="22"/>
  <c r="M53" i="22"/>
  <c r="O53" i="22"/>
  <c r="P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C60" i="22"/>
  <c r="D60" i="22"/>
  <c r="C61" i="22"/>
  <c r="D61" i="22"/>
  <c r="C62" i="22"/>
  <c r="D62" i="22"/>
  <c r="C63" i="22"/>
  <c r="D63" i="22"/>
  <c r="C64" i="22"/>
  <c r="D64" i="22"/>
  <c r="C65" i="22"/>
  <c r="D65" i="22"/>
  <c r="C66" i="22"/>
  <c r="D66" i="22"/>
  <c r="C67" i="22"/>
  <c r="D67" i="22"/>
  <c r="C68" i="22"/>
  <c r="D68" i="22"/>
  <c r="C69" i="22"/>
  <c r="D69" i="22"/>
  <c r="C70" i="22"/>
  <c r="D70" i="22"/>
  <c r="C71" i="22"/>
  <c r="D71" i="22"/>
  <c r="C72" i="22"/>
  <c r="D72" i="22"/>
  <c r="D20" i="22"/>
  <c r="D21" i="22"/>
  <c r="C24" i="21"/>
  <c r="D24" i="21"/>
  <c r="I24" i="21"/>
  <c r="K24" i="21"/>
  <c r="L24" i="21"/>
  <c r="N24" i="21"/>
  <c r="M24" i="21"/>
  <c r="O24" i="21"/>
  <c r="P24" i="21"/>
  <c r="C25" i="21"/>
  <c r="D25" i="21"/>
  <c r="J25" i="21"/>
  <c r="I25" i="21"/>
  <c r="K25" i="21"/>
  <c r="L25" i="21"/>
  <c r="N25" i="21"/>
  <c r="M25" i="21"/>
  <c r="O25" i="21"/>
  <c r="P25" i="21"/>
  <c r="R25" i="21"/>
  <c r="C26" i="21"/>
  <c r="D26" i="21"/>
  <c r="J26" i="21"/>
  <c r="I26" i="21"/>
  <c r="K26" i="21"/>
  <c r="L26" i="21"/>
  <c r="N26" i="21"/>
  <c r="M26" i="21"/>
  <c r="O26" i="21"/>
  <c r="P26" i="21"/>
  <c r="C28" i="21"/>
  <c r="D28" i="21"/>
  <c r="J28" i="21"/>
  <c r="I28" i="21"/>
  <c r="K28" i="21"/>
  <c r="L28" i="21"/>
  <c r="N28" i="21"/>
  <c r="M28" i="21"/>
  <c r="O28" i="21"/>
  <c r="P28" i="21"/>
  <c r="C29" i="21"/>
  <c r="D29" i="21"/>
  <c r="J29" i="21"/>
  <c r="I29" i="21"/>
  <c r="K29" i="21"/>
  <c r="L29" i="21"/>
  <c r="N29" i="21"/>
  <c r="M29" i="21"/>
  <c r="O29" i="21"/>
  <c r="P29" i="21"/>
  <c r="C30" i="21"/>
  <c r="D30" i="21"/>
  <c r="J30" i="21"/>
  <c r="I30" i="21"/>
  <c r="K30" i="21"/>
  <c r="L30" i="21"/>
  <c r="N30" i="21"/>
  <c r="M30" i="21"/>
  <c r="O30" i="21"/>
  <c r="P30" i="21"/>
  <c r="C31" i="21"/>
  <c r="D31" i="21"/>
  <c r="J31" i="21"/>
  <c r="I31" i="21"/>
  <c r="K31" i="21"/>
  <c r="L31" i="21"/>
  <c r="N31" i="21"/>
  <c r="M31" i="21"/>
  <c r="O31" i="21"/>
  <c r="P31" i="21"/>
  <c r="C32" i="21"/>
  <c r="D32" i="21"/>
  <c r="J32" i="21"/>
  <c r="I32" i="21"/>
  <c r="K32" i="21"/>
  <c r="L32" i="21"/>
  <c r="N32" i="21"/>
  <c r="M32" i="21"/>
  <c r="O32" i="21"/>
  <c r="P32" i="21"/>
  <c r="C33" i="21"/>
  <c r="D33" i="21"/>
  <c r="J33" i="21"/>
  <c r="I33" i="21"/>
  <c r="K33" i="21"/>
  <c r="L33" i="21"/>
  <c r="N33" i="21"/>
  <c r="M33" i="21"/>
  <c r="O33" i="21"/>
  <c r="P33" i="21"/>
  <c r="C34" i="21"/>
  <c r="D34" i="21"/>
  <c r="J34" i="21"/>
  <c r="I34" i="21"/>
  <c r="K34" i="21"/>
  <c r="L34" i="21"/>
  <c r="N34" i="21"/>
  <c r="M34" i="21"/>
  <c r="O34" i="21"/>
  <c r="P34" i="21"/>
  <c r="C35" i="21"/>
  <c r="D35" i="21"/>
  <c r="J35" i="21"/>
  <c r="I35" i="21"/>
  <c r="K35" i="21"/>
  <c r="L35" i="21"/>
  <c r="N35" i="21"/>
  <c r="M35" i="21"/>
  <c r="O35" i="21"/>
  <c r="P35" i="21"/>
  <c r="C36" i="21"/>
  <c r="D36" i="21"/>
  <c r="J36" i="21"/>
  <c r="I36" i="21"/>
  <c r="K36" i="21"/>
  <c r="L36" i="21"/>
  <c r="N36" i="21"/>
  <c r="M36" i="21"/>
  <c r="O36" i="21"/>
  <c r="P36" i="21"/>
  <c r="C37" i="21"/>
  <c r="D37" i="21"/>
  <c r="J37" i="21"/>
  <c r="I37" i="21"/>
  <c r="K37" i="21"/>
  <c r="L37" i="21"/>
  <c r="N37" i="21"/>
  <c r="M37" i="21"/>
  <c r="O37" i="21"/>
  <c r="P37" i="21"/>
  <c r="C38" i="21"/>
  <c r="D38" i="21"/>
  <c r="J38" i="21"/>
  <c r="I38" i="21"/>
  <c r="K38" i="21"/>
  <c r="L38" i="21"/>
  <c r="N38" i="21"/>
  <c r="M38" i="21"/>
  <c r="O38" i="21"/>
  <c r="P38" i="21"/>
  <c r="C39" i="21"/>
  <c r="D39" i="21"/>
  <c r="J39" i="21"/>
  <c r="I39" i="21"/>
  <c r="K39" i="21"/>
  <c r="L39" i="21"/>
  <c r="N39" i="21"/>
  <c r="M39" i="21"/>
  <c r="O39" i="21"/>
  <c r="P39" i="21"/>
  <c r="C40" i="21"/>
  <c r="D40" i="21"/>
  <c r="J40" i="21"/>
  <c r="I40" i="21"/>
  <c r="K40" i="21"/>
  <c r="L40" i="21"/>
  <c r="N40" i="21"/>
  <c r="M40" i="21"/>
  <c r="O40" i="21"/>
  <c r="P40" i="21"/>
  <c r="C41" i="21"/>
  <c r="D41" i="21"/>
  <c r="J41" i="21"/>
  <c r="I41" i="21"/>
  <c r="K41" i="21"/>
  <c r="L41" i="21"/>
  <c r="N41" i="21"/>
  <c r="M41" i="21"/>
  <c r="O41" i="21"/>
  <c r="P41" i="21"/>
  <c r="C42" i="21"/>
  <c r="D42" i="21"/>
  <c r="J42" i="21"/>
  <c r="I42" i="21"/>
  <c r="K42" i="21"/>
  <c r="L42" i="21"/>
  <c r="N42" i="21"/>
  <c r="M42" i="21"/>
  <c r="O42" i="21"/>
  <c r="P42" i="21"/>
  <c r="C43" i="21"/>
  <c r="D43" i="21"/>
  <c r="J43" i="21"/>
  <c r="I43" i="21"/>
  <c r="K43" i="21"/>
  <c r="L43" i="21"/>
  <c r="N43" i="21"/>
  <c r="M43" i="21"/>
  <c r="O43" i="21"/>
  <c r="P43" i="21"/>
  <c r="C44" i="21"/>
  <c r="D44" i="21"/>
  <c r="J44" i="21"/>
  <c r="I44" i="21"/>
  <c r="K44" i="21"/>
  <c r="L44" i="21"/>
  <c r="N44" i="21"/>
  <c r="M44" i="21"/>
  <c r="O44" i="21"/>
  <c r="P44" i="21"/>
  <c r="C45" i="21"/>
  <c r="D45" i="21"/>
  <c r="J45" i="21"/>
  <c r="I45" i="21"/>
  <c r="K45" i="21"/>
  <c r="L45" i="21"/>
  <c r="N45" i="21"/>
  <c r="M45" i="21"/>
  <c r="O45" i="21"/>
  <c r="P45" i="21"/>
  <c r="C46" i="21"/>
  <c r="D46" i="21"/>
  <c r="J46" i="21"/>
  <c r="I46" i="21"/>
  <c r="K46" i="21"/>
  <c r="L46" i="21"/>
  <c r="N46" i="21"/>
  <c r="M46" i="21"/>
  <c r="O46" i="21"/>
  <c r="P46" i="21"/>
  <c r="C47" i="21"/>
  <c r="D47" i="21"/>
  <c r="J47" i="21"/>
  <c r="I47" i="21"/>
  <c r="K47" i="21"/>
  <c r="L47" i="21"/>
  <c r="N47" i="21"/>
  <c r="M47" i="21"/>
  <c r="O47" i="21"/>
  <c r="P47" i="21"/>
  <c r="C48" i="21"/>
  <c r="D48" i="21"/>
  <c r="J48" i="21"/>
  <c r="I48" i="21"/>
  <c r="K48" i="21"/>
  <c r="L48" i="21"/>
  <c r="N48" i="21"/>
  <c r="M48" i="21"/>
  <c r="O48" i="21"/>
  <c r="P48" i="21"/>
  <c r="C49" i="21"/>
  <c r="D49" i="21"/>
  <c r="J49" i="21"/>
  <c r="I49" i="21"/>
  <c r="K49" i="21"/>
  <c r="L49" i="21"/>
  <c r="N49" i="21"/>
  <c r="M49" i="21"/>
  <c r="O49" i="21"/>
  <c r="P49" i="21"/>
  <c r="C50" i="21"/>
  <c r="D50" i="21"/>
  <c r="J50" i="21"/>
  <c r="I50" i="21"/>
  <c r="K50" i="21"/>
  <c r="L50" i="21"/>
  <c r="N50" i="21"/>
  <c r="M50" i="21"/>
  <c r="O50" i="21"/>
  <c r="P50" i="21"/>
  <c r="C51" i="21"/>
  <c r="D51" i="21"/>
  <c r="J51" i="21"/>
  <c r="I51" i="21"/>
  <c r="K51" i="21"/>
  <c r="L51" i="21"/>
  <c r="N51" i="21"/>
  <c r="M51" i="21"/>
  <c r="O51" i="21"/>
  <c r="P51" i="21"/>
  <c r="C52" i="21"/>
  <c r="D52" i="21"/>
  <c r="J52" i="21"/>
  <c r="I52" i="21"/>
  <c r="K52" i="21"/>
  <c r="L52" i="21"/>
  <c r="N52" i="21"/>
  <c r="M52" i="21"/>
  <c r="O52" i="21"/>
  <c r="P52" i="21"/>
  <c r="C53" i="21"/>
  <c r="D53" i="21"/>
  <c r="J53" i="21"/>
  <c r="I53" i="21"/>
  <c r="K53" i="21"/>
  <c r="L53" i="21"/>
  <c r="N53" i="21"/>
  <c r="M53" i="21"/>
  <c r="O53" i="21"/>
  <c r="P53" i="21"/>
  <c r="C54" i="21"/>
  <c r="D54" i="21"/>
  <c r="J54" i="21"/>
  <c r="I54" i="21"/>
  <c r="K54" i="21"/>
  <c r="L54" i="21"/>
  <c r="N54" i="21"/>
  <c r="M54" i="21"/>
  <c r="O54" i="21"/>
  <c r="P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D20" i="21"/>
  <c r="D21" i="21"/>
  <c r="D72" i="19"/>
  <c r="C72" i="19"/>
  <c r="D71" i="19"/>
  <c r="C71" i="19"/>
  <c r="D70" i="19"/>
  <c r="C70" i="19"/>
  <c r="D69" i="19"/>
  <c r="C69" i="19"/>
  <c r="D68" i="19"/>
  <c r="C68" i="19"/>
  <c r="D67" i="19"/>
  <c r="C67" i="19"/>
  <c r="D66" i="19"/>
  <c r="C66" i="19"/>
  <c r="D65" i="19"/>
  <c r="C65" i="19"/>
  <c r="D64" i="19"/>
  <c r="C64" i="19"/>
  <c r="D63" i="19"/>
  <c r="C63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D56" i="19"/>
  <c r="C56" i="19"/>
  <c r="D55" i="19"/>
  <c r="C55" i="19"/>
  <c r="D54" i="19"/>
  <c r="C54" i="19"/>
  <c r="D7" i="19"/>
  <c r="D8" i="19"/>
  <c r="D9" i="19"/>
  <c r="J53" i="19"/>
  <c r="I53" i="19"/>
  <c r="N53" i="19"/>
  <c r="M53" i="19"/>
  <c r="O53" i="19"/>
  <c r="P53" i="19"/>
  <c r="D10" i="19"/>
  <c r="K53" i="19"/>
  <c r="L53" i="19"/>
  <c r="D53" i="19"/>
  <c r="C53" i="19"/>
  <c r="J52" i="19"/>
  <c r="I52" i="19"/>
  <c r="N52" i="19"/>
  <c r="M52" i="19"/>
  <c r="O52" i="19"/>
  <c r="P52" i="19"/>
  <c r="K52" i="19"/>
  <c r="L52" i="19"/>
  <c r="D52" i="19"/>
  <c r="C52" i="19"/>
  <c r="J51" i="19"/>
  <c r="I51" i="19"/>
  <c r="N51" i="19"/>
  <c r="M51" i="19"/>
  <c r="O51" i="19"/>
  <c r="P51" i="19"/>
  <c r="K51" i="19"/>
  <c r="L51" i="19"/>
  <c r="D51" i="19"/>
  <c r="C51" i="19"/>
  <c r="J50" i="19"/>
  <c r="I50" i="19"/>
  <c r="N50" i="19"/>
  <c r="M50" i="19"/>
  <c r="O50" i="19"/>
  <c r="P50" i="19"/>
  <c r="K50" i="19"/>
  <c r="L50" i="19"/>
  <c r="D50" i="19"/>
  <c r="C50" i="19"/>
  <c r="J49" i="19"/>
  <c r="I49" i="19"/>
  <c r="N49" i="19"/>
  <c r="M49" i="19"/>
  <c r="O49" i="19"/>
  <c r="P49" i="19"/>
  <c r="K49" i="19"/>
  <c r="L49" i="19"/>
  <c r="D49" i="19"/>
  <c r="C49" i="19"/>
  <c r="J48" i="19"/>
  <c r="I48" i="19"/>
  <c r="N48" i="19"/>
  <c r="M48" i="19"/>
  <c r="O48" i="19"/>
  <c r="P48" i="19"/>
  <c r="K48" i="19"/>
  <c r="L48" i="19"/>
  <c r="D48" i="19"/>
  <c r="C48" i="19"/>
  <c r="J47" i="19"/>
  <c r="I47" i="19"/>
  <c r="N47" i="19"/>
  <c r="M47" i="19"/>
  <c r="O47" i="19"/>
  <c r="P47" i="19"/>
  <c r="K47" i="19"/>
  <c r="L47" i="19"/>
  <c r="D47" i="19"/>
  <c r="C47" i="19"/>
  <c r="J46" i="19"/>
  <c r="I46" i="19"/>
  <c r="N46" i="19"/>
  <c r="M46" i="19"/>
  <c r="O46" i="19"/>
  <c r="P46" i="19"/>
  <c r="K46" i="19"/>
  <c r="L46" i="19"/>
  <c r="D46" i="19"/>
  <c r="C46" i="19"/>
  <c r="J45" i="19"/>
  <c r="I45" i="19"/>
  <c r="N45" i="19"/>
  <c r="M45" i="19"/>
  <c r="O45" i="19"/>
  <c r="P45" i="19"/>
  <c r="K45" i="19"/>
  <c r="L45" i="19"/>
  <c r="D45" i="19"/>
  <c r="C45" i="19"/>
  <c r="J44" i="19"/>
  <c r="I44" i="19"/>
  <c r="N44" i="19"/>
  <c r="M44" i="19"/>
  <c r="O44" i="19"/>
  <c r="P44" i="19"/>
  <c r="K44" i="19"/>
  <c r="L44" i="19"/>
  <c r="D44" i="19"/>
  <c r="C44" i="19"/>
  <c r="J43" i="19"/>
  <c r="I43" i="19"/>
  <c r="N43" i="19"/>
  <c r="M43" i="19"/>
  <c r="O43" i="19"/>
  <c r="P43" i="19"/>
  <c r="K43" i="19"/>
  <c r="L43" i="19"/>
  <c r="D43" i="19"/>
  <c r="C43" i="19"/>
  <c r="J42" i="19"/>
  <c r="I42" i="19"/>
  <c r="N42" i="19"/>
  <c r="M42" i="19"/>
  <c r="O42" i="19"/>
  <c r="P42" i="19"/>
  <c r="K42" i="19"/>
  <c r="L42" i="19"/>
  <c r="D42" i="19"/>
  <c r="C42" i="19"/>
  <c r="J41" i="19"/>
  <c r="I41" i="19"/>
  <c r="N41" i="19"/>
  <c r="M41" i="19"/>
  <c r="O41" i="19"/>
  <c r="P41" i="19"/>
  <c r="K41" i="19"/>
  <c r="L41" i="19"/>
  <c r="D41" i="19"/>
  <c r="C41" i="19"/>
  <c r="J40" i="19"/>
  <c r="I40" i="19"/>
  <c r="N40" i="19"/>
  <c r="M40" i="19"/>
  <c r="O40" i="19"/>
  <c r="P40" i="19"/>
  <c r="K40" i="19"/>
  <c r="L40" i="19"/>
  <c r="D40" i="19"/>
  <c r="C40" i="19"/>
  <c r="J39" i="19"/>
  <c r="I39" i="19"/>
  <c r="N39" i="19"/>
  <c r="M39" i="19"/>
  <c r="O39" i="19"/>
  <c r="P39" i="19"/>
  <c r="K39" i="19"/>
  <c r="L39" i="19"/>
  <c r="D39" i="19"/>
  <c r="C39" i="19"/>
  <c r="J38" i="19"/>
  <c r="I38" i="19"/>
  <c r="N38" i="19"/>
  <c r="M38" i="19"/>
  <c r="O38" i="19"/>
  <c r="P38" i="19"/>
  <c r="K38" i="19"/>
  <c r="L38" i="19"/>
  <c r="D38" i="19"/>
  <c r="C38" i="19"/>
  <c r="J37" i="19"/>
  <c r="I37" i="19"/>
  <c r="N37" i="19"/>
  <c r="M37" i="19"/>
  <c r="O37" i="19"/>
  <c r="P37" i="19"/>
  <c r="K37" i="19"/>
  <c r="L37" i="19"/>
  <c r="D37" i="19"/>
  <c r="C37" i="19"/>
  <c r="J36" i="19"/>
  <c r="I36" i="19"/>
  <c r="N36" i="19"/>
  <c r="M36" i="19"/>
  <c r="O36" i="19"/>
  <c r="P36" i="19"/>
  <c r="K36" i="19"/>
  <c r="L36" i="19"/>
  <c r="D36" i="19"/>
  <c r="C36" i="19"/>
  <c r="J35" i="19"/>
  <c r="I35" i="19"/>
  <c r="N35" i="19"/>
  <c r="M35" i="19"/>
  <c r="O35" i="19"/>
  <c r="P35" i="19"/>
  <c r="K35" i="19"/>
  <c r="L35" i="19"/>
  <c r="D35" i="19"/>
  <c r="C35" i="19"/>
  <c r="J34" i="19"/>
  <c r="I34" i="19"/>
  <c r="N34" i="19"/>
  <c r="M34" i="19"/>
  <c r="O34" i="19"/>
  <c r="P34" i="19"/>
  <c r="K34" i="19"/>
  <c r="L34" i="19"/>
  <c r="D34" i="19"/>
  <c r="C34" i="19"/>
  <c r="J33" i="19"/>
  <c r="I33" i="19"/>
  <c r="N33" i="19"/>
  <c r="M33" i="19"/>
  <c r="O33" i="19"/>
  <c r="P33" i="19"/>
  <c r="K33" i="19"/>
  <c r="L33" i="19"/>
  <c r="D33" i="19"/>
  <c r="C33" i="19"/>
  <c r="J32" i="19"/>
  <c r="I32" i="19"/>
  <c r="N32" i="19"/>
  <c r="M32" i="19"/>
  <c r="O32" i="19"/>
  <c r="P32" i="19"/>
  <c r="K32" i="19"/>
  <c r="L32" i="19"/>
  <c r="D32" i="19"/>
  <c r="C32" i="19"/>
  <c r="J31" i="19"/>
  <c r="I31" i="19"/>
  <c r="N31" i="19"/>
  <c r="M31" i="19"/>
  <c r="O31" i="19"/>
  <c r="P31" i="19"/>
  <c r="K31" i="19"/>
  <c r="L31" i="19"/>
  <c r="D31" i="19"/>
  <c r="C31" i="19"/>
  <c r="J30" i="19"/>
  <c r="I30" i="19"/>
  <c r="N30" i="19"/>
  <c r="M30" i="19"/>
  <c r="O30" i="19"/>
  <c r="P30" i="19"/>
  <c r="K30" i="19"/>
  <c r="L30" i="19"/>
  <c r="D30" i="19"/>
  <c r="C30" i="19"/>
  <c r="J29" i="19"/>
  <c r="I29" i="19"/>
  <c r="N29" i="19"/>
  <c r="M29" i="19"/>
  <c r="O29" i="19"/>
  <c r="P29" i="19"/>
  <c r="K29" i="19"/>
  <c r="L29" i="19"/>
  <c r="D29" i="19"/>
  <c r="C29" i="19"/>
  <c r="J28" i="19"/>
  <c r="I28" i="19"/>
  <c r="N28" i="19"/>
  <c r="M28" i="19"/>
  <c r="O28" i="19"/>
  <c r="P28" i="19"/>
  <c r="K28" i="19"/>
  <c r="L28" i="19"/>
  <c r="D28" i="19"/>
  <c r="C28" i="19"/>
  <c r="J27" i="19"/>
  <c r="I27" i="19"/>
  <c r="N27" i="19"/>
  <c r="M27" i="19"/>
  <c r="O27" i="19"/>
  <c r="P27" i="19"/>
  <c r="K27" i="19"/>
  <c r="L27" i="19"/>
  <c r="D27" i="19"/>
  <c r="C27" i="19"/>
  <c r="J26" i="19"/>
  <c r="I26" i="19"/>
  <c r="N26" i="19"/>
  <c r="M26" i="19"/>
  <c r="O26" i="19"/>
  <c r="P26" i="19"/>
  <c r="K26" i="19"/>
  <c r="L26" i="19"/>
  <c r="D26" i="19"/>
  <c r="C26" i="19"/>
  <c r="R25" i="19"/>
  <c r="J25" i="19"/>
  <c r="I25" i="19"/>
  <c r="N25" i="19"/>
  <c r="M25" i="19"/>
  <c r="O25" i="19"/>
  <c r="P25" i="19"/>
  <c r="K25" i="19"/>
  <c r="L25" i="19"/>
  <c r="D25" i="19"/>
  <c r="C25" i="19"/>
  <c r="I24" i="19"/>
  <c r="N24" i="19"/>
  <c r="M24" i="19"/>
  <c r="O24" i="19"/>
  <c r="P24" i="19"/>
  <c r="K24" i="19"/>
  <c r="L24" i="19"/>
  <c r="D24" i="19"/>
  <c r="C24" i="19"/>
  <c r="D20" i="19"/>
  <c r="D21" i="19"/>
  <c r="M53" i="25"/>
  <c r="P53" i="25"/>
  <c r="M52" i="25"/>
  <c r="P52" i="25"/>
  <c r="M51" i="25"/>
  <c r="P51" i="25"/>
  <c r="M50" i="25"/>
  <c r="P50" i="25"/>
  <c r="M49" i="25"/>
  <c r="P49" i="25"/>
  <c r="M48" i="25"/>
  <c r="P48" i="25"/>
  <c r="M47" i="25"/>
  <c r="P47" i="25"/>
  <c r="M46" i="25"/>
  <c r="P46" i="25"/>
  <c r="M45" i="25"/>
  <c r="P45" i="25"/>
  <c r="M44" i="25"/>
  <c r="P44" i="25"/>
  <c r="M43" i="25"/>
  <c r="P43" i="25"/>
  <c r="M42" i="25"/>
  <c r="P42" i="25"/>
  <c r="M41" i="25"/>
  <c r="P41" i="25"/>
  <c r="M40" i="25"/>
  <c r="P40" i="25"/>
  <c r="M39" i="25"/>
  <c r="P39" i="25"/>
  <c r="M38" i="25"/>
  <c r="P38" i="25"/>
  <c r="M37" i="25"/>
  <c r="P37" i="25"/>
  <c r="M36" i="25"/>
  <c r="P36" i="25"/>
  <c r="M35" i="25"/>
  <c r="P35" i="25"/>
  <c r="M34" i="25"/>
  <c r="P34" i="25"/>
  <c r="M33" i="25"/>
  <c r="P33" i="25"/>
  <c r="M32" i="25"/>
  <c r="P32" i="25"/>
  <c r="M31" i="25"/>
  <c r="P31" i="25"/>
  <c r="M30" i="25"/>
  <c r="P30" i="25"/>
  <c r="M29" i="25"/>
  <c r="P29" i="25"/>
  <c r="M28" i="25"/>
  <c r="P28" i="25"/>
  <c r="M27" i="25"/>
  <c r="P27" i="25"/>
  <c r="M26" i="25"/>
  <c r="P26" i="25"/>
  <c r="M25" i="25"/>
  <c r="P25" i="25"/>
  <c r="M24" i="25"/>
  <c r="P24" i="25"/>
  <c r="D21" i="25"/>
  <c r="D10" i="25"/>
  <c r="K53" i="25"/>
  <c r="L53" i="25"/>
  <c r="K52" i="25"/>
  <c r="L52" i="25"/>
  <c r="K51" i="25"/>
  <c r="L51" i="25"/>
  <c r="K50" i="25"/>
  <c r="L50" i="25"/>
  <c r="K49" i="25"/>
  <c r="L49" i="25"/>
  <c r="K48" i="25"/>
  <c r="L48" i="25"/>
  <c r="K47" i="25"/>
  <c r="L47" i="25"/>
  <c r="K46" i="25"/>
  <c r="L46" i="25"/>
  <c r="K45" i="25"/>
  <c r="L45" i="25"/>
  <c r="K44" i="25"/>
  <c r="L44" i="25"/>
  <c r="K43" i="25"/>
  <c r="L43" i="25"/>
  <c r="K42" i="25"/>
  <c r="L42" i="25"/>
  <c r="K41" i="25"/>
  <c r="L41" i="25"/>
  <c r="K40" i="25"/>
  <c r="L40" i="25"/>
  <c r="K39" i="25"/>
  <c r="L39" i="25"/>
  <c r="K38" i="25"/>
  <c r="L38" i="25"/>
  <c r="K37" i="25"/>
  <c r="L37" i="25"/>
  <c r="K36" i="25"/>
  <c r="L36" i="25"/>
  <c r="K35" i="25"/>
  <c r="L35" i="25"/>
  <c r="K34" i="25"/>
  <c r="L34" i="25"/>
  <c r="K33" i="25"/>
  <c r="L33" i="25"/>
  <c r="K32" i="25"/>
  <c r="L32" i="25"/>
  <c r="K31" i="25"/>
  <c r="L31" i="25"/>
  <c r="K30" i="25"/>
  <c r="L30" i="25"/>
  <c r="K29" i="25"/>
  <c r="L29" i="25"/>
  <c r="K28" i="25"/>
  <c r="L28" i="25"/>
  <c r="K27" i="25"/>
  <c r="L27" i="25"/>
  <c r="K26" i="25"/>
  <c r="L26" i="25"/>
  <c r="K25" i="25"/>
  <c r="L25" i="25"/>
  <c r="K24" i="25"/>
  <c r="L24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1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2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3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4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5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6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<sst xmlns="http://schemas.openxmlformats.org/spreadsheetml/2006/main" count="1250" uniqueCount="305">
  <si>
    <t>Story
ID</t>
    <phoneticPr fontId="2" type="noConversion"/>
  </si>
  <si>
    <t>User Stories</t>
    <phoneticPr fontId="2" type="noConversion"/>
  </si>
  <si>
    <t>Priority</t>
  </si>
  <si>
    <t>Task
ID</t>
    <phoneticPr fontId="2" type="noConversion"/>
  </si>
  <si>
    <t>Task</t>
  </si>
  <si>
    <t>Task Description</t>
    <phoneticPr fontId="2" type="noConversion"/>
  </si>
  <si>
    <t>Time Estimate (days)</t>
  </si>
  <si>
    <t>Assigned
To</t>
  </si>
  <si>
    <r>
      <rPr>
        <sz val="10"/>
        <rFont val="Arial"/>
        <family val="2"/>
      </rPr>
      <t>프로그램 기획 및 준비</t>
    </r>
  </si>
  <si>
    <t>핵심 시나리오 설정</t>
  </si>
  <si>
    <r>
      <rPr>
        <sz val="10"/>
        <rFont val="맑은 고딕"/>
        <family val="3"/>
        <charset val="129"/>
      </rPr>
      <t xml:space="preserve">주제관련 </t>
    </r>
    <r>
      <rPr>
        <sz val="10"/>
        <rFont val="Arial"/>
        <family val="3"/>
      </rPr>
      <t xml:space="preserve">Stakeholder </t>
    </r>
    <r>
      <rPr>
        <sz val="10"/>
        <rFont val="Arial Unicode MS"/>
        <family val="3"/>
        <charset val="129"/>
      </rPr>
      <t>별 핵심 시나리오 설정</t>
    </r>
    <phoneticPr fontId="2" type="noConversion"/>
  </si>
  <si>
    <t>all member</t>
  </si>
  <si>
    <t>프로그램 기획 및 준비</t>
  </si>
  <si>
    <t>유저 스토리 맵핑</t>
  </si>
  <si>
    <t>핵심 시나리오에서 일어날 유저 스토리 맵핑</t>
    <phoneticPr fontId="2" type="noConversion"/>
  </si>
  <si>
    <t>번다운 차트 작성</t>
  </si>
  <si>
    <t>백로그, 이터레이션 등 번다운 차트 내용 작성</t>
    <phoneticPr fontId="2" type="noConversion"/>
  </si>
  <si>
    <t>개발환경 설정</t>
  </si>
  <si>
    <r>
      <t xml:space="preserve">Java, Spring boot </t>
    </r>
    <r>
      <rPr>
        <sz val="10"/>
        <rFont val="맑은 고딕"/>
        <family val="2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각자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개발환경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구축</t>
    </r>
    <phoneticPr fontId="2" type="noConversion"/>
  </si>
  <si>
    <t>기술 스택 공부</t>
  </si>
  <si>
    <r>
      <t xml:space="preserve">Spring boot, android </t>
    </r>
    <r>
      <rPr>
        <sz val="10"/>
        <rFont val="Arial Unicode MS"/>
        <family val="2"/>
        <charset val="129"/>
      </rPr>
      <t>등 각자 개발을 위한 기술 스택 공부</t>
    </r>
    <phoneticPr fontId="2" type="noConversion"/>
  </si>
  <si>
    <r>
      <rPr>
        <sz val="10"/>
        <rFont val="Arial"/>
        <family val="2"/>
      </rPr>
      <t>역할 설정</t>
    </r>
  </si>
  <si>
    <r>
      <rPr>
        <sz val="10"/>
        <rFont val="Arial"/>
        <family val="2"/>
      </rPr>
      <t>팀원 간 역할을 분담</t>
    </r>
  </si>
  <si>
    <r>
      <rPr>
        <sz val="10"/>
        <rFont val="맑은 고딕"/>
        <family val="3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설계</t>
    </r>
    <phoneticPr fontId="2" type="noConversion"/>
  </si>
  <si>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설계</t>
    </r>
    <phoneticPr fontId="2" type="noConversion"/>
  </si>
  <si>
    <t>클라우드 환경 설정</t>
  </si>
  <si>
    <t>네이버 클라우드를 이용하여 웹 서버 및 데이터베이스 서버 환경 구축</t>
  </si>
  <si>
    <t>이현지</t>
  </si>
  <si>
    <t>데이터베이스 API 개발</t>
  </si>
  <si>
    <t>데이터베이스 정보를 조회, 추가, 수정할 수 있는 기본적인 API 개발</t>
  </si>
  <si>
    <t>김영원</t>
  </si>
  <si>
    <r>
      <t>기획제안서</t>
    </r>
    <r>
      <rPr>
        <sz val="10"/>
        <rFont val="돋움"/>
        <family val="3"/>
        <charset val="129"/>
      </rPr>
      <t xml:space="preserve"> 작성</t>
    </r>
    <phoneticPr fontId="2" type="noConversion"/>
  </si>
  <si>
    <r>
      <t>기획제안서</t>
    </r>
    <r>
      <rPr>
        <sz val="10"/>
        <rFont val="돋움"/>
        <family val="2"/>
        <charset val="129"/>
      </rPr>
      <t xml:space="preserve"> 보고서 작성</t>
    </r>
    <phoneticPr fontId="2" type="noConversion"/>
  </si>
  <si>
    <r>
      <rPr>
        <sz val="10"/>
        <rFont val="Arial"/>
        <family val="2"/>
      </rPr>
      <t>　</t>
    </r>
  </si>
  <si>
    <r>
      <t>(</t>
    </r>
    <r>
      <rPr>
        <sz val="10"/>
        <rFont val="Arial"/>
        <family val="2"/>
      </rPr>
      <t>커뮤니티) 입주민은 키워드로 게시판내 게시물을 검색한다.</t>
    </r>
  </si>
  <si>
    <r>
      <rPr>
        <sz val="10"/>
        <rFont val="Arial"/>
        <family val="2"/>
      </rPr>
      <t xml:space="preserve">전체 게시물 화면 UI 설계 </t>
    </r>
  </si>
  <si>
    <r>
      <rPr>
        <sz val="10"/>
        <rFont val="Arial"/>
        <family val="2"/>
      </rPr>
      <t>커뮤니티 전체 게시물이 보여지는 UI 구현</t>
    </r>
  </si>
  <si>
    <t>유호진&amp;최은지</t>
  </si>
  <si>
    <r>
      <rPr>
        <sz val="10"/>
        <rFont val="Arial"/>
        <family val="2"/>
      </rPr>
      <t xml:space="preserve">게시물 검색 UI 설계 </t>
    </r>
  </si>
  <si>
    <r>
      <rPr>
        <sz val="10"/>
        <rFont val="Arial"/>
        <family val="2"/>
      </rPr>
      <t>커뮤니티 게시물 키워드를 검색할 수 있는 UI 구현</t>
    </r>
  </si>
  <si>
    <t>유호진</t>
  </si>
  <si>
    <r>
      <rPr>
        <sz val="10"/>
        <rFont val="Arial"/>
        <family val="2"/>
      </rPr>
      <t xml:space="preserve">게시물 조회 기능 개발 </t>
    </r>
  </si>
  <si>
    <r>
      <rPr>
        <sz val="10"/>
        <rFont val="Arial"/>
        <family val="2"/>
      </rPr>
      <t xml:space="preserve">커뮤니티 게시물을 조회할 수 있는 기능 구현 </t>
    </r>
  </si>
  <si>
    <r>
      <rPr>
        <sz val="10"/>
        <rFont val="Arial"/>
        <family val="2"/>
      </rPr>
      <t>이현지</t>
    </r>
  </si>
  <si>
    <r>
      <rPr>
        <sz val="10"/>
        <rFont val="Arial"/>
        <family val="2"/>
      </rPr>
      <t xml:space="preserve">검색 게시물 화면 UI 설계 </t>
    </r>
  </si>
  <si>
    <r>
      <rPr>
        <sz val="10"/>
        <rFont val="Arial"/>
        <family val="2"/>
      </rPr>
      <t>검색한 키워드를 포함한 게시물만 보여지는 UI 구현</t>
    </r>
  </si>
  <si>
    <r>
      <t>(</t>
    </r>
    <r>
      <rPr>
        <sz val="10"/>
        <rFont val="Arial"/>
        <family val="2"/>
      </rPr>
      <t>커뮤니티) 입주민은 제목과 내용을 입력하여 게시물 작성한다.</t>
    </r>
  </si>
  <si>
    <r>
      <rPr>
        <sz val="10"/>
        <rFont val="Arial"/>
        <family val="2"/>
      </rPr>
      <t xml:space="preserve">게시물 작성 UI 설계 </t>
    </r>
  </si>
  <si>
    <r>
      <rPr>
        <sz val="10"/>
        <rFont val="Arial"/>
        <family val="2"/>
      </rPr>
      <t>제목과 내용을 입력하여 게시물을 작성할 수 있는 UI 구현</t>
    </r>
  </si>
  <si>
    <r>
      <t>(</t>
    </r>
    <r>
      <rPr>
        <sz val="10"/>
        <rFont val="Arial"/>
        <family val="2"/>
      </rPr>
      <t>커뮤니티) 입주민은 게시물의 성격을 선택한다.</t>
    </r>
  </si>
  <si>
    <r>
      <rPr>
        <sz val="10"/>
        <rFont val="Arial"/>
        <family val="2"/>
      </rPr>
      <t xml:space="preserve">게시물 성격 선택 UI 설계 </t>
    </r>
  </si>
  <si>
    <r>
      <rPr>
        <sz val="10"/>
        <rFont val="Arial"/>
        <family val="2"/>
      </rPr>
      <t>게시물의 성격을 선택할 수 있는 UI 구현</t>
    </r>
  </si>
  <si>
    <r>
      <rPr>
        <sz val="10"/>
        <rFont val="Arial"/>
        <family val="2"/>
      </rPr>
      <t>유호진</t>
    </r>
  </si>
  <si>
    <r>
      <t>(</t>
    </r>
    <r>
      <rPr>
        <sz val="10"/>
        <rFont val="Arial"/>
        <family val="2"/>
      </rPr>
      <t>커뮤니티) 입주민은 게시물 작성 후 게시물 등록/미등록 선택한다.</t>
    </r>
  </si>
  <si>
    <r>
      <rPr>
        <sz val="10"/>
        <rFont val="Arial"/>
        <family val="2"/>
      </rPr>
      <t xml:space="preserve">게시물 등록 UI 설계 </t>
    </r>
  </si>
  <si>
    <r>
      <rPr>
        <sz val="10"/>
        <rFont val="Arial"/>
        <family val="2"/>
      </rPr>
      <t>커뮤니티 게시물 작성 후 등록할 수 있는 UI 구현</t>
    </r>
  </si>
  <si>
    <r>
      <rPr>
        <sz val="10"/>
        <rFont val="Arial"/>
        <family val="2"/>
      </rPr>
      <t xml:space="preserve">게시물 등록 취소 UI 설계 </t>
    </r>
  </si>
  <si>
    <r>
      <rPr>
        <sz val="10"/>
        <rFont val="Arial"/>
        <family val="2"/>
      </rPr>
      <t>커뮤니티 게시물 작성 후 등록을 취소할 수 있는 UI 구현</t>
    </r>
  </si>
  <si>
    <r>
      <rPr>
        <sz val="10"/>
        <rFont val="Arial"/>
        <family val="2"/>
      </rPr>
      <t xml:space="preserve">자신의 게시물 저장 기능 개발 </t>
    </r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</si>
  <si>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</si>
  <si>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"/>
        <family val="2"/>
      </rPr>
      <t>김영원</t>
    </r>
  </si>
  <si>
    <r>
      <t>(</t>
    </r>
    <r>
      <rPr>
        <sz val="10"/>
        <rFont val="Arial"/>
        <family val="2"/>
      </rPr>
      <t>커뮤니티) 입주민은 게시물에 대한 댓글 작성한다.</t>
    </r>
  </si>
  <si>
    <r>
      <rPr>
        <sz val="10"/>
        <rFont val="Arial"/>
        <family val="2"/>
      </rPr>
      <t xml:space="preserve">게시물 선택 UI 설계 </t>
    </r>
  </si>
  <si>
    <r>
      <rPr>
        <sz val="10"/>
        <rFont val="Arial"/>
        <family val="2"/>
      </rPr>
      <t>특정 게시물을 선택할 수 있는 UI 구현</t>
    </r>
  </si>
  <si>
    <r>
      <rPr>
        <sz val="10"/>
        <rFont val="Arial"/>
        <family val="2"/>
      </rPr>
      <t xml:space="preserve">댓글 작성 화면 UI 설계  </t>
    </r>
  </si>
  <si>
    <r>
      <rPr>
        <sz val="10"/>
        <rFont val="Arial"/>
        <family val="2"/>
      </rPr>
      <t>게시물 아래에 댓글을 달 수 있는 UI 구현</t>
    </r>
  </si>
  <si>
    <r>
      <rPr>
        <sz val="10"/>
        <rFont val="Arial"/>
        <family val="2"/>
      </rPr>
      <t xml:space="preserve">댓글 작성 기능 개발 </t>
    </r>
  </si>
  <si>
    <r>
      <rPr>
        <sz val="10"/>
        <rFont val="Arial"/>
        <family val="2"/>
      </rPr>
      <t>댓글 창에 댓글을 달 수 있는 기능 구현</t>
    </r>
  </si>
  <si>
    <r>
      <t>(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>) CICD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진행한다</t>
    </r>
    <r>
      <rPr>
        <sz val="10"/>
        <rFont val="Arial"/>
        <family val="2"/>
      </rPr>
      <t xml:space="preserve">. </t>
    </r>
    <phoneticPr fontId="2" type="noConversion"/>
  </si>
  <si>
    <r>
      <t xml:space="preserve">CICD </t>
    </r>
    <r>
      <rPr>
        <sz val="10"/>
        <rFont val="돋움"/>
        <family val="3"/>
        <charset val="129"/>
      </rPr>
      <t>구축</t>
    </r>
    <phoneticPr fontId="2" type="noConversion"/>
  </si>
  <si>
    <r>
      <t>Jenkins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Github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merge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빌드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배포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</si>
  <si>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</rPr>
      <t>공지사항) 관리자는 공지사항을 적는다</t>
    </r>
  </si>
  <si>
    <r>
      <rPr>
        <sz val="10"/>
        <rFont val="Arial"/>
        <family val="2"/>
      </rPr>
      <t>공지사항 작성 UI 설계</t>
    </r>
  </si>
  <si>
    <r>
      <rPr>
        <sz val="10"/>
        <rFont val="Arial"/>
        <family val="2"/>
      </rPr>
      <t>공지사항을 적는 UI를 개발, 프론트엔드 코드를 작성</t>
    </r>
  </si>
  <si>
    <r>
      <rPr>
        <sz val="10"/>
        <rFont val="Arial"/>
        <family val="2"/>
      </rPr>
      <t>최은지</t>
    </r>
  </si>
  <si>
    <r>
      <t>(</t>
    </r>
    <r>
      <rPr>
        <sz val="10"/>
        <rFont val="Arial"/>
        <family val="2"/>
      </rPr>
      <t>공지사항) 관리자는 공지사항을 게시한다.</t>
    </r>
  </si>
  <si>
    <r>
      <rPr>
        <sz val="10"/>
        <rFont val="Arial"/>
        <family val="2"/>
      </rPr>
      <t>공지사항 저장 기능 개발</t>
    </r>
  </si>
  <si>
    <r>
      <rPr>
        <sz val="10"/>
        <rFont val="Arial"/>
        <family val="2"/>
      </rPr>
      <t>공지사항을 서버에 저장하는 기능 개발</t>
    </r>
  </si>
  <si>
    <r>
      <rPr>
        <sz val="10"/>
        <rFont val="Arial"/>
        <family val="2"/>
      </rPr>
      <t>공지사항 알림 기능 개발</t>
    </r>
  </si>
  <si>
    <r>
      <rPr>
        <sz val="10"/>
        <rFont val="Arial"/>
        <family val="2"/>
      </rPr>
      <t>새로운 공지사항이 게시된 경우 PUSH알림을 보내는 기능 개발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</si>
  <si>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</si>
  <si>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금액화면 UI 설계</t>
    </r>
  </si>
  <si>
    <r>
      <rPr>
        <sz val="10"/>
        <rFont val="Arial"/>
        <family val="2"/>
      </rPr>
      <t>청구된 관리비 볼 수 있는 화면 구현</t>
    </r>
  </si>
  <si>
    <r>
      <t>(</t>
    </r>
    <r>
      <rPr>
        <sz val="10"/>
        <rFont val="Arial"/>
        <family val="3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</si>
  <si>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청구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연동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</si>
  <si>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</si>
  <si>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카드를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</si>
  <si>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결제 기능 생성 </t>
    </r>
  </si>
  <si>
    <r>
      <rPr>
        <sz val="10"/>
        <rFont val="Arial"/>
        <family val="2"/>
      </rPr>
      <t>결제하기위한 payAPI 설정 및 적용</t>
    </r>
  </si>
  <si>
    <r>
      <rPr>
        <sz val="10"/>
        <rFont val="Arial"/>
        <family val="2"/>
        <charset val="129"/>
      </rPr>
      <t>청구서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발행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</si>
  <si>
    <r>
      <rPr>
        <sz val="10"/>
        <rFont val="Arial"/>
        <family val="2"/>
      </rPr>
      <t>결제 완료한 관리비 청구성 발행 구현</t>
    </r>
  </si>
  <si>
    <r>
      <rPr>
        <sz val="10"/>
        <rFont val="Arial"/>
        <family val="2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테스트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</si>
  <si>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결제 기능 통합 테스트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</si>
  <si>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</t>
    </r>
    <r>
      <rPr>
        <sz val="10"/>
        <rFont val="Arial"/>
        <family val="2"/>
      </rPr>
      <t xml:space="preserve"> 4</t>
    </r>
    <r>
      <rPr>
        <sz val="10"/>
        <rFont val="Arial"/>
        <family val="2"/>
        <charset val="129"/>
      </rPr>
      <t>자를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</si>
  <si>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조회 UI 설계</t>
    </r>
  </si>
  <si>
    <r>
      <t xml:space="preserve">UI </t>
    </r>
    <r>
      <rPr>
        <sz val="10"/>
        <rFont val="Arial"/>
        <family val="2"/>
      </rPr>
      <t>설계 및 프론트엔드 코드 작성</t>
    </r>
  </si>
  <si>
    <r>
      <t>(</t>
    </r>
    <r>
      <rPr>
        <sz val="10"/>
        <rFont val="Arial"/>
        <family val="2"/>
      </rPr>
      <t>차량조회) 관리자는 차 번호 4자를 입력하고 조회할 차량 선택한다.</t>
    </r>
  </si>
  <si>
    <r>
      <rPr>
        <sz val="10"/>
        <rFont val="Arial"/>
        <family val="2"/>
      </rPr>
      <t>차량 조회 기능 개발</t>
    </r>
  </si>
  <si>
    <r>
      <rPr>
        <sz val="10"/>
        <rFont val="Arial"/>
        <family val="2"/>
      </rPr>
      <t>등록된 차량 리스트를 가져오는 백엔드 API 개발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</si>
  <si>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</si>
  <si>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정보 UI 설계</t>
    </r>
  </si>
  <si>
    <r>
      <t>UI</t>
    </r>
    <r>
      <rPr>
        <sz val="10"/>
        <rFont val="Arial"/>
        <family val="2"/>
      </rPr>
      <t>설계 및 프론트엔드 코드 작성</t>
    </r>
  </si>
  <si>
    <r>
      <rPr>
        <sz val="10"/>
        <rFont val="돋움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</si>
  <si>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차량에 대한 세부 정보를 가져오는 백엔드 API 개발</t>
    </r>
  </si>
  <si>
    <r>
      <t>(</t>
    </r>
    <r>
      <rPr>
        <sz val="10"/>
        <rFont val="맑은 고딕"/>
        <family val="3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시스템은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날짜에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청구한다</t>
    </r>
    <r>
      <rPr>
        <sz val="10"/>
        <rFont val="Arial"/>
        <family val="2"/>
      </rPr>
      <t>.</t>
    </r>
    <phoneticPr fontId="2" type="noConversion"/>
  </si>
  <si>
    <r>
      <rPr>
        <sz val="10"/>
        <rFont val="Arial"/>
        <family val="2"/>
      </rPr>
      <t>관리비청구 알림</t>
    </r>
  </si>
  <si>
    <r>
      <rPr>
        <sz val="10"/>
        <rFont val="Arial"/>
        <family val="2"/>
      </rPr>
      <t>관리비 정보를 설정된 날짜에 자동으로 유저에게 보내는 백엔드를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</si>
  <si>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</si>
  <si>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정보 입력</t>
    </r>
  </si>
  <si>
    <r>
      <rPr>
        <sz val="10"/>
        <rFont val="Arial"/>
        <family val="2"/>
      </rPr>
      <t>입주민 정보를 입력할 수 있는 기능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</si>
  <si>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</si>
  <si>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등록</t>
    </r>
  </si>
  <si>
    <r>
      <rPr>
        <sz val="10"/>
        <rFont val="Arial"/>
        <family val="2"/>
      </rPr>
      <t>입주민을 등록할 수있는 기능 구현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</si>
  <si>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적는다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</si>
  <si>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작성 UI 설계</t>
    </r>
  </si>
  <si>
    <r>
      <rPr>
        <sz val="10"/>
        <rFont val="Arial"/>
        <family val="2"/>
      </rPr>
      <t>민원 내용을 작성할 수 있는 UI 설계 및 프론트엔드 코드 작성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</si>
  <si>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신고한다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</si>
  <si>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성격 설정 UI 설계</t>
    </r>
  </si>
  <si>
    <r>
      <rPr>
        <sz val="10"/>
        <rFont val="Arial"/>
        <family val="2"/>
      </rPr>
      <t>민원 성격을 설정할 수 있는 UI 설계 및 프론트엔드 코드 작성</t>
    </r>
  </si>
  <si>
    <r>
      <rPr>
        <sz val="10"/>
        <rFont val="Arial"/>
        <family val="2"/>
      </rPr>
      <t>민원 성격 설정 기능 개발</t>
    </r>
  </si>
  <si>
    <r>
      <rPr>
        <sz val="10"/>
        <rFont val="Arial"/>
        <family val="2"/>
      </rPr>
      <t>민원의 성격을 설정하는 기능 개발</t>
    </r>
  </si>
  <si>
    <r>
      <rPr>
        <sz val="10"/>
        <rFont val="Arial"/>
        <family val="2"/>
      </rPr>
      <t>민원 신고 기능 개발</t>
    </r>
  </si>
  <si>
    <r>
      <rPr>
        <sz val="10"/>
        <rFont val="Arial"/>
        <family val="2"/>
      </rPr>
      <t>신고된 민원을 받아 데이터베이스에 저장하는 백엔드 기능 개발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</si>
  <si>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진행상황을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</si>
  <si>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조회 UI 설계</t>
    </r>
  </si>
  <si>
    <r>
      <rPr>
        <sz val="10"/>
        <rFont val="Arial"/>
        <family val="2"/>
      </rPr>
      <t>민원을 선택하고 조회할 수 있는 UI 설계 및 프론트엔드 코드 작성</t>
    </r>
  </si>
  <si>
    <r>
      <rPr>
        <sz val="10"/>
        <rFont val="Arial"/>
        <family val="2"/>
      </rPr>
      <t>민원 조회 기능 개발</t>
    </r>
  </si>
  <si>
    <r>
      <rPr>
        <sz val="10"/>
        <rFont val="Arial"/>
        <family val="2"/>
      </rPr>
      <t>민원을 조회하고, 세부 내용을 가져오는 백엔드 기능 및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</si>
  <si>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</si>
  <si>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선택 UI 설계</t>
    </r>
  </si>
  <si>
    <r>
      <rPr>
        <sz val="10"/>
        <rFont val="Arial"/>
        <family val="2"/>
      </rPr>
      <t>민원 선택 UI 설계 및 프론트엔드 코드 작성</t>
    </r>
  </si>
  <si>
    <t>최은지</t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</si>
  <si>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</si>
  <si>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목록을 불러오는 백엔드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</si>
  <si>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</si>
  <si>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결과 입력 UI 설계</t>
    </r>
  </si>
  <si>
    <r>
      <rPr>
        <sz val="10"/>
        <rFont val="Arial"/>
        <family val="2"/>
      </rPr>
      <t>민원 결과 입력 UI 설계 및 프론트엔드 코드 작성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</si>
  <si>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저장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</si>
  <si>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처리 결과를 저장하는 백엔드 API 개발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</si>
  <si>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</si>
  <si>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입주민에게</t>
    </r>
    <r>
      <rPr>
        <sz val="10"/>
        <rFont val="Arial"/>
        <family val="2"/>
      </rPr>
      <t xml:space="preserve"> PUSH</t>
    </r>
    <r>
      <rPr>
        <sz val="10"/>
        <rFont val="Arial"/>
        <family val="2"/>
        <charset val="129"/>
      </rPr>
      <t>알림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</si>
  <si>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</si>
  <si>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 Unicode MS"/>
        <family val="2"/>
        <charset val="129"/>
      </rPr>
      <t xml:space="preserve">차량 정보 입력 </t>
    </r>
    <r>
      <rPr>
        <sz val="10"/>
        <rFont val="Arial"/>
        <family val="2"/>
      </rPr>
      <t xml:space="preserve">UI </t>
    </r>
    <r>
      <rPr>
        <sz val="10"/>
        <rFont val="Arial Unicode MS"/>
        <family val="2"/>
        <charset val="129"/>
      </rPr>
      <t>설계</t>
    </r>
    <phoneticPr fontId="2" type="noConversion"/>
  </si>
  <si>
    <r>
      <rPr>
        <sz val="10"/>
        <rFont val="Arial"/>
        <family val="2"/>
      </rPr>
      <t>차량 번호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</si>
  <si>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 xml:space="preserve">. </t>
    </r>
  </si>
  <si>
    <t>차량 세부 정보 입력 UI 설계</t>
    <phoneticPr fontId="2" type="noConversion"/>
  </si>
  <si>
    <r>
      <rPr>
        <sz val="10"/>
        <rFont val="Arial"/>
        <family val="2"/>
      </rPr>
      <t>차량 정보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</si>
  <si>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</si>
  <si>
    <r>
      <rPr>
        <sz val="10"/>
        <rFont val="Arial"/>
        <family val="2"/>
      </rPr>
      <t xml:space="preserve">차량 등록 UI 설계 </t>
    </r>
  </si>
  <si>
    <r>
      <rPr>
        <sz val="10"/>
        <rFont val="Arial"/>
        <family val="2"/>
      </rPr>
      <t>차량 등록 성공 실패 여부 확인하는 프론트엔드 코드 작성</t>
    </r>
  </si>
  <si>
    <r>
      <rPr>
        <sz val="10"/>
        <rFont val="Arial"/>
        <family val="2"/>
      </rPr>
      <t xml:space="preserve">차량 등록 등록 여부 기능 개발 </t>
    </r>
  </si>
  <si>
    <r>
      <rPr>
        <sz val="10"/>
        <rFont val="Arial"/>
        <family val="2"/>
        <charset val="129"/>
      </rPr>
      <t>제한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사항에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성공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실패를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알려주는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</si>
  <si>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 xml:space="preserve">차량 등록 백엔드 개발 </t>
    </r>
  </si>
  <si>
    <r>
      <rPr>
        <sz val="10"/>
        <rFont val="Arial"/>
        <family val="2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추가하는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</si>
  <si>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통계를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</si>
  <si>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통계 UI 설계 </t>
    </r>
  </si>
  <si>
    <r>
      <rPr>
        <sz val="10"/>
        <rFont val="Arial"/>
        <family val="2"/>
      </rPr>
      <t>월별 통계, 관리비의 사용처, 미납된 관리비를 확인할 수 있는 화면 구현</t>
    </r>
  </si>
  <si>
    <r>
      <rPr>
        <sz val="10"/>
        <rFont val="돋움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통계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</si>
  <si>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</si>
  <si>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</si>
  <si>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설정 UI 설계</t>
    </r>
  </si>
  <si>
    <r>
      <rPr>
        <sz val="10"/>
        <rFont val="Arial"/>
        <family val="2"/>
      </rPr>
      <t>관리비를 설정할 수 있는 화면을 구현</t>
    </r>
  </si>
  <si>
    <r>
      <t>(</t>
    </r>
    <r>
      <rPr>
        <sz val="10"/>
        <rFont val="Arial"/>
        <family val="2"/>
      </rPr>
      <t>관리비청구) 관리자는 해당 월의 관리비 및 고지 날짜를 설정한다.</t>
    </r>
  </si>
  <si>
    <r>
      <rPr>
        <sz val="10"/>
        <rFont val="돋움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</si>
  <si>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항목별로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</si>
  <si>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</si>
  <si>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저장하는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</si>
  <si>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</si>
  <si>
    <r>
      <rPr>
        <sz val="10"/>
        <rFont val="Arial"/>
        <family val="2"/>
      </rPr>
      <t>본인인증 UI 설계</t>
    </r>
  </si>
  <si>
    <r>
      <rPr>
        <sz val="10"/>
        <rFont val="Arial"/>
        <family val="2"/>
      </rPr>
      <t>본인인증 화면 UI 설계 및 프론트엔드 코드 작성</t>
    </r>
  </si>
  <si>
    <r>
      <rPr>
        <sz val="10"/>
        <rFont val="돋움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</si>
  <si>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API</t>
    </r>
    <r>
      <rPr>
        <sz val="10"/>
        <rFont val="Arial"/>
        <family val="2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</si>
  <si>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</si>
  <si>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UI 설계</t>
    </r>
  </si>
  <si>
    <r>
      <rPr>
        <sz val="10"/>
        <rFont val="Arial"/>
        <family val="2"/>
      </rPr>
      <t>아파트 단지를 조회하고 선택할 수 있는 UI 구현</t>
    </r>
  </si>
  <si>
    <r>
      <rPr>
        <sz val="10"/>
        <rFont val="돋움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단지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</si>
  <si>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</si>
  <si>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맑은 고딕"/>
        <family val="2"/>
        <charset val="129"/>
      </rPr>
      <t>입주민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</si>
  <si>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승인</t>
    </r>
    <r>
      <rPr>
        <sz val="10"/>
        <rFont val="Arial"/>
        <family val="2"/>
      </rPr>
      <t>/</t>
    </r>
    <r>
      <rPr>
        <sz val="10"/>
        <rFont val="Arial"/>
        <family val="2"/>
        <charset val="129"/>
      </rPr>
      <t>거절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</si>
  <si>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</si>
  <si>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UI 설계</t>
    </r>
  </si>
  <si>
    <r>
      <rPr>
        <sz val="10"/>
        <rFont val="Arial"/>
        <family val="2"/>
      </rPr>
      <t>회원가입화면 UI 설계 및 프론트엔드 코드 구현</t>
    </r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</si>
  <si>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</si>
  <si>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기능 개발</t>
    </r>
  </si>
  <si>
    <r>
      <rPr>
        <sz val="10"/>
        <rFont val="Arial"/>
        <family val="2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암호화하여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회원가입하는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</si>
  <si>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</si>
  <si>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로그인 UI 설계</t>
    </r>
  </si>
  <si>
    <r>
      <rPr>
        <sz val="10"/>
        <rFont val="Arial"/>
        <family val="2"/>
      </rPr>
      <t>로그인 화면 UI 설계 및 프론트엔드 코드 구현</t>
    </r>
  </si>
  <si>
    <r>
      <t>(</t>
    </r>
    <r>
      <rPr>
        <sz val="10"/>
        <rFont val="Arial"/>
        <family val="2"/>
      </rPr>
      <t>회원가입) 입주민은 아이디, 비밀번호를 입력하고 로그인한다.</t>
    </r>
  </si>
  <si>
    <r>
      <rPr>
        <sz val="10"/>
        <rFont val="Arial"/>
        <family val="2"/>
      </rPr>
      <t>입주민 로그인 기능 개발</t>
    </r>
  </si>
  <si>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</si>
  <si>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</si>
  <si>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세부 항목 UI 설계 </t>
    </r>
  </si>
  <si>
    <r>
      <rPr>
        <sz val="10"/>
        <rFont val="Arial"/>
        <family val="2"/>
      </rPr>
      <t>관리비 세부 내역을 확인할 수 있는 화면을 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</si>
  <si>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전월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대비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내역을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</si>
  <si>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전월 대비 비교 UI 설계 </t>
    </r>
  </si>
  <si>
    <r>
      <rPr>
        <sz val="10"/>
        <rFont val="Arial"/>
        <family val="2"/>
      </rPr>
      <t>전월과 비교하는 그래프 및 수치 구현</t>
    </r>
  </si>
  <si>
    <r>
      <t>(</t>
    </r>
    <r>
      <rPr>
        <sz val="10"/>
        <rFont val="Arial"/>
        <family val="2"/>
      </rPr>
      <t>공지사항) 관리자는 공지사항의 성격을 설정한다.</t>
    </r>
  </si>
  <si>
    <r>
      <rPr>
        <sz val="10"/>
        <rFont val="Arial"/>
        <family val="2"/>
      </rPr>
      <t>공지사항 설정 UI 설계</t>
    </r>
  </si>
  <si>
    <r>
      <rPr>
        <sz val="10"/>
        <rFont val="Arial"/>
        <family val="2"/>
      </rPr>
      <t>공지사항의 성격을 설정하는 UI 개발 및 프론트엔드 코드 작성</t>
    </r>
  </si>
  <si>
    <r>
      <rPr>
        <sz val="10"/>
        <rFont val="Arial"/>
        <family val="2"/>
      </rPr>
      <t>공지사항 설정 기능 개발</t>
    </r>
  </si>
  <si>
    <r>
      <rPr>
        <sz val="10"/>
        <rFont val="Arial"/>
        <family val="2"/>
      </rPr>
      <t>공지사항의 성격에 맞게 동작하도록 기능 개발</t>
    </r>
  </si>
  <si>
    <r>
      <t>(</t>
    </r>
    <r>
      <rPr>
        <sz val="10"/>
        <rFont val="Arial"/>
        <family val="2"/>
      </rPr>
      <t>커뮤니티) 입주민은 게시물 댓글에 답댓글을 작성한다.</t>
    </r>
  </si>
  <si>
    <r>
      <rPr>
        <sz val="10"/>
        <rFont val="Arial"/>
        <family val="2"/>
      </rPr>
      <t xml:space="preserve">답댓글 기능 개발 </t>
    </r>
  </si>
  <si>
    <r>
      <rPr>
        <sz val="10"/>
        <rFont val="Arial"/>
        <family val="2"/>
      </rPr>
      <t>댓글 창에 달린 댓글에 답댓글을 달 수 있는 기능 구현</t>
    </r>
  </si>
  <si>
    <r>
      <t>(</t>
    </r>
    <r>
      <rPr>
        <sz val="10"/>
        <rFont val="Arial"/>
        <family val="2"/>
      </rPr>
      <t>커뮤니티) 입주민은 자신의 게시물을 조회하고 선택한다.</t>
    </r>
  </si>
  <si>
    <r>
      <rPr>
        <sz val="10"/>
        <rFont val="Arial"/>
        <family val="2"/>
      </rPr>
      <t xml:space="preserve">자신의 게시물 조회 UI 설계  </t>
    </r>
  </si>
  <si>
    <r>
      <rPr>
        <sz val="10"/>
        <rFont val="Arial"/>
        <family val="2"/>
      </rPr>
      <t>자신의 게시물을 조회할 수 있는 UI 구현</t>
    </r>
  </si>
  <si>
    <r>
      <rPr>
        <sz val="10"/>
        <rFont val="Arial"/>
        <family val="2"/>
      </rPr>
      <t xml:space="preserve">자신의 게시물 화면 설계 </t>
    </r>
  </si>
  <si>
    <r>
      <rPr>
        <sz val="10"/>
        <rFont val="Arial"/>
        <family val="2"/>
      </rPr>
      <t>자신의 게시물만 보여지는 UI 구현</t>
    </r>
  </si>
  <si>
    <r>
      <rPr>
        <sz val="10"/>
        <rFont val="Arial"/>
        <family val="2"/>
      </rPr>
      <t xml:space="preserve">게시물 선택 기능 개발 </t>
    </r>
  </si>
  <si>
    <r>
      <rPr>
        <sz val="10"/>
        <rFont val="Arial"/>
        <family val="2"/>
      </rPr>
      <t>클릭 시 해당 게시물로 이동되는 기능 구현</t>
    </r>
  </si>
  <si>
    <r>
      <t>(</t>
    </r>
    <r>
      <rPr>
        <sz val="10"/>
        <rFont val="Arial"/>
        <family val="2"/>
        <charset val="129"/>
      </rPr>
      <t>커뮤니티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</si>
  <si>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게시물 삭제 UI 설계 </t>
    </r>
  </si>
  <si>
    <r>
      <rPr>
        <sz val="10"/>
        <rFont val="Arial"/>
        <family val="2"/>
      </rPr>
      <t>선택한 게시물을 삭제할 수 있는 UI 구현</t>
    </r>
  </si>
  <si>
    <r>
      <rPr>
        <sz val="10"/>
        <rFont val="Arial"/>
        <family val="2"/>
      </rPr>
      <t>자신의 게시물 삭제 기능 개발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</si>
  <si>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존재하는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리스트에서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  <r>
      <rPr>
        <sz val="10"/>
        <rFont val="Arial"/>
        <family val="2"/>
      </rPr>
      <t xml:space="preserve"> 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</si>
  <si>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</si>
  <si>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본인인증 화면 UI 설계 </t>
    </r>
  </si>
  <si>
    <r>
      <rPr>
        <sz val="10"/>
        <rFont val="Arial"/>
        <family val="2"/>
      </rPr>
      <t>본인인증 화면 UI와 프론트엔드 코드 작성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</si>
  <si>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</si>
  <si>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API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이용하여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</si>
  <si>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</si>
  <si>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및 선택 개발</t>
    </r>
  </si>
  <si>
    <r>
      <t xml:space="preserve"> </t>
    </r>
    <r>
      <rPr>
        <sz val="10"/>
        <rFont val="Arial"/>
        <family val="2"/>
      </rPr>
      <t>아파트 단지를 선택할 수 있는 기능과 UI 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</si>
  <si>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재직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증명서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첨부한다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</si>
  <si>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재직증명서 첨부 개발</t>
    </r>
  </si>
  <si>
    <r>
      <rPr>
        <sz val="10"/>
        <rFont val="맑은 고딕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첨부할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프론트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</si>
  <si>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 Unicode MS"/>
        <family val="2"/>
        <charset val="129"/>
      </rPr>
      <t>재직증명서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</t>
    </r>
    <phoneticPr fontId="2" type="noConversion"/>
  </si>
  <si>
    <r>
      <rPr>
        <sz val="10"/>
        <rFont val="Arial Unicode MS"/>
        <family val="2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서버에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개발</t>
    </r>
    <phoneticPr fontId="2" type="noConversion"/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</si>
  <si>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완료되면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가입완료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알림을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</si>
  <si>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인증 승인/거부 화면 설계 </t>
    </r>
  </si>
  <si>
    <r>
      <rPr>
        <sz val="10"/>
        <rFont val="맑은 고딕"/>
        <family val="3"/>
        <charset val="129"/>
      </rPr>
      <t>앱 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인증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거절할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</si>
  <si>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완료되면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가입완료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알림을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</si>
  <si>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</si>
  <si>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</si>
  <si>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</si>
  <si>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회원정보 입력 화면 UI 설계 </t>
    </r>
  </si>
  <si>
    <r>
      <rPr>
        <sz val="10"/>
        <rFont val="Arial"/>
        <family val="2"/>
      </rPr>
      <t>회원 정보 입력 화면 UI 와 프론트엔드 코드 작성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</si>
  <si>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</si>
  <si>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</si>
  <si>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회원가입 하는 기능 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</si>
  <si>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로그인한다</t>
    </r>
  </si>
  <si>
    <r>
      <rPr>
        <sz val="10"/>
        <rFont val="Arial"/>
        <family val="2"/>
      </rPr>
      <t xml:space="preserve">로그인 화면 UI 설계 </t>
    </r>
  </si>
  <si>
    <r>
      <t>(</t>
    </r>
    <r>
      <rPr>
        <sz val="10"/>
        <rFont val="Arial"/>
        <family val="3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로그인한다</t>
    </r>
  </si>
  <si>
    <r>
      <rPr>
        <sz val="10"/>
        <rFont val="Arial"/>
        <family val="2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</si>
  <si>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로그인 할 수 있는 기능 구현</t>
    </r>
  </si>
  <si>
    <r>
      <rPr>
        <sz val="10"/>
        <rFont val="Arial"/>
        <family val="2"/>
        <charset val="129"/>
      </rPr>
      <t>자동로그인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</si>
  <si>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자동로그인 할 수 있는 기능 구현</t>
    </r>
  </si>
  <si>
    <t>Iteration 1</t>
  </si>
  <si>
    <t>Start Date</t>
  </si>
  <si>
    <t>End Date</t>
  </si>
  <si>
    <t># of Developers</t>
  </si>
  <si>
    <t>Efficiency Factor</t>
  </si>
  <si>
    <t>Work Days</t>
    <phoneticPr fontId="2" type="noConversion"/>
  </si>
  <si>
    <t>Man Days</t>
    <phoneticPr fontId="2" type="noConversion"/>
  </si>
  <si>
    <t>Effective Man Days</t>
    <phoneticPr fontId="2" type="noConversion"/>
  </si>
  <si>
    <t>m - Ideal Remaing Effort</t>
    <phoneticPr fontId="2" type="noConversion"/>
  </si>
  <si>
    <t>Total Tasks Assigned</t>
  </si>
  <si>
    <t>Available Time - Assigned time</t>
  </si>
  <si>
    <t>Task Id</t>
    <phoneticPr fontId="2" type="noConversion"/>
  </si>
  <si>
    <t>Title</t>
  </si>
  <si>
    <t>Estimate</t>
  </si>
  <si>
    <t>Status</t>
  </si>
  <si>
    <t>Date of
Completion</t>
    <phoneticPr fontId="2" type="noConversion"/>
  </si>
  <si>
    <t>Time
Spent</t>
    <phoneticPr fontId="2" type="noConversion"/>
  </si>
  <si>
    <t xml:space="preserve">Work Date </t>
  </si>
  <si>
    <t>Work Days</t>
  </si>
  <si>
    <t>ideal tasks remaining (temp)</t>
    <phoneticPr fontId="2" type="noConversion"/>
  </si>
  <si>
    <t>Ideal Tasks Remaining</t>
    <phoneticPr fontId="2" type="noConversion"/>
  </si>
  <si>
    <t>Actual Tasks Remaining</t>
    <phoneticPr fontId="2" type="noConversion"/>
  </si>
  <si>
    <t>Total Tasks Completed</t>
  </si>
  <si>
    <t>Man days used</t>
  </si>
  <si>
    <t>Eff
Factor</t>
    <phoneticPr fontId="2" type="noConversion"/>
  </si>
  <si>
    <t>Today/
Workday</t>
    <phoneticPr fontId="2" type="noConversion"/>
  </si>
  <si>
    <t>Complete</t>
  </si>
  <si>
    <t/>
  </si>
  <si>
    <t>Iteration 2</t>
  </si>
  <si>
    <t>In Progress</t>
  </si>
  <si>
    <t>To Do</t>
  </si>
  <si>
    <t>Iteration 3</t>
  </si>
  <si>
    <t>Iteration 4</t>
  </si>
  <si>
    <t>Iteration 5</t>
  </si>
  <si>
    <t>Iteration 6</t>
  </si>
  <si>
    <t>공휴일 목록</t>
    <phoneticPr fontId="2" type="noConversion"/>
  </si>
  <si>
    <t>이름</t>
    <phoneticPr fontId="2" type="noConversion"/>
  </si>
  <si>
    <t>날짜</t>
    <phoneticPr fontId="2" type="noConversion"/>
  </si>
  <si>
    <t>대체공휴일</t>
  </si>
  <si>
    <t>중간고사</t>
  </si>
  <si>
    <t>Insert new member(s) right before the "Last Member" whenver needed</t>
    <phoneticPr fontId="2" type="noConversion"/>
  </si>
  <si>
    <t>유호진</t>
    <phoneticPr fontId="2" type="noConversion"/>
  </si>
  <si>
    <t>이현지</t>
    <phoneticPr fontId="2" type="noConversion"/>
  </si>
  <si>
    <t>김영원</t>
    <phoneticPr fontId="2" type="noConversion"/>
  </si>
  <si>
    <t>최은지</t>
    <phoneticPr fontId="2" type="noConversion"/>
  </si>
  <si>
    <t>유호진&amp;최은지</t>
    <phoneticPr fontId="2" type="noConversion"/>
  </si>
  <si>
    <t>Last Member</t>
    <phoneticPr fontId="2" type="noConversion"/>
  </si>
  <si>
    <t>공지사항 알림 기능 개발</t>
  </si>
  <si>
    <t>관리비 금액화면 UI 설계</t>
  </si>
  <si>
    <t xml:space="preserve">결제 기능 테스트 </t>
  </si>
  <si>
    <t>차량 조회 UI 설계</t>
  </si>
  <si>
    <t>차량 정보 UI 설계</t>
  </si>
  <si>
    <t>관리비청구 알림</t>
  </si>
  <si>
    <t>입주민 정보 입력</t>
  </si>
  <si>
    <t>입주민 등록</t>
  </si>
  <si>
    <t>민원 작성 UI 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</si>
</sst>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yyyy&quot;-&quot;m&quot;-&quot;d;@"/>
    <numFmt numFmtId="179" formatCode="0.00_);[Red]\(0.00\)"/>
  </numFmts>
  <fonts count="19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0"/>
      <name val="Arial"/>
      <family val="3"/>
    </font>
    <font>
      <sz val="10"/>
      <color rgb="FF000000"/>
      <name val="Arial"/>
      <family val="2"/>
    </font>
    <font>
      <sz val="10"/>
      <name val="Arial Unicode MS"/>
      <family val="2"/>
      <charset val="129"/>
    </font>
    <font>
      <sz val="10"/>
      <name val="굴림"/>
      <family val="2"/>
      <charset val="129"/>
    </font>
    <font>
      <sz val="10"/>
      <name val="Arial Unicode MS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wrapText="1"/>
    </xf>
    <xf numFmtId="0" fontId="0" fillId="0" borderId="2" xfId="0" applyBorder="1">
      <alignment vertical="center"/>
    </xf>
    <xf numFmtId="1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/>
    </xf>
    <xf numFmtId="14" fontId="4" fillId="4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14" fontId="4" fillId="4" borderId="2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4" fontId="4" fillId="4" borderId="21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vertical="center" wrapText="1"/>
    </xf>
    <xf numFmtId="176" fontId="5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right" wrapText="1"/>
    </xf>
    <xf numFmtId="0" fontId="4" fillId="4" borderId="12" xfId="0" applyFont="1" applyFill="1" applyBorder="1" applyAlignment="1">
      <alignment horizontal="center" vertical="center" wrapText="1"/>
    </xf>
    <xf numFmtId="14" fontId="4" fillId="4" borderId="13" xfId="0" applyNumberFormat="1" applyFont="1" applyFill="1" applyBorder="1" applyAlignment="1">
      <alignment horizontal="center" vertical="center" wrapText="1"/>
    </xf>
    <xf numFmtId="177" fontId="4" fillId="4" borderId="14" xfId="0" applyNumberFormat="1" applyFont="1" applyFill="1" applyBorder="1" applyAlignment="1">
      <alignment horizontal="righ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178" fontId="5" fillId="4" borderId="11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77" fontId="4" fillId="4" borderId="16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4" fontId="4" fillId="4" borderId="18" xfId="0" applyNumberFormat="1" applyFont="1" applyFill="1" applyBorder="1" applyAlignment="1">
      <alignment horizontal="center" vertical="center" wrapText="1"/>
    </xf>
    <xf numFmtId="177" fontId="4" fillId="4" borderId="19" xfId="0" applyNumberFormat="1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textRotation="90" wrapText="1"/>
    </xf>
    <xf numFmtId="1" fontId="0" fillId="0" borderId="8" xfId="0" applyNumberFormat="1" applyBorder="1" applyAlignment="1">
      <alignment horizontal="right" wrapText="1"/>
    </xf>
    <xf numFmtId="1" fontId="0" fillId="0" borderId="8" xfId="0" applyNumberFormat="1" applyBorder="1" applyAlignment="1">
      <alignment horizontal="right" vertic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 wrapText="1"/>
    </xf>
    <xf numFmtId="22" fontId="4" fillId="0" borderId="0" xfId="0" applyNumberFormat="1" applyFont="1">
      <alignment vertical="center"/>
    </xf>
    <xf numFmtId="177" fontId="4" fillId="0" borderId="2" xfId="0" applyNumberFormat="1" applyFont="1" applyBorder="1" applyAlignment="1">
      <alignment horizontal="right" vertical="center" wrapText="1"/>
    </xf>
    <xf numFmtId="179" fontId="4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0" fillId="0" borderId="2" xfId="0" applyNumberFormat="1" applyFont="1" applyBorder="1" applyAlignment="1">
      <alignment wrapText="1"/>
    </xf>
    <xf numFmtId="1" fontId="11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14" fillId="0" borderId="2" xfId="0" applyNumberFormat="1" applyFont="1" applyBorder="1">
      <alignment vertical="center"/>
    </xf>
    <xf numFmtId="1" fontId="0" fillId="0" borderId="6" xfId="0" applyNumberFormat="1" applyBorder="1" applyAlignment="1">
      <alignment horizontal="center" wrapText="1"/>
    </xf>
    <xf numFmtId="1" fontId="0" fillId="0" borderId="6" xfId="0" applyNumberFormat="1" applyBorder="1" applyAlignment="1">
      <alignment wrapText="1"/>
    </xf>
    <xf numFmtId="1" fontId="0" fillId="0" borderId="25" xfId="0" applyNumberFormat="1" applyBorder="1" applyAlignment="1">
      <alignment horizontal="right" wrapText="1"/>
    </xf>
    <xf numFmtId="0" fontId="0" fillId="0" borderId="2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13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4" fillId="0" borderId="2" xfId="0" applyFont="1" applyBorder="1">
      <alignment vertical="center"/>
    </xf>
    <xf numFmtId="49" fontId="15" fillId="0" borderId="2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2" xfId="0" applyFont="1" applyBorder="1" applyAlignment="1">
      <alignment wrapText="1"/>
    </xf>
    <xf numFmtId="49" fontId="18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B400"/>
      <color rgb="FF4CC937"/>
      <color rgb="FF00FF00"/>
      <color rgb="FFFF00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34-A1DA-D78CE3D7A10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19.5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11.5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34-A1DA-D78CE3D7A10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1'!$R$25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14-4934-A1DA-D78CE3D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2'!$L$24:$L$53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12</c:v>
                </c:pt>
                <c:pt idx="2">
                  <c:v>9.6</c:v>
                </c:pt>
                <c:pt idx="3">
                  <c:v>7.2</c:v>
                </c:pt>
                <c:pt idx="4">
                  <c:v>4.8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5-48BF-A48C-048E66C60BB1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2'!$M$24:$M$53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9.4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5-48BF-A48C-048E66C60BB1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2'!$R$25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95-48BF-A48C-048E66C6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3'!$L$24:$L$54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19.600000000000001</c:v>
                </c:pt>
                <c:pt idx="2">
                  <c:v>16.8</c:v>
                </c:pt>
                <c:pt idx="3">
                  <c:v>14</c:v>
                </c:pt>
                <c:pt idx="4">
                  <c:v>11.2</c:v>
                </c:pt>
                <c:pt idx="5">
                  <c:v>8.4</c:v>
                </c:pt>
                <c:pt idx="6">
                  <c:v>5.6</c:v>
                </c:pt>
                <c:pt idx="7">
                  <c:v>2.8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E-485B-8094-02721116E166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3'!$M$24:$M$54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15.399999999999999</c:v>
                </c:pt>
                <c:pt idx="7">
                  <c:v>7.3999999999999986</c:v>
                </c:pt>
                <c:pt idx="8">
                  <c:v>3.3999999999999986</c:v>
                </c:pt>
                <c:pt idx="9">
                  <c:v>1.3999999999999986</c:v>
                </c:pt>
                <c:pt idx="10">
                  <c:v>1.3999999999999986</c:v>
                </c:pt>
                <c:pt idx="11">
                  <c:v>1.3999999999999986</c:v>
                </c:pt>
                <c:pt idx="12">
                  <c:v>1.3999999999999986</c:v>
                </c:pt>
                <c:pt idx="13">
                  <c:v>1.3999999999999986</c:v>
                </c:pt>
                <c:pt idx="14">
                  <c:v>1.3999999999999986</c:v>
                </c:pt>
                <c:pt idx="15">
                  <c:v>1.3999999999999986</c:v>
                </c:pt>
                <c:pt idx="16">
                  <c:v>1.3999999999999986</c:v>
                </c:pt>
                <c:pt idx="17">
                  <c:v>1.3999999999999986</c:v>
                </c:pt>
                <c:pt idx="18">
                  <c:v>1.3999999999999986</c:v>
                </c:pt>
                <c:pt idx="19">
                  <c:v>1.3999999999999986</c:v>
                </c:pt>
                <c:pt idx="20">
                  <c:v>1.3999999999999986</c:v>
                </c:pt>
                <c:pt idx="21">
                  <c:v>1.3999999999999986</c:v>
                </c:pt>
                <c:pt idx="22">
                  <c:v>1.3999999999999986</c:v>
                </c:pt>
                <c:pt idx="23">
                  <c:v>1.3999999999999986</c:v>
                </c:pt>
                <c:pt idx="24">
                  <c:v>1.3999999999999986</c:v>
                </c:pt>
                <c:pt idx="25">
                  <c:v>1.3999999999999986</c:v>
                </c:pt>
                <c:pt idx="26">
                  <c:v>1.3999999999999986</c:v>
                </c:pt>
                <c:pt idx="27">
                  <c:v>1.3999999999999986</c:v>
                </c:pt>
                <c:pt idx="28">
                  <c:v>1.3999999999999986</c:v>
                </c:pt>
                <c:pt idx="29">
                  <c:v>1.3999999999999986</c:v>
                </c:pt>
                <c:pt idx="30">
                  <c:v>1.3999999999999986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E-485B-8094-02721116E166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3'!$R$25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3E-485B-8094-02721116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4'!$L$24:$L$53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25.2</c:v>
                </c:pt>
                <c:pt idx="2">
                  <c:v>22.4</c:v>
                </c:pt>
                <c:pt idx="3">
                  <c:v>19.600000000000001</c:v>
                </c:pt>
                <c:pt idx="4">
                  <c:v>16.8</c:v>
                </c:pt>
                <c:pt idx="5">
                  <c:v>14</c:v>
                </c:pt>
                <c:pt idx="6">
                  <c:v>11.2</c:v>
                </c:pt>
                <c:pt idx="7">
                  <c:v>8.4</c:v>
                </c:pt>
                <c:pt idx="8">
                  <c:v>5.6</c:v>
                </c:pt>
                <c:pt idx="9">
                  <c:v>2.8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994-8D1D-1FFB91B672F9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4'!$M$24:$M$53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27.5</c:v>
                </c:pt>
                <c:pt idx="2">
                  <c:v>27.5</c:v>
                </c:pt>
                <c:pt idx="3">
                  <c:v>23</c:v>
                </c:pt>
                <c:pt idx="4">
                  <c:v>20.5</c:v>
                </c:pt>
                <c:pt idx="5">
                  <c:v>18.5</c:v>
                </c:pt>
                <c:pt idx="6">
                  <c:v>17</c:v>
                </c:pt>
                <c:pt idx="7">
                  <c:v>13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10.5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10.5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F-4994-8D1D-1FFB91B672F9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4'!$R$25</c:f>
              <c:numCache>
                <c:formatCode>General</c:formatCode>
                <c:ptCount val="1"/>
                <c:pt idx="0">
                  <c:v>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8F-4994-8D1D-1FFB91B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3-41D4-9A58-866A6DCED21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3-41D4-9A58-866A6DCED21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5'!$R$25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23-41D4-9A58-866A6DCE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6'!$L$24:$L$53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0-4FED-96F9-313EC858C05C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6'!$M$24:$M$53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0-4FED-96F9-313EC858C05C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6'!$R$25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80-4FED-96F9-313EC858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7D54A1-3DA8-43D6-9210-AA670F76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E7070-91D0-4DEB-A8F8-64CA768E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CE39F-BCE2-485F-8B03-8FB9579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FF491-2460-479B-BCBE-EE05805F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724A-4484-4771-B06F-F17C25A0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0"/>
  <sheetViews>
    <sheetView showGridLines="0" zoomScaleNormal="100" workbookViewId="0">
      <pane ySplit="2" topLeftCell="A63" activePane="bottomLeft" state="frozen"/>
      <selection pane="bottomLeft" activeCell="C67" sqref="C67"/>
    </sheetView>
  </sheetViews>
  <sheetFormatPr defaultColWidth="17.1328125" defaultRowHeight="12.75" customHeight="1"/>
  <cols>
    <col min="1" max="1" width="3.1328125" customWidth="1"/>
    <col min="2" max="2" width="6.73046875" style="11" customWidth="1"/>
    <col min="3" max="3" width="65.73046875" style="3" customWidth="1"/>
    <col min="4" max="4" width="5.73046875" style="12" customWidth="1"/>
    <col min="5" max="5" width="8.1328125" style="11" customWidth="1"/>
    <col min="6" max="6" width="26.73046875" customWidth="1"/>
    <col min="7" max="7" width="62.73046875" customWidth="1"/>
    <col min="8" max="8" width="9.59765625" style="15" customWidth="1"/>
    <col min="9" max="9" width="13.1328125" style="4" customWidth="1"/>
    <col min="10" max="19" width="17.1328125" customWidth="1"/>
  </cols>
  <sheetData>
    <row r="2" spans="2:19" s="2" customFormat="1" ht="40.5" customHeight="1">
      <c r="B2" s="75" t="s">
        <v>0</v>
      </c>
      <c r="C2" s="75" t="s">
        <v>1</v>
      </c>
      <c r="D2" s="69" t="s">
        <v>2</v>
      </c>
      <c r="E2" s="72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5" customHeight="1">
      <c r="B3" s="92">
        <v>1</v>
      </c>
      <c r="C3" s="93" t="s">
        <v>8</v>
      </c>
      <c r="D3" s="94">
        <v>10</v>
      </c>
      <c r="E3" s="95">
        <v>1.01</v>
      </c>
      <c r="F3" s="40" t="s">
        <v>9</v>
      </c>
      <c r="G3" s="105" t="s">
        <v>10</v>
      </c>
      <c r="H3" s="90">
        <v>2</v>
      </c>
      <c r="I3" s="96" t="s">
        <v>11</v>
      </c>
    </row>
    <row r="4" spans="2:19" ht="15" customHeight="1">
      <c r="B4" s="9">
        <v>1</v>
      </c>
      <c r="C4" s="5" t="s">
        <v>12</v>
      </c>
      <c r="D4" s="70">
        <v>10</v>
      </c>
      <c r="E4" s="73">
        <v>1.02</v>
      </c>
      <c r="F4" s="102" t="s">
        <v>13</v>
      </c>
      <c r="G4" s="104" t="s">
        <v>14</v>
      </c>
      <c r="H4" s="90">
        <v>2</v>
      </c>
      <c r="I4" s="13" t="s">
        <v>11</v>
      </c>
      <c r="J4" s="87"/>
    </row>
    <row r="5" spans="2:19" ht="15" customHeight="1">
      <c r="B5" s="9">
        <v>1</v>
      </c>
      <c r="C5" s="5" t="s">
        <v>12</v>
      </c>
      <c r="D5" s="70">
        <v>10</v>
      </c>
      <c r="E5" s="73">
        <v>1.03</v>
      </c>
      <c r="F5" s="102" t="s">
        <v>15</v>
      </c>
      <c r="G5" s="91" t="s">
        <v>16</v>
      </c>
      <c r="H5" s="90">
        <v>2</v>
      </c>
      <c r="I5" s="13" t="s">
        <v>11</v>
      </c>
      <c r="J5" s="87"/>
    </row>
    <row r="6" spans="2:19" ht="15" customHeight="1">
      <c r="B6" s="9">
        <v>1</v>
      </c>
      <c r="C6" s="5" t="s">
        <v>8</v>
      </c>
      <c r="D6" s="70">
        <v>10</v>
      </c>
      <c r="E6" s="73">
        <v>1.04</v>
      </c>
      <c r="F6" s="103" t="s">
        <v>17</v>
      </c>
      <c r="G6" s="8" t="s">
        <v>18</v>
      </c>
      <c r="H6" s="89">
        <v>0.5</v>
      </c>
      <c r="I6" s="13" t="s">
        <v>11</v>
      </c>
    </row>
    <row r="7" spans="2:19" ht="15" customHeight="1">
      <c r="B7" s="9">
        <v>1</v>
      </c>
      <c r="C7" s="5" t="s">
        <v>12</v>
      </c>
      <c r="D7" s="70">
        <v>10</v>
      </c>
      <c r="E7" s="73">
        <v>1.05</v>
      </c>
      <c r="F7" s="102" t="s">
        <v>19</v>
      </c>
      <c r="G7" s="8" t="s">
        <v>20</v>
      </c>
      <c r="H7" s="90">
        <v>3</v>
      </c>
      <c r="I7" s="13" t="s">
        <v>11</v>
      </c>
      <c r="J7" s="87"/>
    </row>
    <row r="8" spans="2:19" ht="15" customHeight="1">
      <c r="B8" s="9">
        <v>1</v>
      </c>
      <c r="C8" s="5" t="s">
        <v>8</v>
      </c>
      <c r="D8" s="70">
        <v>10</v>
      </c>
      <c r="E8" s="73">
        <v>1.06</v>
      </c>
      <c r="F8" s="6" t="s">
        <v>21</v>
      </c>
      <c r="G8" s="8" t="s">
        <v>22</v>
      </c>
      <c r="H8" s="90">
        <v>2.5</v>
      </c>
      <c r="I8" s="13" t="s">
        <v>11</v>
      </c>
    </row>
    <row r="9" spans="2:19" ht="15" customHeight="1">
      <c r="B9" s="9">
        <v>1</v>
      </c>
      <c r="C9" s="5" t="s">
        <v>8</v>
      </c>
      <c r="D9" s="70">
        <v>10</v>
      </c>
      <c r="E9" s="73">
        <v>1.07</v>
      </c>
      <c r="F9" s="106" t="s">
        <v>23</v>
      </c>
      <c r="G9" s="107" t="s">
        <v>24</v>
      </c>
      <c r="H9" s="90">
        <v>5</v>
      </c>
      <c r="I9" s="98" t="s">
        <v>11</v>
      </c>
      <c r="J9" s="87"/>
    </row>
    <row r="10" spans="2:19" ht="15" customHeight="1">
      <c r="B10" s="9">
        <v>1</v>
      </c>
      <c r="C10" s="5" t="s">
        <v>12</v>
      </c>
      <c r="D10" s="70">
        <v>10</v>
      </c>
      <c r="E10" s="73">
        <v>1.08</v>
      </c>
      <c r="F10" s="6" t="s">
        <v>25</v>
      </c>
      <c r="G10" s="8" t="s">
        <v>26</v>
      </c>
      <c r="H10" s="90">
        <v>3</v>
      </c>
      <c r="I10" s="13" t="s">
        <v>27</v>
      </c>
      <c r="J10" s="87"/>
    </row>
    <row r="11" spans="2:19" ht="15" customHeight="1">
      <c r="B11" s="9">
        <v>1</v>
      </c>
      <c r="C11" s="87" t="s">
        <v>12</v>
      </c>
      <c r="D11" s="70">
        <v>10</v>
      </c>
      <c r="E11" s="73">
        <v>1.0900000000000001</v>
      </c>
      <c r="F11" s="97" t="s">
        <v>28</v>
      </c>
      <c r="G11" s="99" t="s">
        <v>29</v>
      </c>
      <c r="H11" s="90">
        <v>2</v>
      </c>
      <c r="I11" s="98" t="s">
        <v>30</v>
      </c>
      <c r="J11" s="87"/>
    </row>
    <row r="12" spans="2:19" ht="15" customHeight="1">
      <c r="B12" s="9">
        <v>1</v>
      </c>
      <c r="C12" s="5" t="s">
        <v>8</v>
      </c>
      <c r="D12" s="70">
        <v>10</v>
      </c>
      <c r="E12" s="73">
        <v>1.1000000000000001</v>
      </c>
      <c r="F12" s="106" t="s">
        <v>31</v>
      </c>
      <c r="G12" s="99" t="s">
        <v>32</v>
      </c>
      <c r="H12" s="90">
        <v>3</v>
      </c>
      <c r="I12" s="98" t="s">
        <v>11</v>
      </c>
      <c r="J12" s="87"/>
    </row>
    <row r="13" spans="2:19" ht="15" customHeight="1">
      <c r="B13" s="9"/>
      <c r="C13" s="5"/>
      <c r="D13" s="70"/>
      <c r="E13" s="73"/>
      <c r="F13" s="6"/>
      <c r="G13" s="8"/>
      <c r="H13" s="90" t="s">
        <v>33</v>
      </c>
      <c r="I13" s="13"/>
      <c r="J13" s="87"/>
    </row>
    <row r="14" spans="2:19" ht="15" customHeight="1">
      <c r="B14" s="9">
        <v>2</v>
      </c>
      <c r="C14" s="5" t="s">
        <v>34</v>
      </c>
      <c r="D14" s="70">
        <v>20</v>
      </c>
      <c r="E14" s="73">
        <v>2.0099999999999998</v>
      </c>
      <c r="F14" s="6" t="s">
        <v>35</v>
      </c>
      <c r="G14" s="8" t="s">
        <v>36</v>
      </c>
      <c r="H14" s="90">
        <v>3</v>
      </c>
      <c r="I14" s="13" t="s">
        <v>37</v>
      </c>
      <c r="J14" s="87"/>
    </row>
    <row r="15" spans="2:19" ht="15" customHeight="1">
      <c r="B15" s="9">
        <v>2</v>
      </c>
      <c r="C15" s="5" t="s">
        <v>34</v>
      </c>
      <c r="D15" s="70">
        <v>20</v>
      </c>
      <c r="E15" s="73">
        <v>2.02</v>
      </c>
      <c r="F15" s="97" t="s">
        <v>38</v>
      </c>
      <c r="G15" s="8" t="s">
        <v>39</v>
      </c>
      <c r="H15" s="90">
        <v>1</v>
      </c>
      <c r="I15" s="98" t="s">
        <v>40</v>
      </c>
      <c r="J15" s="87"/>
    </row>
    <row r="16" spans="2:19" ht="15" customHeight="1">
      <c r="B16" s="9">
        <v>2</v>
      </c>
      <c r="C16" s="5" t="s">
        <v>34</v>
      </c>
      <c r="D16" s="70">
        <v>20</v>
      </c>
      <c r="E16" s="73">
        <v>2.0299999999999998</v>
      </c>
      <c r="F16" s="6" t="s">
        <v>41</v>
      </c>
      <c r="G16" s="8" t="s">
        <v>42</v>
      </c>
      <c r="H16" s="90">
        <v>1</v>
      </c>
      <c r="I16" s="13" t="s">
        <v>43</v>
      </c>
      <c r="J16" s="87"/>
    </row>
    <row r="17" spans="2:10" ht="15" customHeight="1">
      <c r="B17" s="9">
        <v>2</v>
      </c>
      <c r="C17" s="5" t="s">
        <v>34</v>
      </c>
      <c r="D17" s="70">
        <v>20</v>
      </c>
      <c r="E17" s="73">
        <v>2.04</v>
      </c>
      <c r="F17" s="6" t="s">
        <v>44</v>
      </c>
      <c r="G17" s="8" t="s">
        <v>45</v>
      </c>
      <c r="H17" s="90">
        <v>2</v>
      </c>
      <c r="I17" s="13" t="s">
        <v>37</v>
      </c>
      <c r="J17" s="87"/>
    </row>
    <row r="18" spans="2:10" ht="15" customHeight="1">
      <c r="B18" s="9"/>
      <c r="C18" s="5"/>
      <c r="D18" s="70"/>
      <c r="E18" s="73"/>
      <c r="F18" s="6"/>
      <c r="G18" s="8"/>
      <c r="H18" s="90" t="s">
        <v>33</v>
      </c>
      <c r="I18" s="13"/>
      <c r="J18" s="87"/>
    </row>
    <row r="19" spans="2:10" ht="15" customHeight="1">
      <c r="B19" s="9">
        <v>3</v>
      </c>
      <c r="C19" s="5" t="s">
        <v>46</v>
      </c>
      <c r="D19" s="70">
        <v>30</v>
      </c>
      <c r="E19" s="73">
        <v>3.01</v>
      </c>
      <c r="F19" s="6" t="s">
        <v>47</v>
      </c>
      <c r="G19" s="8" t="s">
        <v>48</v>
      </c>
      <c r="H19" s="90">
        <v>2</v>
      </c>
      <c r="I19" s="13" t="s">
        <v>37</v>
      </c>
      <c r="J19" s="87"/>
    </row>
    <row r="20" spans="2:10" ht="15" customHeight="1">
      <c r="B20" s="9"/>
      <c r="C20" s="5"/>
      <c r="D20" s="70"/>
      <c r="E20" s="73"/>
      <c r="F20" s="97"/>
      <c r="G20" s="99"/>
      <c r="H20" s="90" t="s">
        <v>33</v>
      </c>
      <c r="I20" s="98"/>
      <c r="J20" s="87"/>
    </row>
    <row r="21" spans="2:10" ht="15" customHeight="1">
      <c r="B21" s="9">
        <v>4</v>
      </c>
      <c r="C21" s="5" t="s">
        <v>49</v>
      </c>
      <c r="D21" s="70">
        <v>40</v>
      </c>
      <c r="E21" s="73">
        <v>4.01</v>
      </c>
      <c r="F21" s="6" t="s">
        <v>50</v>
      </c>
      <c r="G21" s="8" t="s">
        <v>51</v>
      </c>
      <c r="H21" s="90">
        <v>0.5</v>
      </c>
      <c r="I21" s="13" t="s">
        <v>52</v>
      </c>
      <c r="J21" s="87"/>
    </row>
    <row r="22" spans="2:10" ht="15" customHeight="1">
      <c r="B22" s="9"/>
      <c r="C22" s="5"/>
      <c r="D22" s="70"/>
      <c r="E22" s="73"/>
      <c r="F22" s="97"/>
      <c r="G22" s="100"/>
      <c r="H22" s="90" t="s">
        <v>33</v>
      </c>
      <c r="I22" s="98"/>
      <c r="J22" s="87"/>
    </row>
    <row r="23" spans="2:10" ht="15" customHeight="1">
      <c r="B23" s="9">
        <v>5</v>
      </c>
      <c r="C23" s="5" t="s">
        <v>53</v>
      </c>
      <c r="D23" s="70">
        <v>50</v>
      </c>
      <c r="E23" s="73">
        <v>5.01</v>
      </c>
      <c r="F23" s="6" t="s">
        <v>54</v>
      </c>
      <c r="G23" s="8" t="s">
        <v>55</v>
      </c>
      <c r="H23" s="90">
        <v>1</v>
      </c>
      <c r="I23" s="13" t="s">
        <v>52</v>
      </c>
      <c r="J23" s="87"/>
    </row>
    <row r="24" spans="2:10" ht="15" customHeight="1">
      <c r="B24" s="9">
        <v>5</v>
      </c>
      <c r="C24" t="s">
        <v>53</v>
      </c>
      <c r="D24" s="70">
        <v>50</v>
      </c>
      <c r="E24" s="73">
        <v>5.0199999999999996</v>
      </c>
      <c r="F24" s="97" t="s">
        <v>56</v>
      </c>
      <c r="G24" s="8" t="s">
        <v>57</v>
      </c>
      <c r="H24" s="90">
        <v>0.5</v>
      </c>
      <c r="I24" s="98" t="s">
        <v>52</v>
      </c>
      <c r="J24" s="87"/>
    </row>
    <row r="25" spans="2:10" ht="15" customHeight="1">
      <c r="B25" s="9">
        <v>5</v>
      </c>
      <c r="C25" s="5" t="s">
        <v>53</v>
      </c>
      <c r="D25" s="70">
        <v>50</v>
      </c>
      <c r="E25" s="73">
        <v>5.03</v>
      </c>
      <c r="F25" s="6" t="s">
        <v>58</v>
      </c>
      <c r="G25" t="s">
        <v>59</v>
      </c>
      <c r="H25" s="90">
        <v>0.5</v>
      </c>
      <c r="I25" s="13" t="s">
        <v>60</v>
      </c>
      <c r="J25" s="87"/>
    </row>
    <row r="26" spans="2:10" ht="15" customHeight="1">
      <c r="B26" s="9"/>
      <c r="C26" s="5"/>
      <c r="D26" s="70"/>
      <c r="E26" s="73"/>
      <c r="F26" s="6"/>
      <c r="G26" s="8"/>
      <c r="H26" s="90" t="s">
        <v>33</v>
      </c>
      <c r="I26" s="13"/>
      <c r="J26" s="87"/>
    </row>
    <row r="27" spans="2:10" ht="15" customHeight="1">
      <c r="B27" s="9">
        <v>6</v>
      </c>
      <c r="C27" s="5" t="s">
        <v>61</v>
      </c>
      <c r="D27" s="70">
        <v>60</v>
      </c>
      <c r="E27" s="73">
        <v>6.01</v>
      </c>
      <c r="F27" s="6" t="s">
        <v>62</v>
      </c>
      <c r="G27" s="8" t="s">
        <v>63</v>
      </c>
      <c r="H27" s="90">
        <v>0.5</v>
      </c>
      <c r="I27" s="13" t="s">
        <v>52</v>
      </c>
      <c r="J27" s="87"/>
    </row>
    <row r="28" spans="2:10" ht="15" customHeight="1">
      <c r="B28" s="9">
        <v>6</v>
      </c>
      <c r="C28" s="5" t="s">
        <v>61</v>
      </c>
      <c r="D28" s="70">
        <v>60</v>
      </c>
      <c r="E28" s="73">
        <v>6.02</v>
      </c>
      <c r="F28" s="97" t="s">
        <v>64</v>
      </c>
      <c r="G28" s="8" t="s">
        <v>65</v>
      </c>
      <c r="H28" s="90">
        <v>1</v>
      </c>
      <c r="I28" s="98" t="s">
        <v>37</v>
      </c>
      <c r="J28" s="87"/>
    </row>
    <row r="29" spans="2:10" ht="15" customHeight="1">
      <c r="B29" s="9">
        <v>6</v>
      </c>
      <c r="C29" s="5" t="s">
        <v>61</v>
      </c>
      <c r="D29" s="70">
        <v>60</v>
      </c>
      <c r="E29" s="73">
        <v>6.03</v>
      </c>
      <c r="F29" s="6" t="s">
        <v>66</v>
      </c>
      <c r="G29" s="8" t="s">
        <v>67</v>
      </c>
      <c r="H29" s="90">
        <v>0.5</v>
      </c>
      <c r="I29" s="13" t="s">
        <v>43</v>
      </c>
    </row>
    <row r="30" spans="2:10" ht="15" customHeight="1">
      <c r="B30" s="9"/>
      <c r="C30" s="5"/>
      <c r="D30" s="70"/>
      <c r="E30" s="73"/>
      <c r="F30" s="6"/>
      <c r="G30" s="8"/>
      <c r="H30" s="90" t="s">
        <v>33</v>
      </c>
      <c r="I30" s="13"/>
    </row>
    <row r="31" spans="2:10" ht="15" customHeight="1">
      <c r="B31" s="9">
        <v>43</v>
      </c>
      <c r="C31" s="5" t="s">
        <v>68</v>
      </c>
      <c r="D31" s="70">
        <v>65</v>
      </c>
      <c r="E31" s="73">
        <v>43.01</v>
      </c>
      <c r="F31" s="6" t="s">
        <v>69</v>
      </c>
      <c r="G31" s="8" t="s">
        <v>70</v>
      </c>
      <c r="H31" s="90">
        <v>2</v>
      </c>
      <c r="I31" s="13" t="s">
        <v>30</v>
      </c>
    </row>
    <row r="32" spans="2:10" ht="15" customHeight="1">
      <c r="B32" s="9"/>
      <c r="C32" s="5"/>
      <c r="D32" s="70"/>
      <c r="E32" s="73"/>
      <c r="F32" s="6"/>
      <c r="G32" s="8"/>
      <c r="H32" s="90" t="s">
        <v>33</v>
      </c>
      <c r="I32" s="13"/>
    </row>
    <row r="33" spans="2:9" ht="15" customHeight="1">
      <c r="B33" s="9">
        <v>7</v>
      </c>
      <c r="C33" s="5" t="s">
        <v>71</v>
      </c>
      <c r="D33" s="70">
        <v>70</v>
      </c>
      <c r="E33" s="73">
        <v>7.01</v>
      </c>
      <c r="F33" s="6" t="s">
        <v>72</v>
      </c>
      <c r="G33" s="8" t="s">
        <v>73</v>
      </c>
      <c r="H33" s="90">
        <v>1</v>
      </c>
      <c r="I33" s="13" t="s">
        <v>74</v>
      </c>
    </row>
    <row r="34" spans="2:9" ht="15" customHeight="1">
      <c r="B34" s="9"/>
      <c r="C34" s="5"/>
      <c r="D34" s="70"/>
      <c r="E34" s="73"/>
      <c r="F34" s="97"/>
      <c r="G34" s="8"/>
      <c r="H34" s="90" t="s">
        <v>33</v>
      </c>
      <c r="I34" s="98"/>
    </row>
    <row r="35" spans="2:9" ht="15" customHeight="1">
      <c r="B35" s="9">
        <v>8</v>
      </c>
      <c r="C35" s="5" t="s">
        <v>75</v>
      </c>
      <c r="D35" s="70">
        <v>80</v>
      </c>
      <c r="E35" s="73">
        <v>8.01</v>
      </c>
      <c r="F35" s="6" t="s">
        <v>76</v>
      </c>
      <c r="G35" s="8" t="s">
        <v>77</v>
      </c>
      <c r="H35" s="90">
        <v>0.5</v>
      </c>
      <c r="I35" s="13" t="s">
        <v>27</v>
      </c>
    </row>
    <row r="36" spans="2:9" ht="15" customHeight="1">
      <c r="B36" s="9">
        <v>8</v>
      </c>
      <c r="C36" s="5" t="s">
        <v>75</v>
      </c>
      <c r="D36" s="70">
        <v>80</v>
      </c>
      <c r="E36" s="73">
        <v>8.02</v>
      </c>
      <c r="F36" s="97" t="s">
        <v>78</v>
      </c>
      <c r="G36" s="99" t="s">
        <v>79</v>
      </c>
      <c r="H36" s="90">
        <v>1</v>
      </c>
      <c r="I36" s="98" t="s">
        <v>43</v>
      </c>
    </row>
    <row r="37" spans="2:9" ht="15" customHeight="1">
      <c r="B37" s="9"/>
      <c r="C37" s="5"/>
      <c r="D37" s="70"/>
      <c r="E37" s="73"/>
      <c r="F37" s="6"/>
      <c r="G37" s="8"/>
      <c r="H37" s="90" t="s">
        <v>33</v>
      </c>
      <c r="I37" s="13"/>
    </row>
    <row r="38" spans="2:9" ht="15" customHeight="1">
      <c r="B38" s="9">
        <v>9</v>
      </c>
      <c r="C38" s="5" t="s">
        <v>80</v>
      </c>
      <c r="D38" s="70">
        <v>90</v>
      </c>
      <c r="E38" s="73">
        <v>9.01</v>
      </c>
      <c r="F38" s="6" t="s">
        <v>81</v>
      </c>
      <c r="G38" s="8" t="s">
        <v>82</v>
      </c>
      <c r="H38" s="90">
        <v>1.5</v>
      </c>
      <c r="I38" s="13" t="s">
        <v>52</v>
      </c>
    </row>
    <row r="39" spans="2:9" ht="15" customHeight="1">
      <c r="B39" s="9">
        <v>9</v>
      </c>
      <c r="C39" s="5" t="s">
        <v>83</v>
      </c>
      <c r="D39" s="70">
        <v>90</v>
      </c>
      <c r="E39" s="73">
        <v>9.02</v>
      </c>
      <c r="F39" s="6" t="s">
        <v>84</v>
      </c>
      <c r="G39" s="8" t="s">
        <v>85</v>
      </c>
      <c r="H39" s="90">
        <v>0.5</v>
      </c>
      <c r="I39" s="13" t="s">
        <v>60</v>
      </c>
    </row>
    <row r="40" spans="2:9" ht="15" customHeight="1">
      <c r="B40" s="9"/>
      <c r="C40" s="5"/>
      <c r="D40" s="70"/>
      <c r="E40" s="73"/>
      <c r="F40" s="97"/>
      <c r="G40" s="99"/>
      <c r="H40" s="90" t="s">
        <v>33</v>
      </c>
      <c r="I40" s="98"/>
    </row>
    <row r="41" spans="2:9" ht="15" customHeight="1">
      <c r="B41" s="9">
        <v>10</v>
      </c>
      <c r="C41" s="5" t="s">
        <v>86</v>
      </c>
      <c r="D41" s="70">
        <v>100</v>
      </c>
      <c r="E41" s="73">
        <v>10.01</v>
      </c>
      <c r="F41" s="97" t="s">
        <v>87</v>
      </c>
      <c r="G41" s="99" t="s">
        <v>88</v>
      </c>
      <c r="H41" s="90">
        <v>1</v>
      </c>
      <c r="I41" s="98" t="s">
        <v>30</v>
      </c>
    </row>
    <row r="42" spans="2:9" ht="15" customHeight="1">
      <c r="B42" s="9">
        <v>10</v>
      </c>
      <c r="C42" s="5" t="s">
        <v>86</v>
      </c>
      <c r="D42" s="70">
        <v>100</v>
      </c>
      <c r="E42" s="73">
        <v>10.02</v>
      </c>
      <c r="F42" s="97" t="s">
        <v>89</v>
      </c>
      <c r="G42" s="8" t="s">
        <v>90</v>
      </c>
      <c r="H42" s="90">
        <v>1</v>
      </c>
      <c r="I42" s="98" t="s">
        <v>60</v>
      </c>
    </row>
    <row r="43" spans="2:9" ht="15" customHeight="1">
      <c r="B43" s="9">
        <v>10</v>
      </c>
      <c r="C43" s="5" t="s">
        <v>86</v>
      </c>
      <c r="D43" s="70">
        <v>100</v>
      </c>
      <c r="E43" s="73">
        <v>10.029999999999999</v>
      </c>
      <c r="F43" s="97" t="s">
        <v>91</v>
      </c>
      <c r="G43" s="99" t="s">
        <v>92</v>
      </c>
      <c r="H43" s="90">
        <v>0.5</v>
      </c>
      <c r="I43" s="98" t="s">
        <v>30</v>
      </c>
    </row>
    <row r="44" spans="2:9" ht="15" customHeight="1">
      <c r="B44" s="9"/>
      <c r="C44" s="5"/>
      <c r="D44" s="70"/>
      <c r="E44" s="73"/>
      <c r="F44" s="97"/>
      <c r="G44" s="99"/>
      <c r="H44" s="90" t="s">
        <v>33</v>
      </c>
      <c r="I44" s="98"/>
    </row>
    <row r="45" spans="2:9" ht="15" customHeight="1">
      <c r="B45" s="9">
        <v>11</v>
      </c>
      <c r="C45" s="5" t="s">
        <v>93</v>
      </c>
      <c r="D45" s="70">
        <v>110</v>
      </c>
      <c r="E45" s="73">
        <v>11.01</v>
      </c>
      <c r="F45" s="97" t="s">
        <v>94</v>
      </c>
      <c r="G45" s="99" t="s">
        <v>95</v>
      </c>
      <c r="H45" s="90">
        <v>1</v>
      </c>
      <c r="I45" s="98" t="s">
        <v>74</v>
      </c>
    </row>
    <row r="46" spans="2:9" ht="15" customHeight="1">
      <c r="B46" s="9">
        <v>11</v>
      </c>
      <c r="C46" s="5" t="s">
        <v>96</v>
      </c>
      <c r="D46" s="70">
        <v>110</v>
      </c>
      <c r="E46" s="73">
        <v>11.02</v>
      </c>
      <c r="F46" s="97" t="s">
        <v>97</v>
      </c>
      <c r="G46" s="99" t="s">
        <v>98</v>
      </c>
      <c r="H46" s="90">
        <v>0.5</v>
      </c>
      <c r="I46" s="98" t="s">
        <v>60</v>
      </c>
    </row>
    <row r="47" spans="2:9" ht="15" customHeight="1">
      <c r="B47" s="9"/>
      <c r="C47" s="5"/>
      <c r="D47" s="70"/>
      <c r="E47" s="73"/>
      <c r="F47" s="97"/>
      <c r="G47" s="99"/>
      <c r="H47" s="90" t="s">
        <v>33</v>
      </c>
      <c r="I47" s="98"/>
    </row>
    <row r="48" spans="2:9" ht="15" customHeight="1">
      <c r="B48" s="9">
        <v>12</v>
      </c>
      <c r="C48" s="5" t="s">
        <v>99</v>
      </c>
      <c r="D48" s="70">
        <v>120</v>
      </c>
      <c r="E48" s="73">
        <v>12.01</v>
      </c>
      <c r="F48" s="97" t="s">
        <v>100</v>
      </c>
      <c r="G48" s="99" t="s">
        <v>101</v>
      </c>
      <c r="H48" s="90">
        <v>1</v>
      </c>
      <c r="I48" s="98" t="s">
        <v>74</v>
      </c>
    </row>
    <row r="49" spans="2:9" ht="15" customHeight="1">
      <c r="B49" s="9">
        <v>12</v>
      </c>
      <c r="C49" s="5" t="s">
        <v>99</v>
      </c>
      <c r="D49" s="70">
        <v>120</v>
      </c>
      <c r="E49" s="73">
        <v>12.02</v>
      </c>
      <c r="F49" s="97" t="s">
        <v>102</v>
      </c>
      <c r="G49" s="99" t="s">
        <v>103</v>
      </c>
      <c r="H49" s="90">
        <v>0.5</v>
      </c>
      <c r="I49" s="98" t="s">
        <v>43</v>
      </c>
    </row>
    <row r="50" spans="2:9" ht="15" customHeight="1">
      <c r="B50" s="9"/>
      <c r="C50"/>
      <c r="D50" s="70"/>
      <c r="E50" s="73"/>
      <c r="F50" s="97"/>
      <c r="G50" s="99"/>
      <c r="H50" s="90" t="s">
        <v>33</v>
      </c>
      <c r="I50" s="98"/>
    </row>
    <row r="51" spans="2:9" ht="15" customHeight="1">
      <c r="B51" s="9">
        <v>13</v>
      </c>
      <c r="C51" s="5" t="s">
        <v>104</v>
      </c>
      <c r="D51" s="70">
        <v>130</v>
      </c>
      <c r="E51" s="73">
        <v>13.01</v>
      </c>
      <c r="F51" s="97" t="s">
        <v>105</v>
      </c>
      <c r="G51" s="99" t="s">
        <v>106</v>
      </c>
      <c r="H51" s="90">
        <v>1.5</v>
      </c>
      <c r="I51" s="98" t="s">
        <v>60</v>
      </c>
    </row>
    <row r="52" spans="2:9" ht="15" customHeight="1">
      <c r="B52" s="9"/>
      <c r="C52" s="5"/>
      <c r="D52" s="70"/>
      <c r="E52" s="73"/>
      <c r="F52" s="97"/>
      <c r="G52" s="8"/>
      <c r="H52" s="90" t="s">
        <v>33</v>
      </c>
      <c r="I52" s="98"/>
    </row>
    <row r="53" spans="2:9" ht="15" customHeight="1">
      <c r="B53" s="9">
        <v>14</v>
      </c>
      <c r="C53" s="5" t="s">
        <v>107</v>
      </c>
      <c r="D53" s="70">
        <v>140</v>
      </c>
      <c r="E53" s="73">
        <v>14.01</v>
      </c>
      <c r="F53" s="97" t="s">
        <v>108</v>
      </c>
      <c r="G53" s="99" t="s">
        <v>109</v>
      </c>
      <c r="H53" s="90">
        <v>0.5</v>
      </c>
      <c r="I53" s="98" t="s">
        <v>43</v>
      </c>
    </row>
    <row r="54" spans="2:9" ht="15" customHeight="1">
      <c r="B54" s="9"/>
      <c r="C54" s="5"/>
      <c r="D54" s="70"/>
      <c r="E54" s="73"/>
      <c r="F54" s="97"/>
      <c r="G54" s="8"/>
      <c r="H54" s="90" t="s">
        <v>33</v>
      </c>
      <c r="I54" s="98"/>
    </row>
    <row r="55" spans="2:9" ht="15" customHeight="1">
      <c r="B55" s="9">
        <v>15</v>
      </c>
      <c r="C55" s="5" t="s">
        <v>110</v>
      </c>
      <c r="D55" s="70">
        <v>150</v>
      </c>
      <c r="E55" s="73">
        <v>15.01</v>
      </c>
      <c r="F55" s="97" t="s">
        <v>111</v>
      </c>
      <c r="G55" s="99" t="s">
        <v>112</v>
      </c>
      <c r="H55" s="90">
        <v>0.5</v>
      </c>
      <c r="I55" s="98" t="s">
        <v>60</v>
      </c>
    </row>
    <row r="56" spans="2:9" ht="15" customHeight="1">
      <c r="B56" s="9"/>
      <c r="C56" s="5"/>
      <c r="D56" s="70"/>
      <c r="E56" s="73"/>
      <c r="F56" s="97"/>
      <c r="G56" s="8"/>
      <c r="H56" s="90" t="s">
        <v>33</v>
      </c>
      <c r="I56" s="13"/>
    </row>
    <row r="57" spans="2:9" ht="15" customHeight="1">
      <c r="B57" s="9">
        <v>16</v>
      </c>
      <c r="C57" s="5" t="s">
        <v>113</v>
      </c>
      <c r="D57" s="70">
        <v>160</v>
      </c>
      <c r="E57" s="73">
        <v>16.010000000000002</v>
      </c>
      <c r="F57" s="97" t="s">
        <v>114</v>
      </c>
      <c r="G57" s="99" t="s">
        <v>115</v>
      </c>
      <c r="H57" s="90">
        <v>1.5</v>
      </c>
      <c r="I57" s="98" t="s">
        <v>52</v>
      </c>
    </row>
    <row r="58" spans="2:9" ht="15" customHeight="1">
      <c r="B58" s="9"/>
      <c r="C58" s="5"/>
      <c r="D58" s="70"/>
      <c r="E58" s="73"/>
      <c r="F58" s="88"/>
      <c r="G58" s="8"/>
      <c r="H58" s="90" t="s">
        <v>33</v>
      </c>
      <c r="I58" s="13"/>
    </row>
    <row r="59" spans="2:9" ht="15" customHeight="1">
      <c r="B59" s="9"/>
      <c r="C59" s="5"/>
      <c r="D59" s="70"/>
      <c r="E59" s="73"/>
      <c r="F59" s="97"/>
      <c r="G59" s="99"/>
      <c r="H59" s="90" t="s">
        <v>33</v>
      </c>
      <c r="I59" s="98"/>
    </row>
    <row r="60" spans="2:9" ht="15" customHeight="1">
      <c r="B60" s="9">
        <v>17</v>
      </c>
      <c r="C60" s="5" t="s">
        <v>116</v>
      </c>
      <c r="D60" s="70">
        <v>170</v>
      </c>
      <c r="E60" s="73">
        <v>17.010000000000002</v>
      </c>
      <c r="F60" s="97" t="s">
        <v>117</v>
      </c>
      <c r="G60" s="99" t="s">
        <v>118</v>
      </c>
      <c r="H60" s="90">
        <v>1</v>
      </c>
      <c r="I60" s="98" t="s">
        <v>52</v>
      </c>
    </row>
    <row r="61" spans="2:9" ht="15" customHeight="1">
      <c r="B61" s="9">
        <v>17</v>
      </c>
      <c r="C61" s="5" t="s">
        <v>116</v>
      </c>
      <c r="D61" s="70">
        <v>170</v>
      </c>
      <c r="E61" s="73">
        <v>17.02</v>
      </c>
      <c r="F61" s="97" t="s">
        <v>119</v>
      </c>
      <c r="G61" s="8" t="s">
        <v>120</v>
      </c>
      <c r="H61" s="90">
        <v>0.5</v>
      </c>
      <c r="I61" s="13" t="s">
        <v>43</v>
      </c>
    </row>
    <row r="62" spans="2:9" ht="15" customHeight="1">
      <c r="B62" s="9">
        <v>17</v>
      </c>
      <c r="C62" s="5" t="s">
        <v>116</v>
      </c>
      <c r="D62" s="70">
        <v>170</v>
      </c>
      <c r="E62" s="73">
        <v>17.03</v>
      </c>
      <c r="F62" s="97" t="s">
        <v>121</v>
      </c>
      <c r="G62" s="99" t="s">
        <v>122</v>
      </c>
      <c r="H62" s="90">
        <v>0.5</v>
      </c>
      <c r="I62" s="98" t="s">
        <v>60</v>
      </c>
    </row>
    <row r="63" spans="2:9" ht="15" customHeight="1">
      <c r="B63" s="9"/>
      <c r="C63" s="5"/>
      <c r="D63" s="70"/>
      <c r="E63" s="73"/>
      <c r="F63" s="97"/>
      <c r="G63" s="99"/>
      <c r="H63" s="90" t="s">
        <v>33</v>
      </c>
      <c r="I63" s="98"/>
    </row>
    <row r="64" spans="2:9" ht="15" customHeight="1">
      <c r="B64" s="9">
        <v>18</v>
      </c>
      <c r="C64" s="5" t="s">
        <v>123</v>
      </c>
      <c r="D64" s="70">
        <v>180</v>
      </c>
      <c r="E64" s="73">
        <v>18.010000000000002</v>
      </c>
      <c r="F64" s="97" t="s">
        <v>124</v>
      </c>
      <c r="G64" s="99" t="s">
        <v>125</v>
      </c>
      <c r="H64" s="90">
        <v>2</v>
      </c>
      <c r="I64" s="98" t="s">
        <v>52</v>
      </c>
    </row>
    <row r="65" spans="2:9" ht="15" customHeight="1">
      <c r="B65" s="9">
        <v>18</v>
      </c>
      <c r="C65" s="5" t="s">
        <v>123</v>
      </c>
      <c r="D65" s="70">
        <v>180</v>
      </c>
      <c r="E65" s="73">
        <v>18.02</v>
      </c>
      <c r="F65" s="97" t="s">
        <v>126</v>
      </c>
      <c r="G65" s="8" t="s">
        <v>127</v>
      </c>
      <c r="H65" s="90">
        <v>0.5</v>
      </c>
      <c r="I65" s="13" t="s">
        <v>43</v>
      </c>
    </row>
    <row r="66" spans="2:9" ht="15" customHeight="1">
      <c r="B66" s="9"/>
      <c r="C66" s="5"/>
      <c r="D66" s="70"/>
      <c r="E66" s="73"/>
      <c r="F66" s="97"/>
      <c r="G66" s="99"/>
      <c r="H66" s="90" t="s">
        <v>33</v>
      </c>
      <c r="I66" s="98"/>
    </row>
    <row r="67" spans="2:9" ht="15" customHeight="1">
      <c r="B67" s="9">
        <v>19</v>
      </c>
      <c r="C67" s="5" t="s">
        <v>128</v>
      </c>
      <c r="D67" s="70">
        <v>190</v>
      </c>
      <c r="E67" s="73">
        <v>19.010000000000002</v>
      </c>
      <c r="F67" s="97" t="s">
        <v>129</v>
      </c>
      <c r="G67" s="99" t="s">
        <v>130</v>
      </c>
      <c r="H67" s="90">
        <v>1.5</v>
      </c>
      <c r="I67" s="98" t="s">
        <v>131</v>
      </c>
    </row>
    <row r="68" spans="2:9" ht="15" customHeight="1">
      <c r="B68" s="9">
        <v>19</v>
      </c>
      <c r="C68" s="5" t="s">
        <v>128</v>
      </c>
      <c r="D68" s="70">
        <v>190</v>
      </c>
      <c r="E68" s="73">
        <v>19.02</v>
      </c>
      <c r="F68" s="97" t="s">
        <v>132</v>
      </c>
      <c r="G68" s="8" t="s">
        <v>133</v>
      </c>
      <c r="H68" s="90">
        <v>1</v>
      </c>
      <c r="I68" s="13" t="s">
        <v>60</v>
      </c>
    </row>
    <row r="69" spans="2:9" ht="15" customHeight="1">
      <c r="B69" s="9"/>
      <c r="C69" s="5"/>
      <c r="D69" s="70"/>
      <c r="E69" s="73"/>
      <c r="F69" s="97"/>
      <c r="G69" s="99"/>
      <c r="H69" s="90" t="s">
        <v>33</v>
      </c>
      <c r="I69" s="98"/>
    </row>
    <row r="70" spans="2:9" ht="15" customHeight="1">
      <c r="B70" s="9">
        <v>20</v>
      </c>
      <c r="C70" s="5" t="s">
        <v>134</v>
      </c>
      <c r="D70" s="70">
        <v>200</v>
      </c>
      <c r="E70" s="73">
        <v>20.010000000000002</v>
      </c>
      <c r="F70" s="97" t="s">
        <v>135</v>
      </c>
      <c r="G70" s="99" t="s">
        <v>136</v>
      </c>
      <c r="H70" s="90">
        <v>1.5</v>
      </c>
      <c r="I70" s="98" t="s">
        <v>74</v>
      </c>
    </row>
    <row r="71" spans="2:9" ht="15" customHeight="1">
      <c r="B71" s="9">
        <v>20</v>
      </c>
      <c r="C71" s="5" t="s">
        <v>134</v>
      </c>
      <c r="D71" s="70">
        <v>200</v>
      </c>
      <c r="E71" s="73">
        <v>20.02</v>
      </c>
      <c r="F71" s="97" t="s">
        <v>137</v>
      </c>
      <c r="G71" s="8" t="s">
        <v>138</v>
      </c>
      <c r="H71" s="90">
        <v>1</v>
      </c>
      <c r="I71" s="13" t="s">
        <v>30</v>
      </c>
    </row>
    <row r="72" spans="2:9" ht="15" customHeight="1">
      <c r="B72" s="9">
        <v>20</v>
      </c>
      <c r="C72" s="5" t="s">
        <v>134</v>
      </c>
      <c r="D72" s="70">
        <v>200</v>
      </c>
      <c r="E72" s="73">
        <v>20.03</v>
      </c>
      <c r="F72" s="97" t="s">
        <v>139</v>
      </c>
      <c r="G72" s="99" t="s">
        <v>140</v>
      </c>
      <c r="H72" s="90">
        <v>0.5</v>
      </c>
      <c r="I72" s="98" t="s">
        <v>60</v>
      </c>
    </row>
    <row r="73" spans="2:9" ht="15" customHeight="1">
      <c r="B73" s="9"/>
      <c r="C73" s="5"/>
      <c r="D73" s="70"/>
      <c r="E73" s="73"/>
      <c r="F73" s="97"/>
      <c r="G73" s="99"/>
      <c r="H73" s="90" t="s">
        <v>33</v>
      </c>
      <c r="I73" s="98"/>
    </row>
    <row r="74" spans="2:9" ht="15" customHeight="1">
      <c r="B74" s="9">
        <v>21</v>
      </c>
      <c r="C74" s="5" t="s">
        <v>141</v>
      </c>
      <c r="D74" s="70">
        <v>210</v>
      </c>
      <c r="E74" s="73">
        <v>21.01</v>
      </c>
      <c r="F74" s="85" t="s">
        <v>142</v>
      </c>
      <c r="G74" s="99" t="s">
        <v>143</v>
      </c>
      <c r="H74" s="90">
        <v>1</v>
      </c>
      <c r="I74" s="98" t="s">
        <v>52</v>
      </c>
    </row>
    <row r="75" spans="2:9" ht="15" customHeight="1">
      <c r="B75" s="9"/>
      <c r="C75" s="5"/>
      <c r="D75" s="70"/>
      <c r="E75" s="73"/>
      <c r="F75" s="97"/>
      <c r="G75" s="8"/>
      <c r="H75" s="90" t="s">
        <v>33</v>
      </c>
      <c r="I75" s="13"/>
    </row>
    <row r="76" spans="2:9" ht="15" customHeight="1">
      <c r="B76" s="9">
        <v>22</v>
      </c>
      <c r="C76" s="5" t="s">
        <v>144</v>
      </c>
      <c r="D76" s="70">
        <v>220</v>
      </c>
      <c r="E76" s="73">
        <v>22.01</v>
      </c>
      <c r="F76" s="39" t="s">
        <v>145</v>
      </c>
      <c r="G76" s="99" t="s">
        <v>146</v>
      </c>
      <c r="H76" s="90">
        <v>1.5</v>
      </c>
      <c r="I76" s="98" t="s">
        <v>40</v>
      </c>
    </row>
    <row r="77" spans="2:9" ht="15" customHeight="1">
      <c r="B77" s="9"/>
      <c r="C77" s="5"/>
      <c r="D77" s="70"/>
      <c r="E77" s="73"/>
      <c r="F77" s="97"/>
      <c r="G77" s="8"/>
      <c r="H77" s="90" t="s">
        <v>33</v>
      </c>
      <c r="I77" s="13"/>
    </row>
    <row r="78" spans="2:9" ht="15" customHeight="1">
      <c r="B78" s="9">
        <v>23</v>
      </c>
      <c r="C78" s="5" t="s">
        <v>147</v>
      </c>
      <c r="D78" s="70">
        <v>230</v>
      </c>
      <c r="E78" s="73">
        <v>23.01</v>
      </c>
      <c r="F78" s="97" t="s">
        <v>148</v>
      </c>
      <c r="G78" s="99" t="s">
        <v>149</v>
      </c>
      <c r="H78" s="90">
        <v>1</v>
      </c>
      <c r="I78" s="98" t="s">
        <v>52</v>
      </c>
    </row>
    <row r="79" spans="2:9" ht="15" customHeight="1">
      <c r="B79" s="9">
        <v>23</v>
      </c>
      <c r="C79" s="5" t="s">
        <v>147</v>
      </c>
      <c r="D79" s="70">
        <v>230</v>
      </c>
      <c r="E79" s="73">
        <v>23.02</v>
      </c>
      <c r="F79" s="97" t="s">
        <v>150</v>
      </c>
      <c r="G79" s="8" t="s">
        <v>151</v>
      </c>
      <c r="H79" s="90">
        <v>0.5</v>
      </c>
      <c r="I79" s="13" t="s">
        <v>60</v>
      </c>
    </row>
    <row r="80" spans="2:9" ht="15" customHeight="1">
      <c r="B80" s="9">
        <v>23</v>
      </c>
      <c r="C80" s="5" t="s">
        <v>147</v>
      </c>
      <c r="D80" s="70">
        <v>230</v>
      </c>
      <c r="E80" s="73">
        <v>23.03</v>
      </c>
      <c r="F80" s="97" t="s">
        <v>152</v>
      </c>
      <c r="G80" s="99" t="s">
        <v>153</v>
      </c>
      <c r="H80" s="90">
        <v>0.5</v>
      </c>
      <c r="I80" s="98" t="s">
        <v>30</v>
      </c>
    </row>
    <row r="81" spans="2:9" ht="15" customHeight="1">
      <c r="B81" s="9"/>
      <c r="C81" s="5"/>
      <c r="D81" s="70"/>
      <c r="E81" s="73"/>
      <c r="F81" s="97"/>
      <c r="G81" s="99"/>
      <c r="H81" s="90" t="s">
        <v>33</v>
      </c>
      <c r="I81" s="98"/>
    </row>
    <row r="82" spans="2:9" ht="15" customHeight="1">
      <c r="B82" s="9">
        <v>24</v>
      </c>
      <c r="C82" s="5" t="s">
        <v>154</v>
      </c>
      <c r="D82" s="70">
        <v>240</v>
      </c>
      <c r="E82" s="73">
        <v>24.01</v>
      </c>
      <c r="F82" s="97" t="s">
        <v>155</v>
      </c>
      <c r="G82" s="99" t="s">
        <v>156</v>
      </c>
      <c r="H82" s="90">
        <v>1</v>
      </c>
      <c r="I82" s="98" t="s">
        <v>52</v>
      </c>
    </row>
    <row r="83" spans="2:9" ht="15" customHeight="1">
      <c r="B83" s="9">
        <v>24</v>
      </c>
      <c r="C83" s="5" t="s">
        <v>154</v>
      </c>
      <c r="D83" s="70">
        <v>240</v>
      </c>
      <c r="E83" s="73">
        <v>24.02</v>
      </c>
      <c r="F83" s="97" t="s">
        <v>157</v>
      </c>
      <c r="G83" s="8" t="s">
        <v>158</v>
      </c>
      <c r="H83" s="90">
        <v>1</v>
      </c>
      <c r="I83" s="13" t="s">
        <v>60</v>
      </c>
    </row>
    <row r="84" spans="2:9" ht="15" customHeight="1">
      <c r="B84" s="9"/>
      <c r="C84" s="5"/>
      <c r="D84" s="70"/>
      <c r="E84" s="73"/>
      <c r="F84" s="97"/>
      <c r="G84" s="99"/>
      <c r="H84" s="90" t="s">
        <v>33</v>
      </c>
      <c r="I84" s="98"/>
    </row>
    <row r="85" spans="2:9" ht="15" customHeight="1">
      <c r="B85" s="9">
        <v>25</v>
      </c>
      <c r="C85" s="5" t="s">
        <v>159</v>
      </c>
      <c r="D85" s="70">
        <v>250</v>
      </c>
      <c r="E85" s="73">
        <v>25.01</v>
      </c>
      <c r="F85" s="97" t="s">
        <v>160</v>
      </c>
      <c r="G85" s="99" t="s">
        <v>161</v>
      </c>
      <c r="H85" s="90">
        <v>1</v>
      </c>
      <c r="I85" s="98" t="s">
        <v>74</v>
      </c>
    </row>
    <row r="86" spans="2:9" ht="15" customHeight="1">
      <c r="B86" s="9">
        <v>25</v>
      </c>
      <c r="C86" s="7" t="s">
        <v>162</v>
      </c>
      <c r="D86" s="71">
        <v>250</v>
      </c>
      <c r="E86" s="74">
        <v>25.02</v>
      </c>
      <c r="F86" s="6" t="s">
        <v>163</v>
      </c>
      <c r="G86" s="8" t="s">
        <v>164</v>
      </c>
      <c r="H86" s="90">
        <v>0.5</v>
      </c>
      <c r="I86" s="13" t="s">
        <v>30</v>
      </c>
    </row>
    <row r="87" spans="2:9" ht="15" customHeight="1">
      <c r="B87" s="9">
        <v>25</v>
      </c>
      <c r="C87" s="5" t="s">
        <v>159</v>
      </c>
      <c r="D87" s="70">
        <v>250</v>
      </c>
      <c r="E87" s="73">
        <v>25.03</v>
      </c>
      <c r="F87" s="97" t="s">
        <v>165</v>
      </c>
      <c r="G87" s="99" t="s">
        <v>166</v>
      </c>
      <c r="H87" s="90">
        <v>1</v>
      </c>
      <c r="I87" s="98" t="s">
        <v>60</v>
      </c>
    </row>
    <row r="88" spans="2:9" ht="15" customHeight="1">
      <c r="B88" s="9"/>
      <c r="C88" s="5"/>
      <c r="D88" s="70"/>
      <c r="E88" s="73"/>
      <c r="F88" s="97"/>
      <c r="G88" s="99"/>
      <c r="H88" s="90" t="s">
        <v>33</v>
      </c>
      <c r="I88" s="98"/>
    </row>
    <row r="89" spans="2:9" ht="15" customHeight="1">
      <c r="B89" s="9">
        <v>26</v>
      </c>
      <c r="C89" s="5" t="s">
        <v>167</v>
      </c>
      <c r="D89" s="70">
        <v>260</v>
      </c>
      <c r="E89" s="73">
        <v>26.01</v>
      </c>
      <c r="F89" s="97" t="s">
        <v>168</v>
      </c>
      <c r="G89" s="99" t="s">
        <v>169</v>
      </c>
      <c r="H89" s="90">
        <v>1</v>
      </c>
      <c r="I89" s="98" t="s">
        <v>52</v>
      </c>
    </row>
    <row r="90" spans="2:9" ht="15" customHeight="1">
      <c r="B90" s="9">
        <v>26</v>
      </c>
      <c r="C90" s="5" t="s">
        <v>167</v>
      </c>
      <c r="D90" s="70">
        <v>260</v>
      </c>
      <c r="E90" s="73">
        <v>26.02</v>
      </c>
      <c r="F90" s="6" t="s">
        <v>170</v>
      </c>
      <c r="G90" s="8" t="s">
        <v>171</v>
      </c>
      <c r="H90" s="90">
        <v>1</v>
      </c>
      <c r="I90" s="13" t="s">
        <v>43</v>
      </c>
    </row>
    <row r="91" spans="2:9" ht="15" customHeight="1">
      <c r="B91" s="9"/>
      <c r="C91" s="5"/>
      <c r="D91" s="70"/>
      <c r="E91" s="73"/>
      <c r="F91" s="97"/>
      <c r="G91" s="99"/>
      <c r="H91" s="90" t="s">
        <v>33</v>
      </c>
      <c r="I91" s="98"/>
    </row>
    <row r="92" spans="2:9" ht="15" customHeight="1">
      <c r="B92" s="9">
        <v>27</v>
      </c>
      <c r="C92" s="5" t="s">
        <v>172</v>
      </c>
      <c r="D92" s="70">
        <v>270</v>
      </c>
      <c r="E92" s="73">
        <v>27.01</v>
      </c>
      <c r="F92" s="97" t="s">
        <v>173</v>
      </c>
      <c r="G92" s="99" t="s">
        <v>174</v>
      </c>
      <c r="H92" s="90">
        <v>1</v>
      </c>
      <c r="I92" s="98" t="s">
        <v>52</v>
      </c>
    </row>
    <row r="93" spans="2:9" ht="15" customHeight="1">
      <c r="B93" s="9">
        <v>27</v>
      </c>
      <c r="C93" s="5" t="s">
        <v>172</v>
      </c>
      <c r="D93" s="70">
        <v>270</v>
      </c>
      <c r="E93" s="73">
        <v>27.02</v>
      </c>
      <c r="F93" s="6" t="s">
        <v>175</v>
      </c>
      <c r="G93" s="8" t="s">
        <v>176</v>
      </c>
      <c r="H93" s="90">
        <v>1</v>
      </c>
      <c r="I93" s="13" t="s">
        <v>60</v>
      </c>
    </row>
    <row r="94" spans="2:9" ht="15" customHeight="1">
      <c r="B94" s="9">
        <v>27</v>
      </c>
      <c r="C94" s="5" t="s">
        <v>172</v>
      </c>
      <c r="D94" s="70">
        <v>270</v>
      </c>
      <c r="E94" s="73">
        <v>27.03</v>
      </c>
      <c r="F94" s="97" t="s">
        <v>177</v>
      </c>
      <c r="G94" s="99" t="s">
        <v>178</v>
      </c>
      <c r="H94" s="90">
        <v>0.5</v>
      </c>
      <c r="I94" s="98" t="s">
        <v>43</v>
      </c>
    </row>
    <row r="95" spans="2:9" ht="15" customHeight="1">
      <c r="B95" s="9"/>
      <c r="C95" s="5"/>
      <c r="D95" s="70"/>
      <c r="E95" s="73"/>
      <c r="F95" s="97"/>
      <c r="G95" s="99"/>
      <c r="H95" s="90" t="s">
        <v>33</v>
      </c>
      <c r="I95" s="98"/>
    </row>
    <row r="96" spans="2:9" ht="15" customHeight="1">
      <c r="B96" s="9">
        <v>28</v>
      </c>
      <c r="C96" s="5" t="s">
        <v>179</v>
      </c>
      <c r="D96" s="70">
        <v>280</v>
      </c>
      <c r="E96" s="73">
        <v>28.01</v>
      </c>
      <c r="F96" s="97" t="s">
        <v>180</v>
      </c>
      <c r="G96" s="99" t="s">
        <v>181</v>
      </c>
      <c r="H96" s="90">
        <v>2</v>
      </c>
      <c r="I96" s="98" t="s">
        <v>37</v>
      </c>
    </row>
    <row r="97" spans="2:9" ht="15" customHeight="1">
      <c r="B97" s="9">
        <v>28</v>
      </c>
      <c r="C97" s="5" t="s">
        <v>182</v>
      </c>
      <c r="D97" s="70">
        <v>280</v>
      </c>
      <c r="E97" s="73">
        <v>28.02</v>
      </c>
      <c r="F97" s="6" t="s">
        <v>183</v>
      </c>
      <c r="G97" s="8" t="s">
        <v>184</v>
      </c>
      <c r="H97" s="90">
        <v>1</v>
      </c>
      <c r="I97" s="13" t="s">
        <v>60</v>
      </c>
    </row>
    <row r="98" spans="2:9" ht="15" customHeight="1">
      <c r="B98" s="9"/>
      <c r="C98" s="5"/>
      <c r="D98" s="70"/>
      <c r="E98" s="73"/>
      <c r="F98" s="97"/>
      <c r="G98" s="99"/>
      <c r="H98" s="90" t="s">
        <v>33</v>
      </c>
      <c r="I98" s="98"/>
    </row>
    <row r="99" spans="2:9" ht="15" customHeight="1">
      <c r="B99" s="9">
        <v>29</v>
      </c>
      <c r="C99" s="5" t="s">
        <v>185</v>
      </c>
      <c r="D99" s="70">
        <v>290</v>
      </c>
      <c r="E99" s="73">
        <v>29.01</v>
      </c>
      <c r="F99" s="97" t="s">
        <v>186</v>
      </c>
      <c r="G99" s="99" t="s">
        <v>187</v>
      </c>
      <c r="H99" s="90">
        <v>1</v>
      </c>
      <c r="I99" s="98" t="s">
        <v>52</v>
      </c>
    </row>
    <row r="100" spans="2:9" ht="15" customHeight="1">
      <c r="B100" s="9">
        <v>29</v>
      </c>
      <c r="C100" s="5" t="s">
        <v>188</v>
      </c>
      <c r="D100" s="70">
        <v>290</v>
      </c>
      <c r="E100" s="73">
        <v>29.02</v>
      </c>
      <c r="F100" s="6" t="s">
        <v>189</v>
      </c>
      <c r="G100" s="8" t="s">
        <v>190</v>
      </c>
      <c r="H100" s="90">
        <v>1</v>
      </c>
      <c r="I100" s="13" t="s">
        <v>43</v>
      </c>
    </row>
    <row r="101" spans="2:9" ht="15" customHeight="1">
      <c r="B101" s="9"/>
      <c r="C101" s="5"/>
      <c r="D101" s="70"/>
      <c r="E101" s="73"/>
      <c r="F101" s="97"/>
      <c r="G101" s="99"/>
      <c r="H101" s="90" t="s">
        <v>33</v>
      </c>
      <c r="I101" s="98"/>
    </row>
    <row r="102" spans="2:9" ht="15" customHeight="1">
      <c r="B102" s="9">
        <v>30</v>
      </c>
      <c r="C102" s="5" t="s">
        <v>191</v>
      </c>
      <c r="D102" s="70">
        <v>300</v>
      </c>
      <c r="E102" s="73">
        <v>30.01</v>
      </c>
      <c r="F102" s="97" t="s">
        <v>192</v>
      </c>
      <c r="G102" s="99" t="s">
        <v>193</v>
      </c>
      <c r="H102" s="90">
        <v>1</v>
      </c>
      <c r="I102" s="98" t="s">
        <v>52</v>
      </c>
    </row>
    <row r="103" spans="2:9" ht="15" customHeight="1">
      <c r="B103" s="9"/>
      <c r="C103" s="5"/>
      <c r="D103" s="70"/>
      <c r="E103" s="73"/>
      <c r="F103" s="6"/>
      <c r="G103" s="8"/>
      <c r="H103" s="90" t="s">
        <v>33</v>
      </c>
      <c r="I103" s="13"/>
    </row>
    <row r="104" spans="2:9" ht="15" customHeight="1">
      <c r="B104" s="9">
        <v>31</v>
      </c>
      <c r="C104" s="5" t="s">
        <v>194</v>
      </c>
      <c r="D104" s="70">
        <v>310</v>
      </c>
      <c r="E104" s="73">
        <v>31.01</v>
      </c>
      <c r="F104" s="97" t="s">
        <v>195</v>
      </c>
      <c r="G104" s="99" t="s">
        <v>196</v>
      </c>
      <c r="H104" s="90">
        <v>1</v>
      </c>
      <c r="I104" s="98" t="s">
        <v>52</v>
      </c>
    </row>
    <row r="105" spans="2:9" ht="15" customHeight="1">
      <c r="B105" s="9"/>
      <c r="C105" s="5"/>
      <c r="D105" s="70"/>
      <c r="E105" s="73"/>
      <c r="F105" s="6"/>
      <c r="G105" s="8"/>
      <c r="H105" s="90" t="s">
        <v>33</v>
      </c>
      <c r="I105" s="13"/>
    </row>
    <row r="106" spans="2:9" ht="15" customHeight="1">
      <c r="B106" s="9">
        <v>32</v>
      </c>
      <c r="C106" s="5" t="s">
        <v>197</v>
      </c>
      <c r="D106" s="70">
        <v>320</v>
      </c>
      <c r="E106" s="73">
        <v>32.01</v>
      </c>
      <c r="F106" s="97" t="s">
        <v>198</v>
      </c>
      <c r="G106" s="99" t="s">
        <v>199</v>
      </c>
      <c r="H106" s="90">
        <v>1</v>
      </c>
      <c r="I106" s="98" t="s">
        <v>74</v>
      </c>
    </row>
    <row r="107" spans="2:9" ht="15" customHeight="1">
      <c r="B107" s="9">
        <v>32</v>
      </c>
      <c r="C107" s="5" t="s">
        <v>197</v>
      </c>
      <c r="D107" s="70">
        <v>320</v>
      </c>
      <c r="E107" s="73">
        <v>32.020000000000003</v>
      </c>
      <c r="F107" s="6" t="s">
        <v>200</v>
      </c>
      <c r="G107" s="8" t="s">
        <v>201</v>
      </c>
      <c r="H107" s="90">
        <v>1</v>
      </c>
      <c r="I107" s="13" t="s">
        <v>60</v>
      </c>
    </row>
    <row r="108" spans="2:9" ht="15" customHeight="1">
      <c r="B108" s="9"/>
      <c r="C108" s="5"/>
      <c r="D108" s="70"/>
      <c r="E108" s="73"/>
      <c r="F108" s="97"/>
      <c r="G108" s="99"/>
      <c r="H108" s="90" t="s">
        <v>33</v>
      </c>
      <c r="I108" s="98"/>
    </row>
    <row r="109" spans="2:9" ht="15" customHeight="1">
      <c r="B109" s="9">
        <v>33</v>
      </c>
      <c r="C109" s="5" t="s">
        <v>202</v>
      </c>
      <c r="D109" s="70">
        <v>330</v>
      </c>
      <c r="E109" s="73">
        <v>33.01</v>
      </c>
      <c r="F109" s="97" t="s">
        <v>203</v>
      </c>
      <c r="G109" s="99" t="s">
        <v>204</v>
      </c>
      <c r="H109" s="90">
        <v>1</v>
      </c>
      <c r="I109" s="98" t="s">
        <v>43</v>
      </c>
    </row>
    <row r="110" spans="2:9" ht="15" customHeight="1">
      <c r="B110" s="9"/>
      <c r="C110" s="5"/>
      <c r="D110" s="70"/>
      <c r="E110" s="73"/>
      <c r="F110" s="6"/>
      <c r="G110" s="8"/>
      <c r="H110" s="90" t="s">
        <v>33</v>
      </c>
      <c r="I110" s="13"/>
    </row>
    <row r="111" spans="2:9" ht="15" customHeight="1">
      <c r="B111" s="9">
        <v>34</v>
      </c>
      <c r="C111" s="5" t="s">
        <v>205</v>
      </c>
      <c r="D111" s="70">
        <v>340</v>
      </c>
      <c r="E111" s="73">
        <v>34.01</v>
      </c>
      <c r="F111" s="97" t="s">
        <v>206</v>
      </c>
      <c r="G111" s="99" t="s">
        <v>207</v>
      </c>
      <c r="H111" s="90">
        <v>3</v>
      </c>
      <c r="I111" s="98" t="s">
        <v>37</v>
      </c>
    </row>
    <row r="112" spans="2:9" ht="15" customHeight="1">
      <c r="B112" s="9">
        <v>34</v>
      </c>
      <c r="C112" s="5" t="s">
        <v>205</v>
      </c>
      <c r="D112" s="70">
        <v>340</v>
      </c>
      <c r="E112" s="73">
        <v>34.020000000000003</v>
      </c>
      <c r="F112" s="6" t="s">
        <v>208</v>
      </c>
      <c r="G112" s="8" t="s">
        <v>209</v>
      </c>
      <c r="H112" s="90">
        <v>1</v>
      </c>
      <c r="I112" s="13" t="s">
        <v>52</v>
      </c>
    </row>
    <row r="113" spans="2:9" ht="15" customHeight="1">
      <c r="B113" s="9">
        <v>34</v>
      </c>
      <c r="C113" s="5" t="s">
        <v>205</v>
      </c>
      <c r="D113" s="70">
        <v>340</v>
      </c>
      <c r="E113" s="73">
        <v>34.03</v>
      </c>
      <c r="F113" s="97" t="s">
        <v>210</v>
      </c>
      <c r="G113" s="99" t="s">
        <v>211</v>
      </c>
      <c r="H113" s="90">
        <v>1</v>
      </c>
      <c r="I113" s="98" t="s">
        <v>60</v>
      </c>
    </row>
    <row r="114" spans="2:9" ht="15" customHeight="1">
      <c r="B114" s="9"/>
      <c r="C114" s="5"/>
      <c r="D114" s="70"/>
      <c r="E114" s="73"/>
      <c r="F114" s="97"/>
      <c r="G114" s="99"/>
      <c r="H114" s="90" t="s">
        <v>33</v>
      </c>
      <c r="I114" s="98"/>
    </row>
    <row r="115" spans="2:9" ht="15" customHeight="1">
      <c r="B115" s="9">
        <v>35</v>
      </c>
      <c r="C115" s="5" t="s">
        <v>212</v>
      </c>
      <c r="D115" s="70">
        <v>350</v>
      </c>
      <c r="E115" s="73">
        <v>35.01</v>
      </c>
      <c r="F115" s="97" t="s">
        <v>213</v>
      </c>
      <c r="G115" s="99" t="s">
        <v>214</v>
      </c>
      <c r="H115" s="90">
        <v>1</v>
      </c>
      <c r="I115" s="98" t="s">
        <v>52</v>
      </c>
    </row>
    <row r="116" spans="2:9" ht="15" customHeight="1">
      <c r="B116" s="9">
        <v>35</v>
      </c>
      <c r="C116" s="5" t="s">
        <v>212</v>
      </c>
      <c r="D116" s="70">
        <v>350</v>
      </c>
      <c r="E116" s="73">
        <v>35.020000000000003</v>
      </c>
      <c r="F116" s="6" t="s">
        <v>215</v>
      </c>
      <c r="G116" s="8" t="s">
        <v>216</v>
      </c>
      <c r="H116" s="90">
        <v>0.5</v>
      </c>
      <c r="I116" s="13" t="s">
        <v>43</v>
      </c>
    </row>
    <row r="117" spans="2:9" ht="15" customHeight="1">
      <c r="B117" s="9"/>
      <c r="C117" s="5"/>
      <c r="D117" s="70"/>
      <c r="E117" s="73"/>
      <c r="F117" s="97"/>
      <c r="G117" s="99"/>
      <c r="H117" s="90" t="s">
        <v>33</v>
      </c>
      <c r="I117" s="98"/>
    </row>
    <row r="118" spans="2:9" ht="15" customHeight="1">
      <c r="B118" s="9">
        <v>36</v>
      </c>
      <c r="C118" s="5" t="s">
        <v>217</v>
      </c>
      <c r="D118" s="70">
        <v>360</v>
      </c>
      <c r="E118" s="73">
        <v>36.01</v>
      </c>
      <c r="F118" s="97" t="s">
        <v>218</v>
      </c>
      <c r="G118" s="99" t="s">
        <v>219</v>
      </c>
      <c r="H118" s="90">
        <v>1</v>
      </c>
      <c r="I118" s="98" t="s">
        <v>74</v>
      </c>
    </row>
    <row r="119" spans="2:9" ht="15" customHeight="1">
      <c r="B119" s="9">
        <v>36</v>
      </c>
      <c r="C119" s="5" t="s">
        <v>217</v>
      </c>
      <c r="D119" s="70">
        <v>360</v>
      </c>
      <c r="E119" s="73">
        <v>36.020000000000003</v>
      </c>
      <c r="F119" s="6" t="s">
        <v>220</v>
      </c>
      <c r="G119" s="101" t="s">
        <v>221</v>
      </c>
      <c r="H119" s="90">
        <v>0.5</v>
      </c>
      <c r="I119" s="13" t="s">
        <v>60</v>
      </c>
    </row>
    <row r="120" spans="2:9" ht="15" customHeight="1">
      <c r="B120" s="9"/>
      <c r="C120" s="5"/>
      <c r="D120" s="70"/>
      <c r="E120" s="73"/>
      <c r="F120" s="97"/>
      <c r="G120" s="99"/>
      <c r="H120" s="90" t="s">
        <v>33</v>
      </c>
      <c r="I120" s="98"/>
    </row>
    <row r="121" spans="2:9" ht="15" customHeight="1">
      <c r="B121" s="9">
        <v>37</v>
      </c>
      <c r="C121" s="5" t="s">
        <v>222</v>
      </c>
      <c r="D121" s="70">
        <v>370</v>
      </c>
      <c r="E121" s="73">
        <v>37.01</v>
      </c>
      <c r="F121" s="97" t="s">
        <v>223</v>
      </c>
      <c r="G121" s="99" t="s">
        <v>224</v>
      </c>
      <c r="H121" s="90">
        <v>1</v>
      </c>
      <c r="I121" s="98" t="s">
        <v>74</v>
      </c>
    </row>
    <row r="122" spans="2:9" ht="15" customHeight="1">
      <c r="B122" s="9"/>
      <c r="C122" s="5"/>
      <c r="D122" s="70"/>
      <c r="E122" s="73"/>
      <c r="F122" s="97"/>
      <c r="G122" s="99"/>
      <c r="H122" s="90" t="s">
        <v>33</v>
      </c>
      <c r="I122" s="98"/>
    </row>
    <row r="123" spans="2:9" ht="15" customHeight="1">
      <c r="B123" s="9">
        <v>38</v>
      </c>
      <c r="C123" s="5" t="s">
        <v>225</v>
      </c>
      <c r="D123" s="70">
        <v>380</v>
      </c>
      <c r="E123" s="73">
        <v>38.01</v>
      </c>
      <c r="F123" s="97" t="s">
        <v>226</v>
      </c>
      <c r="G123" s="99" t="s">
        <v>227</v>
      </c>
      <c r="H123" s="90">
        <v>2</v>
      </c>
      <c r="I123" s="98" t="s">
        <v>37</v>
      </c>
    </row>
    <row r="124" spans="2:9" ht="15" customHeight="1">
      <c r="B124" s="9"/>
      <c r="C124" s="5"/>
      <c r="D124" s="70"/>
      <c r="E124" s="73">
        <v>38.020000000000003</v>
      </c>
      <c r="F124" s="6" t="s">
        <v>228</v>
      </c>
      <c r="G124" s="8" t="s">
        <v>229</v>
      </c>
      <c r="H124" s="90">
        <v>1.5</v>
      </c>
      <c r="I124" s="13" t="s">
        <v>27</v>
      </c>
    </row>
    <row r="125" spans="2:9" ht="15" customHeight="1">
      <c r="B125" s="9"/>
      <c r="C125" s="5"/>
      <c r="D125" s="70"/>
      <c r="E125" s="73"/>
      <c r="F125" s="6"/>
      <c r="G125" s="8"/>
      <c r="H125" s="90" t="s">
        <v>33</v>
      </c>
      <c r="I125" s="13"/>
    </row>
    <row r="126" spans="2:9" ht="15" customHeight="1">
      <c r="B126" s="9">
        <v>39</v>
      </c>
      <c r="C126" s="5" t="s">
        <v>230</v>
      </c>
      <c r="D126" s="70">
        <v>390</v>
      </c>
      <c r="E126" s="73">
        <v>39.01</v>
      </c>
      <c r="F126" s="6" t="s">
        <v>231</v>
      </c>
      <c r="G126" s="101" t="s">
        <v>232</v>
      </c>
      <c r="H126" s="90">
        <v>0.5</v>
      </c>
      <c r="I126" s="13" t="s">
        <v>60</v>
      </c>
    </row>
    <row r="127" spans="2:9" ht="15" customHeight="1">
      <c r="B127" s="9">
        <v>39</v>
      </c>
      <c r="C127" s="5" t="s">
        <v>233</v>
      </c>
      <c r="D127" s="70">
        <v>390</v>
      </c>
      <c r="E127" s="73">
        <v>39.020000000000003</v>
      </c>
      <c r="F127" s="6" t="s">
        <v>234</v>
      </c>
      <c r="G127" s="8" t="s">
        <v>235</v>
      </c>
      <c r="H127" s="90">
        <v>0.5</v>
      </c>
      <c r="I127" s="13" t="s">
        <v>43</v>
      </c>
    </row>
    <row r="128" spans="2:9" ht="15" customHeight="1">
      <c r="B128" s="9"/>
      <c r="C128" s="5"/>
      <c r="D128" s="70"/>
      <c r="E128" s="73"/>
      <c r="F128" s="6"/>
      <c r="G128" s="8"/>
      <c r="H128" s="90" t="s">
        <v>33</v>
      </c>
      <c r="I128" s="13"/>
    </row>
    <row r="129" spans="2:9" ht="15" customHeight="1">
      <c r="B129" s="9">
        <v>40</v>
      </c>
      <c r="C129" s="5" t="s">
        <v>236</v>
      </c>
      <c r="D129" s="70">
        <v>400</v>
      </c>
      <c r="E129" s="73">
        <v>40.01</v>
      </c>
      <c r="F129" s="6" t="s">
        <v>237</v>
      </c>
      <c r="G129" s="8" t="s">
        <v>238</v>
      </c>
      <c r="H129" s="90">
        <v>2</v>
      </c>
      <c r="I129" s="13" t="s">
        <v>37</v>
      </c>
    </row>
    <row r="130" spans="2:9" ht="15" customHeight="1">
      <c r="B130" s="9">
        <v>40</v>
      </c>
      <c r="C130" s="5" t="s">
        <v>239</v>
      </c>
      <c r="D130" s="70">
        <v>400</v>
      </c>
      <c r="E130" s="73">
        <v>40.020000000000003</v>
      </c>
      <c r="F130" s="6" t="s">
        <v>240</v>
      </c>
      <c r="G130" s="8" t="s">
        <v>241</v>
      </c>
      <c r="H130" s="90">
        <v>0.5</v>
      </c>
      <c r="I130" s="13" t="s">
        <v>60</v>
      </c>
    </row>
    <row r="131" spans="2:9" ht="15" customHeight="1">
      <c r="B131" s="9"/>
      <c r="C131" s="5"/>
      <c r="D131" s="70"/>
      <c r="E131" s="73"/>
      <c r="F131" s="6"/>
      <c r="G131" s="8"/>
      <c r="H131" s="90" t="s">
        <v>33</v>
      </c>
      <c r="I131" s="13"/>
    </row>
    <row r="132" spans="2:9" ht="15" customHeight="1">
      <c r="B132" s="9">
        <v>41</v>
      </c>
      <c r="C132" s="5" t="s">
        <v>242</v>
      </c>
      <c r="D132" s="70">
        <v>410</v>
      </c>
      <c r="E132" s="73">
        <v>41.01</v>
      </c>
      <c r="F132" s="6" t="s">
        <v>243</v>
      </c>
      <c r="G132" s="8" t="s">
        <v>187</v>
      </c>
      <c r="H132" s="90">
        <v>1</v>
      </c>
      <c r="I132" s="13" t="s">
        <v>74</v>
      </c>
    </row>
    <row r="133" spans="2:9" ht="15" customHeight="1">
      <c r="B133" s="9">
        <v>41</v>
      </c>
      <c r="C133" s="5" t="s">
        <v>244</v>
      </c>
      <c r="D133" s="70">
        <v>410</v>
      </c>
      <c r="E133" s="73">
        <v>41.02</v>
      </c>
      <c r="F133" s="6" t="s">
        <v>245</v>
      </c>
      <c r="G133" s="8" t="s">
        <v>246</v>
      </c>
      <c r="H133" s="90">
        <v>1</v>
      </c>
      <c r="I133" s="13" t="s">
        <v>43</v>
      </c>
    </row>
    <row r="134" spans="2:9" ht="15" customHeight="1">
      <c r="B134" s="9">
        <v>41</v>
      </c>
      <c r="C134" s="5" t="s">
        <v>244</v>
      </c>
      <c r="D134" s="70">
        <v>410</v>
      </c>
      <c r="E134" s="73">
        <v>41.03</v>
      </c>
      <c r="F134" s="6" t="s">
        <v>247</v>
      </c>
      <c r="G134" s="8" t="s">
        <v>248</v>
      </c>
      <c r="H134" s="90">
        <v>2</v>
      </c>
      <c r="I134" s="13" t="s">
        <v>60</v>
      </c>
    </row>
    <row r="135" spans="2:9" ht="15" customHeight="1">
      <c r="B135" s="9"/>
      <c r="C135" s="83"/>
      <c r="D135" s="70"/>
      <c r="E135" s="73"/>
      <c r="F135" s="86"/>
      <c r="G135" s="8"/>
      <c r="H135" s="14"/>
      <c r="I135" s="13"/>
    </row>
    <row r="136" spans="2:9" ht="15" customHeight="1">
      <c r="B136" s="9"/>
      <c r="C136" s="82"/>
      <c r="D136" s="70"/>
      <c r="E136" s="73"/>
      <c r="F136" s="6"/>
      <c r="G136" s="8"/>
      <c r="H136" s="14"/>
      <c r="I136" s="13"/>
    </row>
    <row r="137" spans="2:9" ht="15" customHeight="1">
      <c r="B137" s="9"/>
      <c r="C137" s="84"/>
      <c r="D137" s="70"/>
      <c r="E137" s="73"/>
      <c r="F137" s="6"/>
      <c r="G137" s="8"/>
      <c r="H137" s="14"/>
      <c r="I137" s="13"/>
    </row>
    <row r="138" spans="2:9" ht="15" customHeight="1">
      <c r="B138" s="9"/>
      <c r="C138" s="84"/>
      <c r="D138" s="70"/>
      <c r="E138" s="73"/>
      <c r="F138" s="6"/>
      <c r="G138" s="8"/>
      <c r="H138" s="14"/>
      <c r="I138" s="13"/>
    </row>
    <row r="139" spans="2:9" ht="15" customHeight="1">
      <c r="B139" s="9"/>
      <c r="C139" s="5"/>
      <c r="D139" s="70"/>
      <c r="E139" s="73"/>
      <c r="F139" s="6"/>
      <c r="G139" s="8"/>
      <c r="H139" s="14"/>
      <c r="I139" s="13"/>
    </row>
    <row r="140" spans="2:9" ht="15" customHeight="1">
      <c r="B140" s="9"/>
      <c r="C140" s="82"/>
      <c r="D140" s="70"/>
      <c r="E140" s="73"/>
      <c r="F140" s="6"/>
      <c r="G140" s="8"/>
      <c r="H140" s="14"/>
      <c r="I140" s="13"/>
    </row>
    <row r="141" spans="2:9" ht="15" customHeight="1">
      <c r="B141" s="9"/>
      <c r="C141" s="84"/>
      <c r="D141" s="70"/>
      <c r="E141" s="73"/>
      <c r="F141" s="6"/>
      <c r="G141" s="8"/>
      <c r="H141" s="14"/>
      <c r="I141" s="13"/>
    </row>
    <row r="142" spans="2:9" ht="15" customHeight="1">
      <c r="B142" s="9"/>
      <c r="C142" s="5"/>
      <c r="D142" s="70"/>
      <c r="E142" s="73"/>
      <c r="F142" s="6"/>
      <c r="G142" s="8"/>
      <c r="H142" s="14"/>
      <c r="I142" s="13"/>
    </row>
    <row r="143" spans="2:9" ht="15" customHeight="1">
      <c r="B143" s="9"/>
      <c r="C143" s="82"/>
      <c r="D143" s="70"/>
      <c r="E143" s="73"/>
      <c r="F143" s="6"/>
      <c r="G143" s="8"/>
      <c r="H143" s="14"/>
      <c r="I143" s="13"/>
    </row>
    <row r="144" spans="2:9" ht="15" customHeight="1">
      <c r="B144" s="9"/>
      <c r="C144" s="84"/>
      <c r="D144" s="70"/>
      <c r="E144" s="73"/>
      <c r="F144" s="6"/>
      <c r="G144" s="8"/>
      <c r="H144" s="14"/>
      <c r="I144" s="13"/>
    </row>
    <row r="145" spans="2:9" ht="15" customHeight="1">
      <c r="B145" s="9"/>
      <c r="C145" s="5"/>
      <c r="D145" s="70"/>
      <c r="E145" s="73"/>
      <c r="F145" s="6"/>
      <c r="G145" s="8"/>
      <c r="H145" s="14"/>
      <c r="I145" s="13"/>
    </row>
    <row r="146" spans="2:9" ht="15" customHeight="1">
      <c r="B146" s="9"/>
      <c r="C146" s="82"/>
      <c r="D146" s="70"/>
      <c r="E146" s="73"/>
      <c r="F146" s="6"/>
      <c r="G146" s="8"/>
      <c r="H146" s="14"/>
      <c r="I146" s="13"/>
    </row>
    <row r="147" spans="2:9" ht="15" customHeight="1">
      <c r="B147" s="9"/>
      <c r="C147" s="5"/>
      <c r="D147" s="70"/>
      <c r="E147" s="73"/>
      <c r="F147" s="6"/>
      <c r="G147" s="8"/>
      <c r="H147" s="14"/>
      <c r="I147" s="13"/>
    </row>
    <row r="148" spans="2:9" ht="15" customHeight="1">
      <c r="B148" s="9"/>
      <c r="C148" s="5"/>
      <c r="D148" s="70"/>
      <c r="E148" s="73"/>
      <c r="F148" s="6"/>
      <c r="G148" s="8"/>
      <c r="H148" s="14"/>
      <c r="I148" s="13"/>
    </row>
    <row r="149" spans="2:9" ht="15" customHeight="1">
      <c r="B149" s="9"/>
      <c r="C149" s="5"/>
      <c r="D149" s="70"/>
      <c r="E149" s="73"/>
      <c r="F149" s="6"/>
      <c r="G149" s="8"/>
      <c r="H149" s="14"/>
      <c r="I149" s="13"/>
    </row>
    <row r="150" spans="2:9" ht="15" customHeight="1">
      <c r="B150" s="9"/>
      <c r="C150" s="5"/>
      <c r="D150" s="70"/>
      <c r="E150" s="73"/>
      <c r="F150" s="6"/>
      <c r="G150" s="8"/>
      <c r="H150" s="14"/>
      <c r="I150" s="13"/>
    </row>
    <row r="151" spans="2:9" ht="15" customHeight="1">
      <c r="B151" s="9"/>
      <c r="C151" s="5"/>
      <c r="D151" s="70"/>
      <c r="E151" s="73"/>
      <c r="F151" s="6"/>
      <c r="G151" s="8"/>
      <c r="H151" s="14"/>
      <c r="I151" s="13"/>
    </row>
    <row r="152" spans="2:9" ht="15" customHeight="1">
      <c r="B152" s="9"/>
      <c r="C152" s="5"/>
      <c r="D152" s="70"/>
      <c r="E152" s="73"/>
      <c r="F152" s="6"/>
      <c r="G152" s="8"/>
      <c r="H152" s="14"/>
      <c r="I152" s="13"/>
    </row>
    <row r="153" spans="2:9" ht="15" customHeight="1">
      <c r="B153" s="9"/>
      <c r="C153" s="5"/>
      <c r="D153" s="70"/>
      <c r="E153" s="73"/>
      <c r="F153" s="6"/>
      <c r="G153" s="8"/>
      <c r="H153" s="14"/>
      <c r="I153" s="13"/>
    </row>
    <row r="154" spans="2:9" ht="15" customHeight="1">
      <c r="B154" s="9"/>
      <c r="C154" s="5"/>
      <c r="D154" s="70"/>
      <c r="E154" s="73"/>
      <c r="F154" s="6"/>
      <c r="G154" s="8"/>
      <c r="H154" s="14"/>
      <c r="I154" s="13"/>
    </row>
    <row r="155" spans="2:9" ht="15" customHeight="1">
      <c r="B155" s="9"/>
      <c r="C155" s="5"/>
      <c r="D155" s="70"/>
      <c r="E155" s="73"/>
      <c r="F155" s="6"/>
      <c r="G155" s="8"/>
      <c r="H155" s="14"/>
      <c r="I155" s="13"/>
    </row>
    <row r="156" spans="2:9" ht="15" customHeight="1">
      <c r="B156" s="9"/>
      <c r="C156" s="5"/>
      <c r="D156" s="70"/>
      <c r="E156" s="73"/>
      <c r="F156" s="6"/>
      <c r="G156" s="8"/>
      <c r="H156" s="14"/>
      <c r="I156" s="13"/>
    </row>
    <row r="157" spans="2:9" ht="15" customHeight="1">
      <c r="B157" s="9"/>
      <c r="C157" s="5"/>
      <c r="D157" s="70"/>
      <c r="E157" s="73"/>
      <c r="F157" s="6"/>
      <c r="G157" s="8"/>
      <c r="H157" s="14"/>
      <c r="I157" s="13"/>
    </row>
    <row r="158" spans="2:9" ht="12.75" customHeight="1">
      <c r="B158" s="9"/>
      <c r="C158" s="5"/>
      <c r="D158" s="70"/>
      <c r="E158" s="73"/>
      <c r="F158" s="6"/>
      <c r="G158" s="8"/>
      <c r="H158" s="14"/>
      <c r="I158" s="13"/>
    </row>
    <row r="159" spans="2:9" ht="12.75" customHeight="1">
      <c r="B159" s="9"/>
      <c r="C159" s="5"/>
      <c r="D159" s="70"/>
      <c r="E159" s="73"/>
      <c r="F159" s="6"/>
      <c r="G159" s="8"/>
      <c r="H159" s="14"/>
      <c r="I159" s="13"/>
    </row>
    <row r="160" spans="2:9" ht="12.75" customHeight="1">
      <c r="B160" s="9"/>
      <c r="C160" s="5"/>
      <c r="D160" s="70"/>
      <c r="E160" s="73"/>
      <c r="F160" s="6"/>
      <c r="G160" s="8"/>
      <c r="H160" s="14"/>
      <c r="I160" s="13"/>
    </row>
    <row r="161" spans="2:9" ht="12.75" customHeight="1">
      <c r="B161" s="9"/>
      <c r="C161" s="5"/>
      <c r="D161" s="70"/>
      <c r="E161" s="73"/>
      <c r="F161" s="6"/>
      <c r="G161" s="8"/>
      <c r="H161" s="14"/>
      <c r="I161" s="13"/>
    </row>
    <row r="162" spans="2:9" ht="12.75" customHeight="1">
      <c r="B162" s="9"/>
      <c r="C162" s="5"/>
      <c r="D162" s="70"/>
      <c r="E162" s="73"/>
      <c r="F162" s="6"/>
      <c r="G162" s="8"/>
      <c r="H162" s="14"/>
      <c r="I162" s="13"/>
    </row>
    <row r="163" spans="2:9" ht="12.75" customHeight="1">
      <c r="B163" s="9"/>
      <c r="C163" s="5"/>
      <c r="D163" s="70"/>
      <c r="E163" s="73"/>
      <c r="F163" s="6"/>
      <c r="G163" s="8"/>
      <c r="H163" s="14"/>
      <c r="I163" s="13"/>
    </row>
    <row r="164" spans="2:9" ht="12.75" customHeight="1">
      <c r="B164" s="9"/>
      <c r="C164" s="5"/>
      <c r="D164" s="70"/>
      <c r="E164" s="73"/>
      <c r="F164" s="6"/>
      <c r="G164" s="8"/>
      <c r="H164" s="14"/>
      <c r="I164" s="13"/>
    </row>
    <row r="165" spans="2:9" ht="12.75" customHeight="1">
      <c r="B165" s="9"/>
      <c r="C165" s="5"/>
      <c r="D165" s="70"/>
      <c r="E165" s="73"/>
      <c r="F165" s="6"/>
      <c r="G165" s="8"/>
      <c r="H165" s="14"/>
      <c r="I165" s="13"/>
    </row>
    <row r="166" spans="2:9" ht="12.75" customHeight="1">
      <c r="B166" s="9"/>
      <c r="C166" s="5"/>
      <c r="D166" s="70"/>
      <c r="E166" s="73"/>
      <c r="F166" s="6"/>
      <c r="G166" s="8"/>
      <c r="H166" s="14"/>
      <c r="I166" s="13"/>
    </row>
    <row r="167" spans="2:9" ht="12.75" customHeight="1">
      <c r="B167" s="9"/>
      <c r="C167" s="5"/>
      <c r="D167" s="70"/>
      <c r="E167" s="73"/>
      <c r="F167" s="6"/>
      <c r="G167" s="8"/>
      <c r="H167" s="14"/>
      <c r="I167" s="13"/>
    </row>
    <row r="168" spans="2:9" ht="12.75" customHeight="1">
      <c r="B168" s="9"/>
      <c r="C168" s="5"/>
      <c r="D168" s="70"/>
      <c r="E168" s="73"/>
      <c r="F168" s="6"/>
      <c r="G168" s="8"/>
      <c r="H168" s="14"/>
      <c r="I168" s="13"/>
    </row>
    <row r="169" spans="2:9" ht="12.75" customHeight="1">
      <c r="B169" s="9"/>
      <c r="C169" s="5"/>
      <c r="D169" s="70"/>
      <c r="E169" s="73"/>
      <c r="F169" s="6"/>
      <c r="G169" s="8"/>
      <c r="H169" s="14"/>
      <c r="I169" s="13"/>
    </row>
    <row r="170" spans="2:9" ht="12.75" customHeight="1">
      <c r="B170" s="9"/>
      <c r="C170" s="5"/>
      <c r="D170" s="70"/>
      <c r="E170" s="73"/>
      <c r="F170" s="6"/>
      <c r="G170" s="8"/>
      <c r="H170" s="14"/>
      <c r="I170" s="13"/>
    </row>
    <row r="171" spans="2:9" ht="12.75" customHeight="1">
      <c r="B171" s="10"/>
      <c r="C171" s="5"/>
      <c r="D171" s="70"/>
      <c r="E171" s="73"/>
      <c r="F171" s="6"/>
      <c r="G171" s="8"/>
      <c r="H171" s="14"/>
      <c r="I171" s="13"/>
    </row>
    <row r="172" spans="2:9" ht="12.75" customHeight="1">
      <c r="B172" s="10"/>
      <c r="C172" s="7"/>
      <c r="D172" s="71"/>
      <c r="E172" s="74"/>
      <c r="F172" s="6"/>
      <c r="G172" s="8"/>
      <c r="H172" s="14"/>
      <c r="I172" s="13"/>
    </row>
    <row r="173" spans="2:9" ht="12.75" customHeight="1">
      <c r="B173" s="10"/>
      <c r="C173" s="7"/>
      <c r="D173" s="71"/>
      <c r="E173" s="74"/>
      <c r="F173" s="6"/>
      <c r="G173" s="8"/>
      <c r="H173" s="14"/>
      <c r="I173" s="13"/>
    </row>
    <row r="174" spans="2:9" ht="12.75" customHeight="1">
      <c r="B174" s="10"/>
      <c r="C174" s="7"/>
      <c r="D174" s="71"/>
      <c r="E174" s="74"/>
      <c r="F174" s="6"/>
      <c r="G174" s="8"/>
      <c r="H174" s="14"/>
      <c r="I174" s="13"/>
    </row>
    <row r="175" spans="2:9" ht="12.75" customHeight="1">
      <c r="B175" s="10"/>
      <c r="C175" s="7"/>
      <c r="D175" s="71"/>
      <c r="E175" s="74"/>
      <c r="F175" s="6"/>
      <c r="G175" s="8"/>
      <c r="H175" s="14"/>
      <c r="I175" s="13"/>
    </row>
    <row r="176" spans="2:9" ht="12.75" customHeight="1">
      <c r="B176" s="10"/>
      <c r="C176" s="7"/>
      <c r="D176" s="71"/>
      <c r="E176" s="74"/>
      <c r="F176" s="6"/>
      <c r="G176" s="8"/>
      <c r="H176" s="14"/>
      <c r="I176" s="13"/>
    </row>
    <row r="177" spans="2:9" ht="12.75" customHeight="1">
      <c r="B177" s="10"/>
      <c r="C177" s="7"/>
      <c r="D177" s="71"/>
      <c r="E177" s="74"/>
      <c r="F177" s="6"/>
      <c r="G177" s="8"/>
      <c r="H177" s="14"/>
      <c r="I177" s="13"/>
    </row>
    <row r="178" spans="2:9" ht="12.75" customHeight="1">
      <c r="B178" s="10"/>
      <c r="C178" s="7"/>
      <c r="D178" s="71"/>
      <c r="E178" s="74"/>
      <c r="F178" s="6"/>
      <c r="G178" s="8"/>
      <c r="H178" s="14"/>
      <c r="I178" s="13"/>
    </row>
    <row r="179" spans="2:9" ht="12.75" customHeight="1">
      <c r="B179" s="10"/>
      <c r="C179" s="7"/>
      <c r="D179" s="71"/>
      <c r="E179" s="74"/>
      <c r="F179" s="6"/>
      <c r="G179" s="8"/>
      <c r="H179" s="14"/>
      <c r="I179" s="13"/>
    </row>
    <row r="180" spans="2:9" ht="12.75" customHeight="1">
      <c r="B180" s="10"/>
      <c r="C180" s="7"/>
      <c r="D180" s="71"/>
      <c r="E180" s="74"/>
      <c r="F180" s="6"/>
      <c r="G180" s="8"/>
      <c r="H180" s="14"/>
      <c r="I180" s="13"/>
    </row>
    <row r="181" spans="2:9" ht="12.75" customHeight="1">
      <c r="B181" s="10"/>
      <c r="C181" s="7"/>
      <c r="D181" s="71"/>
      <c r="E181" s="74"/>
      <c r="F181" s="6"/>
      <c r="G181" s="8"/>
      <c r="H181" s="14"/>
      <c r="I181" s="13"/>
    </row>
    <row r="182" spans="2:9" ht="12.75" customHeight="1">
      <c r="B182" s="10"/>
      <c r="C182" s="7"/>
      <c r="D182" s="71"/>
      <c r="E182" s="74"/>
      <c r="F182" s="6"/>
      <c r="G182" s="8"/>
      <c r="H182" s="14"/>
      <c r="I182" s="13"/>
    </row>
    <row r="183" spans="2:9" ht="12.75" customHeight="1">
      <c r="B183" s="10"/>
      <c r="C183" s="7"/>
      <c r="D183" s="71"/>
      <c r="E183" s="74"/>
      <c r="F183" s="6"/>
      <c r="G183" s="8"/>
      <c r="H183" s="14"/>
      <c r="I183" s="13"/>
    </row>
    <row r="184" spans="2:9" ht="12.75" customHeight="1">
      <c r="B184" s="10"/>
      <c r="C184" s="7"/>
      <c r="D184" s="71"/>
      <c r="E184" s="74"/>
      <c r="F184" s="6"/>
      <c r="G184" s="8"/>
      <c r="H184" s="14"/>
      <c r="I184" s="13"/>
    </row>
    <row r="185" spans="2:9" ht="12.75" customHeight="1">
      <c r="B185" s="10"/>
      <c r="C185" s="7"/>
      <c r="D185" s="71"/>
      <c r="E185" s="74"/>
      <c r="F185" s="6"/>
      <c r="G185" s="8"/>
      <c r="H185" s="14"/>
      <c r="I185" s="13"/>
    </row>
    <row r="186" spans="2:9" ht="12.75" customHeight="1">
      <c r="B186" s="10"/>
      <c r="C186" s="7"/>
      <c r="D186" s="71"/>
      <c r="E186" s="74"/>
      <c r="F186" s="6"/>
      <c r="G186" s="8"/>
      <c r="H186" s="14"/>
      <c r="I186" s="13"/>
    </row>
    <row r="187" spans="2:9" ht="12.75" customHeight="1">
      <c r="B187" s="10"/>
      <c r="C187" s="7"/>
      <c r="D187" s="71"/>
      <c r="E187" s="74"/>
      <c r="F187" s="6"/>
      <c r="G187" s="8"/>
      <c r="H187" s="14"/>
      <c r="I187" s="13"/>
    </row>
    <row r="188" spans="2:9" ht="12.75" customHeight="1">
      <c r="B188" s="10"/>
      <c r="C188" s="7"/>
      <c r="D188" s="71"/>
      <c r="E188" s="74"/>
      <c r="F188" s="6"/>
      <c r="G188" s="8"/>
      <c r="H188" s="14"/>
      <c r="I188" s="13"/>
    </row>
    <row r="189" spans="2:9" ht="12.75" customHeight="1">
      <c r="B189" s="10"/>
      <c r="C189" s="7"/>
      <c r="D189" s="71"/>
      <c r="E189" s="74"/>
      <c r="F189" s="6"/>
      <c r="G189" s="8"/>
      <c r="H189" s="14"/>
      <c r="I189" s="13"/>
    </row>
    <row r="190" spans="2:9" ht="12.75" customHeight="1">
      <c r="B190" s="10"/>
      <c r="C190" s="7"/>
      <c r="D190" s="71"/>
      <c r="E190" s="74"/>
      <c r="F190" s="6"/>
      <c r="G190" s="8"/>
      <c r="H190" s="14"/>
      <c r="I190" s="13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1390" yWindow="703" count="1">
        <x14:dataValidation type="list" allowBlank="1" showInputMessage="1" showErrorMessage="1" promptTitle="Task Owner" prompt="Select the owner of the task" xr:uid="{00000000-0002-0000-0000-000000000000}">
          <x14:formula1>
            <xm:f>Members!$B$4:$B$10</xm:f>
          </x14:formula1>
          <xm:sqref>I3:I190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01"/>
  <sheetViews>
    <sheetView showGridLines="0" zoomScaleNormal="100" workbookViewId="0">
      <selection activeCell="G33" sqref="G33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249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44462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44480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1.01</v>
      </c>
      <c r="C24" s="50" t="str">
        <f>IFERROR(VLOOKUP(B24,'Product Backlog'!$E$3:$H$190,2,FALSE),"")</f>
        <v>핵심 시나리오 설정</v>
      </c>
      <c r="D24" s="51">
        <f>IFERROR(VLOOKUP(B24,'Product Backlog'!$E$3:$H$190,4,FALSE),"")</f>
        <v>2</v>
      </c>
      <c r="E24" s="52" t="s">
        <v>275</v>
      </c>
      <c r="F24" s="53">
        <v>44463</v>
      </c>
      <c r="G24" s="54">
        <v>2.5</v>
      </c>
      <c r="H24" s="35"/>
      <c r="I24" s="55">
        <f>WORKDAY($D$3,(J24-1),Holidays!$C$5:$C$60)</f>
        <v>44462</v>
      </c>
      <c r="J24" s="56">
        <v>1</v>
      </c>
      <c r="K24" s="39">
        <f t="shared" ref="K24:K53" si="0">ROUND($D$9+($J24-1)*$D$10,1)</f>
        <v>22</v>
      </c>
      <c r="L24" s="77">
        <f>IFERROR(IF(K24&gt;$D$9, $D$9, IF(K24&lt;0,0,K24)),0)</f>
        <v>22</v>
      </c>
      <c r="M24" s="77">
        <f t="shared" ref="M24:M53" si="1">$D$9-N24</f>
        <v>22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44480</v>
      </c>
      <c r="S24" s="35"/>
      <c r="T24" s="35"/>
    </row>
    <row r="25" spans="2:22" ht="15" customHeight="1">
      <c r="B25" s="58">
        <v>1.02</v>
      </c>
      <c r="C25" s="50" t="str">
        <f>IFERROR(VLOOKUP(B25,'Product Backlog'!$E$3:$H$190,2,FALSE),"")</f>
        <v>유저 스토리 맵핑</v>
      </c>
      <c r="D25" s="51">
        <f>IFERROR(VLOOKUP(B25,'Product Backlog'!$E$3:$H$190,4,FALSE),"")</f>
        <v>2</v>
      </c>
      <c r="E25" s="59" t="s">
        <v>275</v>
      </c>
      <c r="F25" s="60">
        <v>44466</v>
      </c>
      <c r="G25" s="61">
        <v>1.5</v>
      </c>
      <c r="H25" s="35"/>
      <c r="I25" s="55">
        <f>WORKDAY($D$3,(J25-1),Holidays!$C$5:$C$60)</f>
        <v>44463</v>
      </c>
      <c r="J25" s="56">
        <f>$J$24+ROW()-ROW($J$24)</f>
        <v>2</v>
      </c>
      <c r="K25" s="62">
        <f t="shared" si="0"/>
        <v>20</v>
      </c>
      <c r="L25" s="77">
        <f t="shared" ref="L25:L53" si="4">IFERROR(IF(K25&gt;$D$9, $D$9, IF(K25&lt;0,0,K25)),0)</f>
        <v>20</v>
      </c>
      <c r="M25" s="77">
        <f t="shared" si="1"/>
        <v>22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11</v>
      </c>
      <c r="S25" s="35"/>
      <c r="T25" s="35"/>
    </row>
    <row r="26" spans="2:22" ht="15" customHeight="1">
      <c r="B26" s="58">
        <v>1.03</v>
      </c>
      <c r="C26" s="50" t="str">
        <f>IFERROR(VLOOKUP(B26,'Product Backlog'!$E$3:$H$190,2,FALSE),"")</f>
        <v>번다운 차트 작성</v>
      </c>
      <c r="D26" s="51">
        <f>IFERROR(VLOOKUP(B26,'Product Backlog'!$E$3:$H$190,4,FALSE),"")</f>
        <v>2</v>
      </c>
      <c r="E26" s="59" t="s">
        <v>275</v>
      </c>
      <c r="F26" s="60">
        <v>44468</v>
      </c>
      <c r="G26" s="61">
        <v>2</v>
      </c>
      <c r="H26" s="35"/>
      <c r="I26" s="55">
        <f>WORKDAY($D$3,(J26-1),Holidays!$C$5:$C$60)</f>
        <v>44466</v>
      </c>
      <c r="J26" s="56">
        <f t="shared" ref="J26:J53" si="6">$J$24+ROW()-ROW($J$24)</f>
        <v>3</v>
      </c>
      <c r="K26" s="62">
        <f t="shared" si="0"/>
        <v>18</v>
      </c>
      <c r="L26" s="77">
        <f t="shared" si="4"/>
        <v>18</v>
      </c>
      <c r="M26" s="77">
        <f t="shared" si="1"/>
        <v>19.5</v>
      </c>
      <c r="N26" s="77">
        <f t="shared" si="5"/>
        <v>2.5</v>
      </c>
      <c r="O26" s="77">
        <f t="shared" si="2"/>
        <v>8</v>
      </c>
      <c r="P26" s="78">
        <f t="shared" si="3"/>
        <v>0.31</v>
      </c>
      <c r="Q26" s="35"/>
      <c r="R26" s="35"/>
      <c r="S26" s="35"/>
      <c r="T26" s="35"/>
    </row>
    <row r="27" spans="2:22" ht="15" customHeight="1">
      <c r="B27" s="58">
        <v>1.04</v>
      </c>
      <c r="C27" s="50" t="str">
        <f>IFERROR(VLOOKUP(B27,'Product Backlog'!$E$3:$H$190,2,FALSE),"")</f>
        <v>개발환경 설정</v>
      </c>
      <c r="D27" s="51">
        <f>IFERROR(VLOOKUP(B27,'Product Backlog'!$E$3:$H$190,4,FALSE),"")</f>
        <v>0.5</v>
      </c>
      <c r="E27" s="59" t="s">
        <v>275</v>
      </c>
      <c r="F27" s="60">
        <v>44470</v>
      </c>
      <c r="G27" s="61">
        <v>0.5</v>
      </c>
      <c r="H27" s="35"/>
      <c r="I27" s="55">
        <f>WORKDAY($D$3,(J27-1),Holidays!$C$5:$C$60)</f>
        <v>44467</v>
      </c>
      <c r="J27" s="56">
        <f t="shared" si="6"/>
        <v>4</v>
      </c>
      <c r="K27" s="62">
        <f t="shared" si="0"/>
        <v>16</v>
      </c>
      <c r="L27" s="77">
        <f t="shared" si="4"/>
        <v>16</v>
      </c>
      <c r="M27" s="77">
        <f t="shared" si="1"/>
        <v>18</v>
      </c>
      <c r="N27" s="77">
        <f t="shared" si="5"/>
        <v>4</v>
      </c>
      <c r="O27" s="77">
        <f t="shared" si="2"/>
        <v>12</v>
      </c>
      <c r="P27" s="78">
        <f t="shared" si="3"/>
        <v>0.33</v>
      </c>
      <c r="Q27" s="35"/>
      <c r="R27" s="35"/>
      <c r="S27" s="35"/>
      <c r="T27" s="35"/>
    </row>
    <row r="28" spans="2:22" ht="15" customHeight="1">
      <c r="B28" s="58">
        <v>1.05</v>
      </c>
      <c r="C28" s="50" t="str">
        <f>IFERROR(VLOOKUP(B28,'Product Backlog'!$E$3:$H$190,2,FALSE),"")</f>
        <v>기술 스택 공부</v>
      </c>
      <c r="D28" s="51">
        <f>IFERROR(VLOOKUP(B28,'Product Backlog'!$E$3:$H$190,4,FALSE),"")</f>
        <v>3</v>
      </c>
      <c r="E28" s="59" t="s">
        <v>275</v>
      </c>
      <c r="F28" s="60">
        <v>44473</v>
      </c>
      <c r="G28" s="61">
        <v>4</v>
      </c>
      <c r="H28" s="35"/>
      <c r="I28" s="55">
        <f>WORKDAY($D$3,(J28-1),Holidays!$C$5:$C$60)</f>
        <v>44468</v>
      </c>
      <c r="J28" s="56">
        <f t="shared" si="6"/>
        <v>5</v>
      </c>
      <c r="K28" s="62">
        <f t="shared" si="0"/>
        <v>14</v>
      </c>
      <c r="L28" s="77">
        <f t="shared" si="4"/>
        <v>14</v>
      </c>
      <c r="M28" s="77">
        <f t="shared" si="1"/>
        <v>18</v>
      </c>
      <c r="N28" s="77">
        <f t="shared" si="5"/>
        <v>4</v>
      </c>
      <c r="O28" s="77">
        <f t="shared" si="2"/>
        <v>16</v>
      </c>
      <c r="P28" s="78">
        <f t="shared" si="3"/>
        <v>0.25</v>
      </c>
      <c r="Q28" s="35"/>
      <c r="R28" s="35"/>
      <c r="S28" s="35"/>
      <c r="T28" s="35"/>
    </row>
    <row r="29" spans="2:22" ht="15" customHeight="1">
      <c r="B29" s="58">
        <v>1.06</v>
      </c>
      <c r="C29" s="50" t="str">
        <f>IFERROR(VLOOKUP(B29,'Product Backlog'!$E$3:$H$190,2,FALSE),"")</f>
        <v>역할 설정</v>
      </c>
      <c r="D29" s="51">
        <f>IFERROR(VLOOKUP(B29,'Product Backlog'!$E$3:$H$190,4,FALSE),"")</f>
        <v>2.5</v>
      </c>
      <c r="E29" s="59" t="s">
        <v>275</v>
      </c>
      <c r="F29" s="60">
        <v>44474</v>
      </c>
      <c r="G29" s="61">
        <v>2</v>
      </c>
      <c r="H29" s="35"/>
      <c r="I29" s="55">
        <f>WORKDAY($D$3,(J29-1),Holidays!$C$5:$C$60)</f>
        <v>44469</v>
      </c>
      <c r="J29" s="56">
        <f t="shared" si="6"/>
        <v>6</v>
      </c>
      <c r="K29" s="62">
        <f t="shared" si="0"/>
        <v>12</v>
      </c>
      <c r="L29" s="77">
        <f t="shared" si="4"/>
        <v>12</v>
      </c>
      <c r="M29" s="77">
        <f t="shared" si="1"/>
        <v>16</v>
      </c>
      <c r="N29" s="77">
        <f t="shared" si="5"/>
        <v>6</v>
      </c>
      <c r="O29" s="77">
        <f t="shared" si="2"/>
        <v>20</v>
      </c>
      <c r="P29" s="78">
        <f t="shared" si="3"/>
        <v>0.3</v>
      </c>
      <c r="Q29" s="35"/>
      <c r="R29" s="35"/>
      <c r="S29" s="35"/>
      <c r="T29" s="35"/>
    </row>
    <row r="30" spans="2:22" ht="15" customHeight="1">
      <c r="B30" s="58">
        <v>1.07</v>
      </c>
      <c r="C30" s="50" t="str">
        <f>IFERROR(VLOOKUP(B30,'Product Backlog'!$E$3:$H$190,2,FALSE),"")</f>
        <v>데이터베이스 설계</v>
      </c>
      <c r="D30" s="51">
        <f>IFERROR(VLOOKUP(B30,'Product Backlog'!$E$3:$H$190,4,FALSE),"")</f>
        <v>5</v>
      </c>
      <c r="E30" s="59" t="s">
        <v>275</v>
      </c>
      <c r="F30" s="60">
        <v>44476</v>
      </c>
      <c r="G30" s="61">
        <v>4</v>
      </c>
      <c r="H30" s="35"/>
      <c r="I30" s="55">
        <f>WORKDAY($D$3,(J30-1),Holidays!$C$5:$C$60)</f>
        <v>44470</v>
      </c>
      <c r="J30" s="56">
        <f t="shared" si="6"/>
        <v>7</v>
      </c>
      <c r="K30" s="62">
        <f t="shared" si="0"/>
        <v>10</v>
      </c>
      <c r="L30" s="77">
        <f t="shared" si="4"/>
        <v>10</v>
      </c>
      <c r="M30" s="77">
        <f t="shared" si="1"/>
        <v>16</v>
      </c>
      <c r="N30" s="77">
        <f t="shared" si="5"/>
        <v>6</v>
      </c>
      <c r="O30" s="77">
        <f t="shared" si="2"/>
        <v>24</v>
      </c>
      <c r="P30" s="78">
        <f t="shared" si="3"/>
        <v>0.25</v>
      </c>
      <c r="Q30" s="35"/>
      <c r="R30" s="35"/>
      <c r="S30" s="35"/>
      <c r="T30" s="35"/>
    </row>
    <row r="31" spans="2:22" ht="15" customHeight="1">
      <c r="B31" s="58">
        <v>1.08</v>
      </c>
      <c r="C31" s="50" t="str">
        <f>IFERROR(VLOOKUP(B31,'Product Backlog'!$E$3:$H$190,2,FALSE),"")</f>
        <v>클라우드 환경 설정</v>
      </c>
      <c r="D31" s="51">
        <f>IFERROR(VLOOKUP(B31,'Product Backlog'!$E$3:$H$190,4,FALSE),"")</f>
        <v>3</v>
      </c>
      <c r="E31" s="59" t="s">
        <v>275</v>
      </c>
      <c r="F31" s="60">
        <v>44478</v>
      </c>
      <c r="G31" s="61">
        <v>3</v>
      </c>
      <c r="H31" s="35"/>
      <c r="I31" s="55">
        <f>WORKDAY($D$3,(J31-1),Holidays!$C$5:$C$60)</f>
        <v>44474</v>
      </c>
      <c r="J31" s="56">
        <f t="shared" si="6"/>
        <v>8</v>
      </c>
      <c r="K31" s="62">
        <f t="shared" si="0"/>
        <v>8</v>
      </c>
      <c r="L31" s="77">
        <f t="shared" si="4"/>
        <v>8</v>
      </c>
      <c r="M31" s="77">
        <f t="shared" si="1"/>
        <v>11.5</v>
      </c>
      <c r="N31" s="77">
        <f t="shared" si="5"/>
        <v>10.5</v>
      </c>
      <c r="O31" s="77">
        <f t="shared" si="2"/>
        <v>28</v>
      </c>
      <c r="P31" s="78">
        <f t="shared" si="3"/>
        <v>0.38</v>
      </c>
      <c r="Q31" s="35"/>
      <c r="R31" s="35"/>
      <c r="S31" s="35"/>
      <c r="T31" s="35"/>
    </row>
    <row r="32" spans="2:22" ht="15" customHeight="1">
      <c r="B32" s="58">
        <v>1.0900000000000001</v>
      </c>
      <c r="C32" s="50" t="str">
        <f>IFERROR(VLOOKUP(B32,'Product Backlog'!$E$3:$H$190,2,FALSE),"")</f>
        <v>데이터베이스 API 개발</v>
      </c>
      <c r="D32" s="51">
        <f>IFERROR(VLOOKUP(B32,'Product Backlog'!$E$3:$H$190,4,FALSE),"")</f>
        <v>2</v>
      </c>
      <c r="E32" s="59" t="s">
        <v>275</v>
      </c>
      <c r="F32" s="60">
        <v>44480</v>
      </c>
      <c r="G32" s="61">
        <v>3</v>
      </c>
      <c r="H32" s="35"/>
      <c r="I32" s="55">
        <f>WORKDAY($D$3,(J32-1),Holidays!$C$5:$C$60)</f>
        <v>44475</v>
      </c>
      <c r="J32" s="56">
        <f t="shared" si="6"/>
        <v>9</v>
      </c>
      <c r="K32" s="62">
        <f t="shared" si="0"/>
        <v>6</v>
      </c>
      <c r="L32" s="77">
        <f t="shared" si="4"/>
        <v>6</v>
      </c>
      <c r="M32" s="77">
        <f t="shared" si="1"/>
        <v>9.5</v>
      </c>
      <c r="N32" s="77">
        <f t="shared" si="5"/>
        <v>12.5</v>
      </c>
      <c r="O32" s="77">
        <f t="shared" si="2"/>
        <v>32</v>
      </c>
      <c r="P32" s="78">
        <f t="shared" si="3"/>
        <v>0.39</v>
      </c>
      <c r="Q32" s="35"/>
      <c r="R32" s="35"/>
      <c r="S32" s="35"/>
      <c r="T32" s="35"/>
    </row>
    <row r="33" spans="2:20" ht="15" customHeight="1">
      <c r="B33" s="58"/>
      <c r="C33" s="50" t="str">
        <f>IFERROR(VLOOKUP(B33,'Product Backlog'!$E$3:$H$190,2,FALSE),"")</f>
        <v/>
      </c>
      <c r="D33" s="51" t="str">
        <f>IFERROR(VLOOKUP(B33,'Product Backlog'!$E$3:$H$190,4,FALSE),"")</f>
        <v/>
      </c>
      <c r="E33" s="59"/>
      <c r="F33" s="60"/>
      <c r="G33" s="61"/>
      <c r="H33" s="35"/>
      <c r="I33" s="55">
        <f>WORKDAY($D$3,(J33-1),Holidays!$C$5:$C$60)</f>
        <v>44476</v>
      </c>
      <c r="J33" s="56">
        <f t="shared" si="6"/>
        <v>10</v>
      </c>
      <c r="K33" s="62">
        <f t="shared" si="0"/>
        <v>4</v>
      </c>
      <c r="L33" s="77">
        <f t="shared" si="4"/>
        <v>4</v>
      </c>
      <c r="M33" s="77">
        <f t="shared" si="1"/>
        <v>9.5</v>
      </c>
      <c r="N33" s="77">
        <f t="shared" si="5"/>
        <v>12.5</v>
      </c>
      <c r="O33" s="77">
        <f t="shared" si="2"/>
        <v>36</v>
      </c>
      <c r="P33" s="78">
        <f t="shared" si="3"/>
        <v>0.35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44477</v>
      </c>
      <c r="J34" s="56">
        <f t="shared" si="6"/>
        <v>11</v>
      </c>
      <c r="K34" s="62">
        <f t="shared" si="0"/>
        <v>2</v>
      </c>
      <c r="L34" s="77">
        <f t="shared" si="4"/>
        <v>2</v>
      </c>
      <c r="M34" s="77">
        <f t="shared" si="1"/>
        <v>5.5</v>
      </c>
      <c r="N34" s="77">
        <f t="shared" si="5"/>
        <v>16.5</v>
      </c>
      <c r="O34" s="77">
        <f t="shared" si="2"/>
        <v>40</v>
      </c>
      <c r="P34" s="78">
        <f t="shared" si="3"/>
        <v>0.41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44481</v>
      </c>
      <c r="J35" s="56">
        <f t="shared" si="6"/>
        <v>12</v>
      </c>
      <c r="K35" s="62">
        <f t="shared" si="0"/>
        <v>0</v>
      </c>
      <c r="L35" s="77">
        <f t="shared" si="4"/>
        <v>0</v>
      </c>
      <c r="M35" s="77">
        <f t="shared" si="1"/>
        <v>-0.5</v>
      </c>
      <c r="N35" s="77">
        <f t="shared" si="5"/>
        <v>22.5</v>
      </c>
      <c r="O35" s="77">
        <f t="shared" si="2"/>
        <v>44</v>
      </c>
      <c r="P35" s="78">
        <f t="shared" si="3"/>
        <v>0.51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44482</v>
      </c>
      <c r="J36" s="56">
        <f t="shared" si="6"/>
        <v>13</v>
      </c>
      <c r="K36" s="62">
        <f t="shared" si="0"/>
        <v>-2</v>
      </c>
      <c r="L36" s="77">
        <f t="shared" si="4"/>
        <v>0</v>
      </c>
      <c r="M36" s="77">
        <f t="shared" si="1"/>
        <v>-0.5</v>
      </c>
      <c r="N36" s="77">
        <f t="shared" si="5"/>
        <v>22.5</v>
      </c>
      <c r="O36" s="77">
        <f t="shared" si="2"/>
        <v>48</v>
      </c>
      <c r="P36" s="78">
        <f t="shared" si="3"/>
        <v>0.47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44483</v>
      </c>
      <c r="J37" s="56">
        <f t="shared" si="6"/>
        <v>14</v>
      </c>
      <c r="K37" s="62">
        <f t="shared" si="0"/>
        <v>-4</v>
      </c>
      <c r="L37" s="77">
        <f t="shared" si="4"/>
        <v>0</v>
      </c>
      <c r="M37" s="77">
        <f t="shared" si="1"/>
        <v>-0.5</v>
      </c>
      <c r="N37" s="77">
        <f t="shared" si="5"/>
        <v>22.5</v>
      </c>
      <c r="O37" s="77">
        <f t="shared" si="2"/>
        <v>52</v>
      </c>
      <c r="P37" s="78">
        <f t="shared" si="3"/>
        <v>0.43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44484</v>
      </c>
      <c r="J38" s="56">
        <f t="shared" si="6"/>
        <v>15</v>
      </c>
      <c r="K38" s="62">
        <f t="shared" si="0"/>
        <v>-6</v>
      </c>
      <c r="L38" s="77">
        <f t="shared" si="4"/>
        <v>0</v>
      </c>
      <c r="M38" s="77">
        <f t="shared" si="1"/>
        <v>-0.5</v>
      </c>
      <c r="N38" s="77">
        <f t="shared" si="5"/>
        <v>22.5</v>
      </c>
      <c r="O38" s="77">
        <f t="shared" si="2"/>
        <v>56</v>
      </c>
      <c r="P38" s="78">
        <f t="shared" si="3"/>
        <v>0.4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44487</v>
      </c>
      <c r="J39" s="56">
        <f t="shared" si="6"/>
        <v>16</v>
      </c>
      <c r="K39" s="62">
        <f t="shared" si="0"/>
        <v>-8</v>
      </c>
      <c r="L39" s="77">
        <f t="shared" si="4"/>
        <v>0</v>
      </c>
      <c r="M39" s="77">
        <f t="shared" si="1"/>
        <v>-0.5</v>
      </c>
      <c r="N39" s="77">
        <f t="shared" si="5"/>
        <v>22.5</v>
      </c>
      <c r="O39" s="77">
        <f t="shared" si="2"/>
        <v>60</v>
      </c>
      <c r="P39" s="78">
        <f t="shared" si="3"/>
        <v>0.38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44488</v>
      </c>
      <c r="J40" s="56">
        <f t="shared" si="6"/>
        <v>17</v>
      </c>
      <c r="K40" s="62">
        <f t="shared" si="0"/>
        <v>-10</v>
      </c>
      <c r="L40" s="77">
        <f t="shared" si="4"/>
        <v>0</v>
      </c>
      <c r="M40" s="77">
        <f t="shared" si="1"/>
        <v>-0.5</v>
      </c>
      <c r="N40" s="77">
        <f t="shared" si="5"/>
        <v>22.5</v>
      </c>
      <c r="O40" s="77">
        <f t="shared" si="2"/>
        <v>64</v>
      </c>
      <c r="P40" s="78">
        <f t="shared" si="3"/>
        <v>0.35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44496</v>
      </c>
      <c r="J41" s="56">
        <f t="shared" si="6"/>
        <v>18</v>
      </c>
      <c r="K41" s="62">
        <f t="shared" si="0"/>
        <v>-12</v>
      </c>
      <c r="L41" s="77">
        <f t="shared" si="4"/>
        <v>0</v>
      </c>
      <c r="M41" s="77">
        <f t="shared" si="1"/>
        <v>-0.5</v>
      </c>
      <c r="N41" s="77">
        <f t="shared" si="5"/>
        <v>22.5</v>
      </c>
      <c r="O41" s="77">
        <f t="shared" si="2"/>
        <v>68</v>
      </c>
      <c r="P41" s="78">
        <f t="shared" si="3"/>
        <v>0.33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44497</v>
      </c>
      <c r="J42" s="56">
        <f t="shared" si="6"/>
        <v>19</v>
      </c>
      <c r="K42" s="62">
        <f t="shared" si="0"/>
        <v>-14</v>
      </c>
      <c r="L42" s="77">
        <f t="shared" si="4"/>
        <v>0</v>
      </c>
      <c r="M42" s="77">
        <f t="shared" si="1"/>
        <v>-0.5</v>
      </c>
      <c r="N42" s="77">
        <f t="shared" si="5"/>
        <v>22.5</v>
      </c>
      <c r="O42" s="77">
        <f t="shared" si="2"/>
        <v>72</v>
      </c>
      <c r="P42" s="78">
        <f t="shared" si="3"/>
        <v>0.31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44498</v>
      </c>
      <c r="J43" s="56">
        <f t="shared" si="6"/>
        <v>20</v>
      </c>
      <c r="K43" s="62">
        <f t="shared" si="0"/>
        <v>-16</v>
      </c>
      <c r="L43" s="77">
        <f t="shared" si="4"/>
        <v>0</v>
      </c>
      <c r="M43" s="77">
        <f t="shared" si="1"/>
        <v>-0.5</v>
      </c>
      <c r="N43" s="77">
        <f t="shared" si="5"/>
        <v>22.5</v>
      </c>
      <c r="O43" s="77">
        <f t="shared" si="2"/>
        <v>76</v>
      </c>
      <c r="P43" s="78">
        <f t="shared" si="3"/>
        <v>0.3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44501</v>
      </c>
      <c r="J44" s="56">
        <f t="shared" si="6"/>
        <v>21</v>
      </c>
      <c r="K44" s="62">
        <f t="shared" si="0"/>
        <v>-18</v>
      </c>
      <c r="L44" s="77">
        <f t="shared" si="4"/>
        <v>0</v>
      </c>
      <c r="M44" s="77">
        <f t="shared" si="1"/>
        <v>-0.5</v>
      </c>
      <c r="N44" s="77">
        <f t="shared" si="5"/>
        <v>22.5</v>
      </c>
      <c r="O44" s="77">
        <f t="shared" si="2"/>
        <v>80</v>
      </c>
      <c r="P44" s="78">
        <f t="shared" si="3"/>
        <v>0.28000000000000003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44502</v>
      </c>
      <c r="J45" s="56">
        <f t="shared" si="6"/>
        <v>22</v>
      </c>
      <c r="K45" s="62">
        <f t="shared" si="0"/>
        <v>-20</v>
      </c>
      <c r="L45" s="77">
        <f t="shared" si="4"/>
        <v>0</v>
      </c>
      <c r="M45" s="77">
        <f t="shared" si="1"/>
        <v>-0.5</v>
      </c>
      <c r="N45" s="77">
        <f t="shared" si="5"/>
        <v>22.5</v>
      </c>
      <c r="O45" s="77">
        <f t="shared" si="2"/>
        <v>84</v>
      </c>
      <c r="P45" s="78">
        <f t="shared" si="3"/>
        <v>0.27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44503</v>
      </c>
      <c r="J46" s="56">
        <f t="shared" si="6"/>
        <v>23</v>
      </c>
      <c r="K46" s="62">
        <f t="shared" si="0"/>
        <v>-22</v>
      </c>
      <c r="L46" s="77">
        <f t="shared" si="4"/>
        <v>0</v>
      </c>
      <c r="M46" s="77">
        <f t="shared" si="1"/>
        <v>-0.5</v>
      </c>
      <c r="N46" s="77">
        <f t="shared" si="5"/>
        <v>22.5</v>
      </c>
      <c r="O46" s="77">
        <f t="shared" si="2"/>
        <v>88</v>
      </c>
      <c r="P46" s="78">
        <f t="shared" si="3"/>
        <v>0.26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44504</v>
      </c>
      <c r="J47" s="56">
        <f t="shared" si="6"/>
        <v>24</v>
      </c>
      <c r="K47" s="62">
        <f t="shared" si="0"/>
        <v>-24</v>
      </c>
      <c r="L47" s="77">
        <f t="shared" si="4"/>
        <v>0</v>
      </c>
      <c r="M47" s="77">
        <f t="shared" si="1"/>
        <v>-0.5</v>
      </c>
      <c r="N47" s="77">
        <f t="shared" si="5"/>
        <v>22.5</v>
      </c>
      <c r="O47" s="77">
        <f t="shared" si="2"/>
        <v>92</v>
      </c>
      <c r="P47" s="78">
        <f t="shared" si="3"/>
        <v>0.24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44505</v>
      </c>
      <c r="J48" s="56">
        <f t="shared" si="6"/>
        <v>25</v>
      </c>
      <c r="K48" s="62">
        <f t="shared" si="0"/>
        <v>-26</v>
      </c>
      <c r="L48" s="77">
        <f t="shared" si="4"/>
        <v>0</v>
      </c>
      <c r="M48" s="77">
        <f t="shared" si="1"/>
        <v>-0.5</v>
      </c>
      <c r="N48" s="77">
        <f t="shared" si="5"/>
        <v>22.5</v>
      </c>
      <c r="O48" s="77">
        <f t="shared" si="2"/>
        <v>96</v>
      </c>
      <c r="P48" s="78">
        <f t="shared" si="3"/>
        <v>0.23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44508</v>
      </c>
      <c r="J49" s="56">
        <f t="shared" si="6"/>
        <v>26</v>
      </c>
      <c r="K49" s="62">
        <f t="shared" si="0"/>
        <v>-28</v>
      </c>
      <c r="L49" s="77">
        <f t="shared" si="4"/>
        <v>0</v>
      </c>
      <c r="M49" s="77">
        <f t="shared" si="1"/>
        <v>-0.5</v>
      </c>
      <c r="N49" s="77">
        <f t="shared" si="5"/>
        <v>22.5</v>
      </c>
      <c r="O49" s="77">
        <f t="shared" si="2"/>
        <v>100</v>
      </c>
      <c r="P49" s="78">
        <f t="shared" si="3"/>
        <v>0.23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44509</v>
      </c>
      <c r="J50" s="56">
        <f t="shared" si="6"/>
        <v>27</v>
      </c>
      <c r="K50" s="62">
        <f t="shared" si="0"/>
        <v>-30</v>
      </c>
      <c r="L50" s="77">
        <f t="shared" si="4"/>
        <v>0</v>
      </c>
      <c r="M50" s="77">
        <f t="shared" si="1"/>
        <v>-0.5</v>
      </c>
      <c r="N50" s="77">
        <f t="shared" si="5"/>
        <v>22.5</v>
      </c>
      <c r="O50" s="77">
        <f t="shared" si="2"/>
        <v>104</v>
      </c>
      <c r="P50" s="78">
        <f t="shared" si="3"/>
        <v>0.22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44510</v>
      </c>
      <c r="J51" s="56">
        <f t="shared" si="6"/>
        <v>28</v>
      </c>
      <c r="K51" s="62">
        <f t="shared" si="0"/>
        <v>-32</v>
      </c>
      <c r="L51" s="77">
        <f t="shared" si="4"/>
        <v>0</v>
      </c>
      <c r="M51" s="77">
        <f t="shared" si="1"/>
        <v>-0.5</v>
      </c>
      <c r="N51" s="77">
        <f t="shared" si="5"/>
        <v>22.5</v>
      </c>
      <c r="O51" s="77">
        <f t="shared" si="2"/>
        <v>108</v>
      </c>
      <c r="P51" s="78">
        <f t="shared" si="3"/>
        <v>0.21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44511</v>
      </c>
      <c r="J52" s="56">
        <f t="shared" si="6"/>
        <v>29</v>
      </c>
      <c r="K52" s="62">
        <f t="shared" si="0"/>
        <v>-34</v>
      </c>
      <c r="L52" s="77">
        <f t="shared" si="4"/>
        <v>0</v>
      </c>
      <c r="M52" s="77">
        <f t="shared" si="1"/>
        <v>-0.5</v>
      </c>
      <c r="N52" s="77">
        <f t="shared" si="5"/>
        <v>22.5</v>
      </c>
      <c r="O52" s="77">
        <f t="shared" si="2"/>
        <v>112</v>
      </c>
      <c r="P52" s="78">
        <f t="shared" si="3"/>
        <v>0.2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44512</v>
      </c>
      <c r="J53" s="56">
        <f t="shared" si="6"/>
        <v>30</v>
      </c>
      <c r="K53" s="62">
        <f t="shared" si="0"/>
        <v>-36</v>
      </c>
      <c r="L53" s="77">
        <f t="shared" si="4"/>
        <v>0</v>
      </c>
      <c r="M53" s="77">
        <f t="shared" si="1"/>
        <v>-0.5</v>
      </c>
      <c r="N53" s="77">
        <f t="shared" si="5"/>
        <v>22.5</v>
      </c>
      <c r="O53" s="77">
        <f t="shared" si="2"/>
        <v>116</v>
      </c>
      <c r="P53" s="78">
        <f t="shared" si="3"/>
        <v>0.19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5" priority="3" stopIfTrue="1" operator="lessThan">
      <formula>-0.5</formula>
    </cfRule>
    <cfRule type="cellIs" dxfId="24" priority="4" stopIfTrue="1" operator="between">
      <formula>-0.5</formula>
      <formula>1</formula>
    </cfRule>
  </conditionalFormatting>
  <conditionalFormatting sqref="I24:P53">
    <cfRule type="expression" dxfId="23" priority="1">
      <formula>$J24=$D$7+1</formula>
    </cfRule>
    <cfRule type="expression" dxfId="22" priority="2">
      <formula>$J24 &gt; $D$7+1</formula>
    </cfRule>
  </conditionalFormatting>
  <dataValidations count="1">
    <dataValidation type="list" allowBlank="1" showInputMessage="1" showErrorMessage="1" sqref="E24:E72" xr:uid="{00000000-0002-0000-01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01"/>
  <sheetViews>
    <sheetView showGridLines="0" topLeftCell="A7" zoomScaleNormal="100" workbookViewId="0">
      <selection activeCell="R26" sqref="R26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277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44481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44491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0.6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14.4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-2.4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14.5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-9.9999999999999645E-2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1.1000000000000001</v>
      </c>
      <c r="C24" s="50" t="str">
        <f>IFERROR(VLOOKUP(B24,'Product Backlog'!$E$3:$H$190,2,FALSE),"")</f>
        <v>기획제안서 작성</v>
      </c>
      <c r="D24" s="51">
        <f>IFERROR(VLOOKUP(B24,'Product Backlog'!$E$3:$H$190,4,FALSE),"")</f>
        <v>3</v>
      </c>
      <c r="E24" s="52" t="s">
        <v>275</v>
      </c>
      <c r="F24" s="53">
        <v>44487</v>
      </c>
      <c r="G24" s="54">
        <v>5</v>
      </c>
      <c r="H24" s="35"/>
      <c r="I24" s="55">
        <f>WORKDAY($D$3,(J24-1),Holidays!$C$5:$C$60)</f>
        <v>44481</v>
      </c>
      <c r="J24" s="56">
        <v>1</v>
      </c>
      <c r="K24" s="39">
        <f t="shared" ref="K24:K53" si="0">ROUND($D$9+($J24-1)*$D$10,1)</f>
        <v>14.4</v>
      </c>
      <c r="L24" s="77">
        <f>IFERROR(IF(K24&gt;$D$9, $D$9, IF(K24&lt;0,0,K24)),0)</f>
        <v>14.4</v>
      </c>
      <c r="M24" s="77">
        <f t="shared" ref="M24:M53" si="1">$D$9-N24</f>
        <v>14.4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44491</v>
      </c>
      <c r="S24" s="35"/>
      <c r="T24" s="35"/>
    </row>
    <row r="25" spans="2:22" ht="15" customHeight="1">
      <c r="B25" s="58">
        <v>2.0099999999999998</v>
      </c>
      <c r="C25" s="50" t="str">
        <f>IFERROR(VLOOKUP(B25,'Product Backlog'!$E$3:$H$190,2,FALSE),"")</f>
        <v xml:space="preserve">전체 게시물 화면 UI 설계 </v>
      </c>
      <c r="D25" s="51">
        <f>IFERROR(VLOOKUP(B25,'Product Backlog'!$E$3:$H$190,4,FALSE),"")</f>
        <v>3</v>
      </c>
      <c r="E25" s="59" t="s">
        <v>275</v>
      </c>
      <c r="F25" s="60">
        <v>44489</v>
      </c>
      <c r="G25" s="61">
        <v>3</v>
      </c>
      <c r="H25" s="35"/>
      <c r="I25" s="55">
        <f>WORKDAY($D$3,(J25-1),Holidays!$C$5:$C$60)</f>
        <v>44482</v>
      </c>
      <c r="J25" s="56">
        <f>$J$24+ROW()-ROW($J$24)</f>
        <v>2</v>
      </c>
      <c r="K25" s="62">
        <f t="shared" si="0"/>
        <v>12</v>
      </c>
      <c r="L25" s="77">
        <f t="shared" ref="L25:L53" si="4">IFERROR(IF(K25&gt;$D$9, $D$9, IF(K25&lt;0,0,K25)),0)</f>
        <v>12</v>
      </c>
      <c r="M25" s="77">
        <f t="shared" si="1"/>
        <v>14.4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6</v>
      </c>
      <c r="S25" s="35"/>
      <c r="T25" s="35"/>
    </row>
    <row r="26" spans="2:22" ht="15" customHeight="1">
      <c r="B26" s="58">
        <v>2.02</v>
      </c>
      <c r="C26" s="50" t="str">
        <f>IFERROR(VLOOKUP(B26,'Product Backlog'!$E$3:$H$190,2,FALSE),"")</f>
        <v xml:space="preserve">게시물 검색 UI 설계 </v>
      </c>
      <c r="D26" s="51">
        <f>IFERROR(VLOOKUP(B26,'Product Backlog'!$E$3:$H$190,4,FALSE),"")</f>
        <v>1</v>
      </c>
      <c r="E26" s="59" t="s">
        <v>275</v>
      </c>
      <c r="F26" s="60">
        <v>44489</v>
      </c>
      <c r="G26" s="61">
        <v>0</v>
      </c>
      <c r="H26" s="35"/>
      <c r="I26" s="55">
        <f>WORKDAY($D$3,(J26-1),Holidays!$C$5:$C$60)</f>
        <v>44483</v>
      </c>
      <c r="J26" s="56">
        <f t="shared" ref="J26:J53" si="6">$J$24+ROW()-ROW($J$24)</f>
        <v>3</v>
      </c>
      <c r="K26" s="62">
        <f t="shared" si="0"/>
        <v>9.6</v>
      </c>
      <c r="L26" s="77">
        <f t="shared" si="4"/>
        <v>9.6</v>
      </c>
      <c r="M26" s="77">
        <f t="shared" si="1"/>
        <v>14.4</v>
      </c>
      <c r="N26" s="77">
        <f t="shared" si="5"/>
        <v>0</v>
      </c>
      <c r="O26" s="77">
        <f t="shared" si="2"/>
        <v>8</v>
      </c>
      <c r="P26" s="78">
        <f t="shared" si="3"/>
        <v>0</v>
      </c>
      <c r="Q26" s="35"/>
      <c r="R26" s="35"/>
      <c r="S26" s="35"/>
      <c r="T26" s="35"/>
    </row>
    <row r="27" spans="2:22" ht="15" customHeight="1">
      <c r="B27" s="58">
        <v>2.0299999999999998</v>
      </c>
      <c r="C27" s="50" t="str">
        <f>IFERROR(VLOOKUP(B27,'Product Backlog'!$E$3:$H$190,2,FALSE),"")</f>
        <v xml:space="preserve">게시물 조회 기능 개발 </v>
      </c>
      <c r="D27" s="51">
        <f>IFERROR(VLOOKUP(B27,'Product Backlog'!$E$3:$H$190,4,FALSE),"")</f>
        <v>1</v>
      </c>
      <c r="E27" s="59" t="s">
        <v>275</v>
      </c>
      <c r="F27" s="60">
        <v>44491</v>
      </c>
      <c r="G27" s="61">
        <v>2</v>
      </c>
      <c r="H27" s="35"/>
      <c r="I27" s="55">
        <f>WORKDAY($D$3,(J27-1),Holidays!$C$5:$C$60)</f>
        <v>44484</v>
      </c>
      <c r="J27" s="56">
        <f t="shared" si="6"/>
        <v>4</v>
      </c>
      <c r="K27" s="62">
        <f t="shared" si="0"/>
        <v>7.2</v>
      </c>
      <c r="L27" s="77">
        <f t="shared" si="4"/>
        <v>7.2</v>
      </c>
      <c r="M27" s="77">
        <f t="shared" si="1"/>
        <v>14.4</v>
      </c>
      <c r="N27" s="77">
        <f t="shared" si="5"/>
        <v>0</v>
      </c>
      <c r="O27" s="77">
        <f t="shared" si="2"/>
        <v>12</v>
      </c>
      <c r="P27" s="78">
        <f t="shared" si="3"/>
        <v>0</v>
      </c>
      <c r="Q27" s="35"/>
      <c r="R27" s="35"/>
      <c r="S27" s="35"/>
      <c r="T27" s="35"/>
    </row>
    <row r="28" spans="2:22" ht="15" customHeight="1">
      <c r="B28" s="58">
        <v>2.04</v>
      </c>
      <c r="C28" s="50" t="str">
        <f>IFERROR(VLOOKUP(B28,'Product Backlog'!$E$3:$H$190,2,FALSE),"")</f>
        <v xml:space="preserve">검색 게시물 화면 UI 설계 </v>
      </c>
      <c r="D28" s="51">
        <f>IFERROR(VLOOKUP(B28,'Product Backlog'!$E$3:$H$190,4,FALSE),"")</f>
        <v>2</v>
      </c>
      <c r="E28" s="59" t="s">
        <v>275</v>
      </c>
      <c r="F28" s="60">
        <v>44491</v>
      </c>
      <c r="G28" s="61">
        <v>0</v>
      </c>
      <c r="H28" s="35"/>
      <c r="I28" s="55">
        <f>WORKDAY($D$3,(J28-1),Holidays!$C$5:$C$60)</f>
        <v>44487</v>
      </c>
      <c r="J28" s="56">
        <f t="shared" si="6"/>
        <v>5</v>
      </c>
      <c r="K28" s="62">
        <f t="shared" si="0"/>
        <v>4.8</v>
      </c>
      <c r="L28" s="77">
        <f t="shared" si="4"/>
        <v>4.8</v>
      </c>
      <c r="M28" s="77">
        <f t="shared" si="1"/>
        <v>14.4</v>
      </c>
      <c r="N28" s="77">
        <f t="shared" si="5"/>
        <v>0</v>
      </c>
      <c r="O28" s="77">
        <f t="shared" si="2"/>
        <v>16</v>
      </c>
      <c r="P28" s="78">
        <f t="shared" si="3"/>
        <v>0</v>
      </c>
      <c r="Q28" s="35"/>
      <c r="R28" s="35"/>
      <c r="S28" s="35"/>
      <c r="T28" s="35"/>
    </row>
    <row r="29" spans="2:22" ht="15" customHeight="1">
      <c r="B29" s="58">
        <v>3.01</v>
      </c>
      <c r="C29" s="50" t="str">
        <f>IFERROR(VLOOKUP(B29,'Product Backlog'!$E$3:$H$190,2,FALSE),"")</f>
        <v xml:space="preserve">게시물 작성 UI 설계 </v>
      </c>
      <c r="D29" s="51">
        <f>IFERROR(VLOOKUP(B29,'Product Backlog'!$E$3:$H$190,4,FALSE),"")</f>
        <v>2</v>
      </c>
      <c r="E29" s="59" t="s">
        <v>278</v>
      </c>
      <c r="F29" s="60"/>
      <c r="G29" s="61"/>
      <c r="H29" s="35"/>
      <c r="I29" s="55">
        <f>WORKDAY($D$3,(J29-1),Holidays!$C$5:$C$60)</f>
        <v>44488</v>
      </c>
      <c r="J29" s="56">
        <f t="shared" si="6"/>
        <v>6</v>
      </c>
      <c r="K29" s="62">
        <f t="shared" si="0"/>
        <v>2.4</v>
      </c>
      <c r="L29" s="77">
        <f t="shared" si="4"/>
        <v>2.4</v>
      </c>
      <c r="M29" s="77">
        <f t="shared" si="1"/>
        <v>9.4</v>
      </c>
      <c r="N29" s="77">
        <f t="shared" si="5"/>
        <v>5</v>
      </c>
      <c r="O29" s="77">
        <f t="shared" si="2"/>
        <v>20</v>
      </c>
      <c r="P29" s="78">
        <f t="shared" si="3"/>
        <v>0.25</v>
      </c>
      <c r="Q29" s="35"/>
      <c r="R29" s="35"/>
      <c r="S29" s="35"/>
      <c r="T29" s="35"/>
    </row>
    <row r="30" spans="2:22" ht="15" customHeight="1">
      <c r="B30" s="58">
        <v>4.01</v>
      </c>
      <c r="C30" s="50" t="str">
        <f>IFERROR(VLOOKUP(B30,'Product Backlog'!$E$3:$H$190,2,FALSE),"")</f>
        <v xml:space="preserve">게시물 성격 선택 UI 설계 </v>
      </c>
      <c r="D30" s="51">
        <f>IFERROR(VLOOKUP(B30,'Product Backlog'!$E$3:$H$190,4,FALSE),"")</f>
        <v>0.5</v>
      </c>
      <c r="E30" s="59" t="s">
        <v>278</v>
      </c>
      <c r="F30" s="60"/>
      <c r="G30" s="61"/>
      <c r="H30" s="35"/>
      <c r="I30" s="55">
        <f>WORKDAY($D$3,(J30-1),Holidays!$C$5:$C$60)</f>
        <v>44496</v>
      </c>
      <c r="J30" s="56">
        <f t="shared" si="6"/>
        <v>7</v>
      </c>
      <c r="K30" s="62">
        <f t="shared" si="0"/>
        <v>0</v>
      </c>
      <c r="L30" s="77">
        <f t="shared" si="4"/>
        <v>0</v>
      </c>
      <c r="M30" s="77">
        <f t="shared" si="1"/>
        <v>4.4000000000000004</v>
      </c>
      <c r="N30" s="77">
        <f t="shared" si="5"/>
        <v>10</v>
      </c>
      <c r="O30" s="77">
        <f t="shared" si="2"/>
        <v>24</v>
      </c>
      <c r="P30" s="78">
        <f t="shared" si="3"/>
        <v>0.42</v>
      </c>
      <c r="Q30" s="35"/>
      <c r="R30" s="35"/>
      <c r="S30" s="35"/>
      <c r="T30" s="35"/>
    </row>
    <row r="31" spans="2:22" ht="15" customHeight="1">
      <c r="B31" s="58">
        <v>5.01</v>
      </c>
      <c r="C31" s="50" t="str">
        <f>IFERROR(VLOOKUP(B31,'Product Backlog'!$E$3:$H$190,2,FALSE),"")</f>
        <v xml:space="preserve">게시물 등록 UI 설계 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44497</v>
      </c>
      <c r="J31" s="56">
        <f t="shared" si="6"/>
        <v>8</v>
      </c>
      <c r="K31" s="62">
        <f t="shared" si="0"/>
        <v>-2.4</v>
      </c>
      <c r="L31" s="77">
        <f t="shared" si="4"/>
        <v>0</v>
      </c>
      <c r="M31" s="77">
        <f t="shared" si="1"/>
        <v>4.4000000000000004</v>
      </c>
      <c r="N31" s="77">
        <f t="shared" si="5"/>
        <v>10</v>
      </c>
      <c r="O31" s="77">
        <f t="shared" si="2"/>
        <v>28</v>
      </c>
      <c r="P31" s="78">
        <f t="shared" si="3"/>
        <v>0.36</v>
      </c>
      <c r="Q31" s="35"/>
      <c r="R31" s="35"/>
      <c r="S31" s="35"/>
      <c r="T31" s="35"/>
    </row>
    <row r="32" spans="2:22" ht="15" customHeight="1">
      <c r="B32" s="58">
        <v>5.0199999999999996</v>
      </c>
      <c r="C32" s="50" t="str">
        <f>IFERROR(VLOOKUP(B32,'Product Backlog'!$E$3:$H$190,2,FALSE),"")</f>
        <v xml:space="preserve">게시물 등록 취소 UI 설계 </v>
      </c>
      <c r="D32" s="51">
        <f>IFERROR(VLOOKUP(B32,'Product Backlog'!$E$3:$H$190,4,FALSE),"")</f>
        <v>0.5</v>
      </c>
      <c r="E32" s="59" t="s">
        <v>279</v>
      </c>
      <c r="F32" s="60"/>
      <c r="G32" s="61"/>
      <c r="H32" s="35"/>
      <c r="I32" s="55">
        <f>WORKDAY($D$3,(J32-1),Holidays!$C$5:$C$60)</f>
        <v>44498</v>
      </c>
      <c r="J32" s="56">
        <f t="shared" si="6"/>
        <v>9</v>
      </c>
      <c r="K32" s="62">
        <f t="shared" si="0"/>
        <v>-4.8</v>
      </c>
      <c r="L32" s="77">
        <f t="shared" si="4"/>
        <v>0</v>
      </c>
      <c r="M32" s="77">
        <f t="shared" si="1"/>
        <v>4.4000000000000004</v>
      </c>
      <c r="N32" s="77">
        <f t="shared" si="5"/>
        <v>10</v>
      </c>
      <c r="O32" s="77">
        <f t="shared" si="2"/>
        <v>32</v>
      </c>
      <c r="P32" s="78">
        <f t="shared" si="3"/>
        <v>0.31</v>
      </c>
      <c r="Q32" s="35"/>
      <c r="R32" s="35"/>
      <c r="S32" s="35"/>
      <c r="T32" s="35"/>
    </row>
    <row r="33" spans="2:20" ht="15" customHeight="1">
      <c r="B33" s="58">
        <v>5.03</v>
      </c>
      <c r="C33" s="50" t="str">
        <f>IFERROR(VLOOKUP(B33,'Product Backlog'!$E$3:$H$190,2,FALSE),"")</f>
        <v xml:space="preserve">자신의 게시물 저장 기능 개발 </v>
      </c>
      <c r="D33" s="51">
        <f>IFERROR(VLOOKUP(B33,'Product Backlog'!$E$3:$H$190,4,FALSE),"")</f>
        <v>0.5</v>
      </c>
      <c r="E33" s="59" t="s">
        <v>278</v>
      </c>
      <c r="F33" s="60"/>
      <c r="G33" s="61"/>
      <c r="H33" s="35"/>
      <c r="I33" s="55">
        <f>WORKDAY($D$3,(J33-1),Holidays!$C$5:$C$60)</f>
        <v>44501</v>
      </c>
      <c r="J33" s="56">
        <f t="shared" si="6"/>
        <v>10</v>
      </c>
      <c r="K33" s="62">
        <f t="shared" si="0"/>
        <v>-7.2</v>
      </c>
      <c r="L33" s="77">
        <f t="shared" si="4"/>
        <v>0</v>
      </c>
      <c r="M33" s="77">
        <f t="shared" si="1"/>
        <v>4.4000000000000004</v>
      </c>
      <c r="N33" s="77">
        <f t="shared" si="5"/>
        <v>10</v>
      </c>
      <c r="O33" s="77">
        <f t="shared" si="2"/>
        <v>36</v>
      </c>
      <c r="P33" s="78">
        <f t="shared" si="3"/>
        <v>0.28000000000000003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44502</v>
      </c>
      <c r="J34" s="56">
        <f t="shared" si="6"/>
        <v>11</v>
      </c>
      <c r="K34" s="62">
        <f t="shared" si="0"/>
        <v>-9.6</v>
      </c>
      <c r="L34" s="77">
        <f t="shared" si="4"/>
        <v>0</v>
      </c>
      <c r="M34" s="77">
        <f t="shared" si="1"/>
        <v>4.4000000000000004</v>
      </c>
      <c r="N34" s="77">
        <f t="shared" si="5"/>
        <v>10</v>
      </c>
      <c r="O34" s="77">
        <f t="shared" si="2"/>
        <v>40</v>
      </c>
      <c r="P34" s="78">
        <f t="shared" si="3"/>
        <v>0.25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44503</v>
      </c>
      <c r="J35" s="56">
        <f t="shared" si="6"/>
        <v>12</v>
      </c>
      <c r="K35" s="62">
        <f t="shared" si="0"/>
        <v>-12</v>
      </c>
      <c r="L35" s="77">
        <f t="shared" si="4"/>
        <v>0</v>
      </c>
      <c r="M35" s="77">
        <f t="shared" si="1"/>
        <v>4.4000000000000004</v>
      </c>
      <c r="N35" s="77">
        <f t="shared" si="5"/>
        <v>10</v>
      </c>
      <c r="O35" s="77">
        <f t="shared" si="2"/>
        <v>44</v>
      </c>
      <c r="P35" s="78">
        <f t="shared" si="3"/>
        <v>0.23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44504</v>
      </c>
      <c r="J36" s="56">
        <f t="shared" si="6"/>
        <v>13</v>
      </c>
      <c r="K36" s="62">
        <f t="shared" si="0"/>
        <v>-14.4</v>
      </c>
      <c r="L36" s="77">
        <f t="shared" si="4"/>
        <v>0</v>
      </c>
      <c r="M36" s="77">
        <f t="shared" si="1"/>
        <v>4.4000000000000004</v>
      </c>
      <c r="N36" s="77">
        <f t="shared" si="5"/>
        <v>10</v>
      </c>
      <c r="O36" s="77">
        <f t="shared" si="2"/>
        <v>48</v>
      </c>
      <c r="P36" s="78">
        <f t="shared" si="3"/>
        <v>0.21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44505</v>
      </c>
      <c r="J37" s="56">
        <f t="shared" si="6"/>
        <v>14</v>
      </c>
      <c r="K37" s="62">
        <f t="shared" si="0"/>
        <v>-16.8</v>
      </c>
      <c r="L37" s="77">
        <f t="shared" si="4"/>
        <v>0</v>
      </c>
      <c r="M37" s="77">
        <f t="shared" si="1"/>
        <v>4.4000000000000004</v>
      </c>
      <c r="N37" s="77">
        <f t="shared" si="5"/>
        <v>10</v>
      </c>
      <c r="O37" s="77">
        <f t="shared" si="2"/>
        <v>52</v>
      </c>
      <c r="P37" s="78">
        <f t="shared" si="3"/>
        <v>0.19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44508</v>
      </c>
      <c r="J38" s="56">
        <f t="shared" si="6"/>
        <v>15</v>
      </c>
      <c r="K38" s="62">
        <f t="shared" si="0"/>
        <v>-19.2</v>
      </c>
      <c r="L38" s="77">
        <f t="shared" si="4"/>
        <v>0</v>
      </c>
      <c r="M38" s="77">
        <f t="shared" si="1"/>
        <v>4.4000000000000004</v>
      </c>
      <c r="N38" s="77">
        <f t="shared" si="5"/>
        <v>10</v>
      </c>
      <c r="O38" s="77">
        <f t="shared" si="2"/>
        <v>56</v>
      </c>
      <c r="P38" s="78">
        <f t="shared" si="3"/>
        <v>0.18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44509</v>
      </c>
      <c r="J39" s="56">
        <f t="shared" si="6"/>
        <v>16</v>
      </c>
      <c r="K39" s="62">
        <f t="shared" si="0"/>
        <v>-21.6</v>
      </c>
      <c r="L39" s="77">
        <f t="shared" si="4"/>
        <v>0</v>
      </c>
      <c r="M39" s="77">
        <f t="shared" si="1"/>
        <v>4.4000000000000004</v>
      </c>
      <c r="N39" s="77">
        <f t="shared" si="5"/>
        <v>10</v>
      </c>
      <c r="O39" s="77">
        <f t="shared" si="2"/>
        <v>60</v>
      </c>
      <c r="P39" s="78">
        <f t="shared" si="3"/>
        <v>0.17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44510</v>
      </c>
      <c r="J40" s="56">
        <f t="shared" si="6"/>
        <v>17</v>
      </c>
      <c r="K40" s="62">
        <f t="shared" si="0"/>
        <v>-24</v>
      </c>
      <c r="L40" s="77">
        <f t="shared" si="4"/>
        <v>0</v>
      </c>
      <c r="M40" s="77">
        <f t="shared" si="1"/>
        <v>4.4000000000000004</v>
      </c>
      <c r="N40" s="77">
        <f t="shared" si="5"/>
        <v>10</v>
      </c>
      <c r="O40" s="77">
        <f t="shared" si="2"/>
        <v>64</v>
      </c>
      <c r="P40" s="78">
        <f t="shared" si="3"/>
        <v>0.16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44511</v>
      </c>
      <c r="J41" s="56">
        <f t="shared" si="6"/>
        <v>18</v>
      </c>
      <c r="K41" s="62">
        <f t="shared" si="0"/>
        <v>-26.4</v>
      </c>
      <c r="L41" s="77">
        <f t="shared" si="4"/>
        <v>0</v>
      </c>
      <c r="M41" s="77">
        <f t="shared" si="1"/>
        <v>4.4000000000000004</v>
      </c>
      <c r="N41" s="77">
        <f t="shared" si="5"/>
        <v>10</v>
      </c>
      <c r="O41" s="77">
        <f t="shared" si="2"/>
        <v>68</v>
      </c>
      <c r="P41" s="78">
        <f t="shared" si="3"/>
        <v>0.15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44512</v>
      </c>
      <c r="J42" s="56">
        <f t="shared" si="6"/>
        <v>19</v>
      </c>
      <c r="K42" s="62">
        <f t="shared" si="0"/>
        <v>-28.8</v>
      </c>
      <c r="L42" s="77">
        <f t="shared" si="4"/>
        <v>0</v>
      </c>
      <c r="M42" s="77">
        <f t="shared" si="1"/>
        <v>4.4000000000000004</v>
      </c>
      <c r="N42" s="77">
        <f t="shared" si="5"/>
        <v>10</v>
      </c>
      <c r="O42" s="77">
        <f t="shared" si="2"/>
        <v>72</v>
      </c>
      <c r="P42" s="78">
        <f t="shared" si="3"/>
        <v>0.14000000000000001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44515</v>
      </c>
      <c r="J43" s="56">
        <f t="shared" si="6"/>
        <v>20</v>
      </c>
      <c r="K43" s="62">
        <f t="shared" si="0"/>
        <v>-31.2</v>
      </c>
      <c r="L43" s="77">
        <f t="shared" si="4"/>
        <v>0</v>
      </c>
      <c r="M43" s="77">
        <f t="shared" si="1"/>
        <v>4.4000000000000004</v>
      </c>
      <c r="N43" s="77">
        <f t="shared" si="5"/>
        <v>10</v>
      </c>
      <c r="O43" s="77">
        <f t="shared" si="2"/>
        <v>76</v>
      </c>
      <c r="P43" s="78">
        <f t="shared" si="3"/>
        <v>0.13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44516</v>
      </c>
      <c r="J44" s="56">
        <f t="shared" si="6"/>
        <v>21</v>
      </c>
      <c r="K44" s="62">
        <f t="shared" si="0"/>
        <v>-33.6</v>
      </c>
      <c r="L44" s="77">
        <f t="shared" si="4"/>
        <v>0</v>
      </c>
      <c r="M44" s="77">
        <f t="shared" si="1"/>
        <v>4.4000000000000004</v>
      </c>
      <c r="N44" s="77">
        <f t="shared" si="5"/>
        <v>10</v>
      </c>
      <c r="O44" s="77">
        <f t="shared" si="2"/>
        <v>80</v>
      </c>
      <c r="P44" s="78">
        <f t="shared" si="3"/>
        <v>0.13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44517</v>
      </c>
      <c r="J45" s="56">
        <f t="shared" si="6"/>
        <v>22</v>
      </c>
      <c r="K45" s="62">
        <f t="shared" si="0"/>
        <v>-36</v>
      </c>
      <c r="L45" s="77">
        <f t="shared" si="4"/>
        <v>0</v>
      </c>
      <c r="M45" s="77">
        <f t="shared" si="1"/>
        <v>4.4000000000000004</v>
      </c>
      <c r="N45" s="77">
        <f t="shared" si="5"/>
        <v>10</v>
      </c>
      <c r="O45" s="77">
        <f t="shared" si="2"/>
        <v>84</v>
      </c>
      <c r="P45" s="78">
        <f t="shared" si="3"/>
        <v>0.12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44518</v>
      </c>
      <c r="J46" s="56">
        <f t="shared" si="6"/>
        <v>23</v>
      </c>
      <c r="K46" s="62">
        <f t="shared" si="0"/>
        <v>-38.4</v>
      </c>
      <c r="L46" s="77">
        <f t="shared" si="4"/>
        <v>0</v>
      </c>
      <c r="M46" s="77">
        <f t="shared" si="1"/>
        <v>4.4000000000000004</v>
      </c>
      <c r="N46" s="77">
        <f t="shared" si="5"/>
        <v>10</v>
      </c>
      <c r="O46" s="77">
        <f t="shared" si="2"/>
        <v>88</v>
      </c>
      <c r="P46" s="78">
        <f t="shared" si="3"/>
        <v>0.11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44519</v>
      </c>
      <c r="J47" s="56">
        <f t="shared" si="6"/>
        <v>24</v>
      </c>
      <c r="K47" s="62">
        <f t="shared" si="0"/>
        <v>-40.799999999999997</v>
      </c>
      <c r="L47" s="77">
        <f t="shared" si="4"/>
        <v>0</v>
      </c>
      <c r="M47" s="77">
        <f t="shared" si="1"/>
        <v>4.4000000000000004</v>
      </c>
      <c r="N47" s="77">
        <f t="shared" si="5"/>
        <v>10</v>
      </c>
      <c r="O47" s="77">
        <f t="shared" si="2"/>
        <v>92</v>
      </c>
      <c r="P47" s="78">
        <f t="shared" si="3"/>
        <v>0.11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44522</v>
      </c>
      <c r="J48" s="56">
        <f t="shared" si="6"/>
        <v>25</v>
      </c>
      <c r="K48" s="62">
        <f t="shared" si="0"/>
        <v>-43.2</v>
      </c>
      <c r="L48" s="77">
        <f t="shared" si="4"/>
        <v>0</v>
      </c>
      <c r="M48" s="77">
        <f t="shared" si="1"/>
        <v>4.4000000000000004</v>
      </c>
      <c r="N48" s="77">
        <f t="shared" si="5"/>
        <v>10</v>
      </c>
      <c r="O48" s="77">
        <f t="shared" si="2"/>
        <v>96</v>
      </c>
      <c r="P48" s="78">
        <f t="shared" si="3"/>
        <v>0.1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44523</v>
      </c>
      <c r="J49" s="56">
        <f t="shared" si="6"/>
        <v>26</v>
      </c>
      <c r="K49" s="62">
        <f t="shared" si="0"/>
        <v>-45.6</v>
      </c>
      <c r="L49" s="77">
        <f t="shared" si="4"/>
        <v>0</v>
      </c>
      <c r="M49" s="77">
        <f t="shared" si="1"/>
        <v>4.4000000000000004</v>
      </c>
      <c r="N49" s="77">
        <f t="shared" si="5"/>
        <v>10</v>
      </c>
      <c r="O49" s="77">
        <f t="shared" si="2"/>
        <v>100</v>
      </c>
      <c r="P49" s="78">
        <f t="shared" si="3"/>
        <v>0.1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44524</v>
      </c>
      <c r="J50" s="56">
        <f t="shared" si="6"/>
        <v>27</v>
      </c>
      <c r="K50" s="62">
        <f t="shared" si="0"/>
        <v>-48</v>
      </c>
      <c r="L50" s="77">
        <f t="shared" si="4"/>
        <v>0</v>
      </c>
      <c r="M50" s="77">
        <f t="shared" si="1"/>
        <v>4.4000000000000004</v>
      </c>
      <c r="N50" s="77">
        <f t="shared" si="5"/>
        <v>10</v>
      </c>
      <c r="O50" s="77">
        <f t="shared" si="2"/>
        <v>104</v>
      </c>
      <c r="P50" s="78">
        <f t="shared" si="3"/>
        <v>0.1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44525</v>
      </c>
      <c r="J51" s="56">
        <f t="shared" si="6"/>
        <v>28</v>
      </c>
      <c r="K51" s="62">
        <f t="shared" si="0"/>
        <v>-50.4</v>
      </c>
      <c r="L51" s="77">
        <f t="shared" si="4"/>
        <v>0</v>
      </c>
      <c r="M51" s="77">
        <f t="shared" si="1"/>
        <v>4.4000000000000004</v>
      </c>
      <c r="N51" s="77">
        <f t="shared" si="5"/>
        <v>10</v>
      </c>
      <c r="O51" s="77">
        <f t="shared" si="2"/>
        <v>108</v>
      </c>
      <c r="P51" s="78">
        <f t="shared" si="3"/>
        <v>0.09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44526</v>
      </c>
      <c r="J52" s="56">
        <f t="shared" si="6"/>
        <v>29</v>
      </c>
      <c r="K52" s="62">
        <f t="shared" si="0"/>
        <v>-52.8</v>
      </c>
      <c r="L52" s="77">
        <f t="shared" si="4"/>
        <v>0</v>
      </c>
      <c r="M52" s="77">
        <f t="shared" si="1"/>
        <v>4.4000000000000004</v>
      </c>
      <c r="N52" s="77">
        <f t="shared" si="5"/>
        <v>10</v>
      </c>
      <c r="O52" s="77">
        <f t="shared" si="2"/>
        <v>112</v>
      </c>
      <c r="P52" s="78">
        <f t="shared" si="3"/>
        <v>0.09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44529</v>
      </c>
      <c r="J53" s="56">
        <f t="shared" si="6"/>
        <v>30</v>
      </c>
      <c r="K53" s="62">
        <f t="shared" si="0"/>
        <v>-55.2</v>
      </c>
      <c r="L53" s="77">
        <f t="shared" si="4"/>
        <v>0</v>
      </c>
      <c r="M53" s="77">
        <f t="shared" si="1"/>
        <v>4.4000000000000004</v>
      </c>
      <c r="N53" s="77">
        <f t="shared" si="5"/>
        <v>10</v>
      </c>
      <c r="O53" s="77">
        <f t="shared" si="2"/>
        <v>116</v>
      </c>
      <c r="P53" s="78">
        <f t="shared" si="3"/>
        <v>0.09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1" priority="3" stopIfTrue="1" operator="lessThan">
      <formula>-0.5</formula>
    </cfRule>
    <cfRule type="cellIs" dxfId="20" priority="4" stopIfTrue="1" operator="between">
      <formula>-0.5</formula>
      <formula>1</formula>
    </cfRule>
  </conditionalFormatting>
  <conditionalFormatting sqref="I24:P53">
    <cfRule type="expression" dxfId="19" priority="1">
      <formula>$J24=$D$7+1</formula>
    </cfRule>
    <cfRule type="expression" dxfId="18" priority="2">
      <formula>$J24 &gt; $D$7+1</formula>
    </cfRule>
  </conditionalFormatting>
  <dataValidations count="1">
    <dataValidation type="list" allowBlank="1" showInputMessage="1" showErrorMessage="1" sqref="E24:E72" xr:uid="{00000000-0002-0000-02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02"/>
  <sheetViews>
    <sheetView showGridLines="0" topLeftCell="A13" zoomScaleNormal="100" workbookViewId="0">
      <selection activeCell="C42" sqref="C42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280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44494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44505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8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32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SUM(D24:D73)</f>
        <v>22.5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-0.10000000000000142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6.01</v>
      </c>
      <c r="C24" s="50" t="str">
        <f>IFERROR(VLOOKUP(B24,'Product Backlog'!$E$3:$H$190,2,FALSE),"")</f>
        <v xml:space="preserve">게시물 선택 UI 설계 </v>
      </c>
      <c r="D24" s="51">
        <f>IFERROR(VLOOKUP(B24,'Product Backlog'!$E$3:$H$190,4,FALSE),"")</f>
        <v>0.5</v>
      </c>
      <c r="E24" s="52" t="s">
        <v>275</v>
      </c>
      <c r="F24" s="53">
        <v>44504</v>
      </c>
      <c r="G24" s="54">
        <v>1</v>
      </c>
      <c r="H24" s="35"/>
      <c r="I24" s="55">
        <f>WORKDAY($D$3,(J24-1),Holidays!$C$5:$C$60)</f>
        <v>44494</v>
      </c>
      <c r="J24" s="56">
        <v>1</v>
      </c>
      <c r="K24" s="39">
        <f t="shared" ref="K24:K54" si="0">ROUND($D$9+($J24-1)*$D$10,1)</f>
        <v>22.4</v>
      </c>
      <c r="L24" s="77">
        <f t="shared" ref="L24:L54" si="1">IFERROR(IF(K24&gt;$D$9, $D$9, IF(K24&lt;0,0,K24)),0)</f>
        <v>22.4</v>
      </c>
      <c r="M24" s="77">
        <f t="shared" ref="M24:M54" si="2">$D$9-N24</f>
        <v>22.4</v>
      </c>
      <c r="N24" s="77">
        <f t="shared" ref="N24:N54" si="3">SUMIF($F$24:$F$73,"&lt;"&amp;I24,$G$24:$G$73)</f>
        <v>0</v>
      </c>
      <c r="O24" s="77">
        <f t="shared" ref="O24:O54" si="4">$D$5*(J24-1)</f>
        <v>0</v>
      </c>
      <c r="P24" s="78" t="str">
        <f t="shared" ref="P24:P54" si="5">IF(OR((M24=""),(O24=0)),"",ROUND((N24/O24),2))</f>
        <v/>
      </c>
      <c r="Q24" s="35"/>
      <c r="R24" s="57">
        <v>44505</v>
      </c>
      <c r="S24" s="35"/>
      <c r="T24" s="35"/>
    </row>
    <row r="25" spans="2:22" ht="15" customHeight="1">
      <c r="B25" s="58">
        <v>6.02</v>
      </c>
      <c r="C25" s="50" t="str">
        <f>IFERROR(VLOOKUP(B25,'Product Backlog'!$E$3:$H$190,2,FALSE),"")</f>
        <v xml:space="preserve">댓글 작성 화면 UI 설계  </v>
      </c>
      <c r="D25" s="51">
        <f>IFERROR(VLOOKUP(B25,'Product Backlog'!$E$3:$H$190,4,FALSE),"")</f>
        <v>1</v>
      </c>
      <c r="E25" s="59" t="s">
        <v>275</v>
      </c>
      <c r="F25" s="60">
        <v>44505</v>
      </c>
      <c r="G25" s="61">
        <v>1</v>
      </c>
      <c r="H25" s="35"/>
      <c r="I25" s="55">
        <f>WORKDAY($D$3,(J25-1),Holidays!$C$5:$C$60)</f>
        <v>44496</v>
      </c>
      <c r="J25" s="56">
        <f t="shared" ref="J25:J54" si="6">$J$24+ROW()-ROW($J$24)</f>
        <v>2</v>
      </c>
      <c r="K25" s="62">
        <f t="shared" si="0"/>
        <v>19.600000000000001</v>
      </c>
      <c r="L25" s="77">
        <f t="shared" si="1"/>
        <v>19.600000000000001</v>
      </c>
      <c r="M25" s="77">
        <f t="shared" si="2"/>
        <v>22.4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8</v>
      </c>
      <c r="S25" s="35"/>
      <c r="T25" s="35"/>
    </row>
    <row r="26" spans="2:22" ht="15" customHeight="1">
      <c r="B26" s="58">
        <v>6.03</v>
      </c>
      <c r="C26" s="50" t="str">
        <f>IFERROR(VLOOKUP(B26,'Product Backlog'!$E$3:$H$190,2,FALSE),"")</f>
        <v xml:space="preserve">댓글 작성 기능 개발 </v>
      </c>
      <c r="D26" s="51">
        <f>IFERROR(VLOOKUP(B26,'Product Backlog'!$E$3:$H$190,4,FALSE),"")</f>
        <v>0.5</v>
      </c>
      <c r="E26" s="59" t="s">
        <v>275</v>
      </c>
      <c r="F26" s="60">
        <v>44500</v>
      </c>
      <c r="G26" s="61">
        <v>1</v>
      </c>
      <c r="H26" s="35"/>
      <c r="I26" s="55">
        <f>WORKDAY($D$3,(J26-1),Holidays!$C$5:$C$60)</f>
        <v>44497</v>
      </c>
      <c r="J26" s="56">
        <f t="shared" si="6"/>
        <v>3</v>
      </c>
      <c r="K26" s="62">
        <f t="shared" si="0"/>
        <v>16.8</v>
      </c>
      <c r="L26" s="77">
        <f t="shared" si="1"/>
        <v>16.8</v>
      </c>
      <c r="M26" s="77">
        <f t="shared" si="2"/>
        <v>22.4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43.01</v>
      </c>
      <c r="C27" s="50" t="str">
        <f>IFERROR(VLOOKUP(B27,'Product Backlog'!$E$3:$H$190,2,FALSE),"")</f>
        <v>CICD 구축</v>
      </c>
      <c r="D27" s="51">
        <f>IFERROR(VLOOKUP(B27,'Product Backlog'!$E$3:$H$190,4,FALSE),"")</f>
        <v>2</v>
      </c>
      <c r="E27" s="59" t="s">
        <v>275</v>
      </c>
      <c r="F27" s="60">
        <v>44503</v>
      </c>
      <c r="G27" s="61">
        <v>3</v>
      </c>
      <c r="H27" s="35"/>
      <c r="I27" s="55">
        <f>WORKDAY($D$3,(J27-1),Holidays!$C$5:$C$60)</f>
        <v>44498</v>
      </c>
      <c r="J27" s="56">
        <f t="shared" si="6"/>
        <v>4</v>
      </c>
      <c r="K27" s="62">
        <f t="shared" si="0"/>
        <v>14</v>
      </c>
      <c r="L27" s="77">
        <f>IFERROR(IF(K27&gt;$D$9, $D$9, IF(K27&lt;0,0,K27)),0)</f>
        <v>14</v>
      </c>
      <c r="M27" s="77">
        <f>$D$9-N27</f>
        <v>22.4</v>
      </c>
      <c r="N27" s="77">
        <f>SUMIF($F$24:$F$73,"&lt;"&amp;I27,$G$24:$G$73)</f>
        <v>0</v>
      </c>
      <c r="O27" s="77">
        <f>$D$5*(J27-1)</f>
        <v>12</v>
      </c>
      <c r="P27" s="78">
        <f>IF(OR((M27=""),(O27=0)),"",ROUND((N27/O27),2))</f>
        <v>0</v>
      </c>
      <c r="Q27" s="35"/>
      <c r="R27" s="35"/>
      <c r="S27" s="35"/>
      <c r="T27" s="35"/>
    </row>
    <row r="28" spans="2:22" ht="15" customHeight="1">
      <c r="B28" s="58">
        <v>7.01</v>
      </c>
      <c r="C28" s="50" t="str">
        <f>IFERROR(VLOOKUP(B28,'Product Backlog'!$E$3:$H$190,2,FALSE),"")</f>
        <v>공지사항 작성 UI 설계</v>
      </c>
      <c r="D28" s="51">
        <f>IFERROR(VLOOKUP(B28,'Product Backlog'!$E$3:$H$190,4,FALSE),"")</f>
        <v>1</v>
      </c>
      <c r="E28" s="59" t="s">
        <v>275</v>
      </c>
      <c r="F28" s="60">
        <v>44503</v>
      </c>
      <c r="G28" s="61">
        <v>2</v>
      </c>
      <c r="H28" s="35"/>
      <c r="I28" s="55">
        <f>WORKDAY($D$3,(J28-1),Holidays!$C$5:$C$60)</f>
        <v>44501</v>
      </c>
      <c r="J28" s="56">
        <f t="shared" si="6"/>
        <v>5</v>
      </c>
      <c r="K28" s="62">
        <f t="shared" si="0"/>
        <v>11.2</v>
      </c>
      <c r="L28" s="77">
        <f t="shared" si="1"/>
        <v>11.2</v>
      </c>
      <c r="M28" s="77">
        <f t="shared" si="2"/>
        <v>20.399999999999999</v>
      </c>
      <c r="N28" s="77">
        <f t="shared" si="3"/>
        <v>2</v>
      </c>
      <c r="O28" s="77">
        <f t="shared" si="4"/>
        <v>16</v>
      </c>
      <c r="P28" s="78">
        <f t="shared" si="5"/>
        <v>0.13</v>
      </c>
      <c r="Q28" s="35"/>
      <c r="R28" s="35"/>
      <c r="S28" s="35"/>
      <c r="T28" s="35"/>
    </row>
    <row r="29" spans="2:22" ht="15" customHeight="1">
      <c r="B29" s="58">
        <v>8.01</v>
      </c>
      <c r="C29" s="50" t="str">
        <f>IFERROR(VLOOKUP(B29,'Product Backlog'!$E$3:$H$190,2,FALSE),"")</f>
        <v>공지사항 저장 기능 개발</v>
      </c>
      <c r="D29" s="51">
        <f>IFERROR(VLOOKUP(B29,'Product Backlog'!$E$3:$H$190,4,FALSE),"")</f>
        <v>0.5</v>
      </c>
      <c r="E29" s="59" t="s">
        <v>275</v>
      </c>
      <c r="F29" s="60">
        <v>44502</v>
      </c>
      <c r="G29" s="61">
        <v>1</v>
      </c>
      <c r="H29" s="35"/>
      <c r="I29" s="55">
        <f>WORKDAY($D$3,(J29-1),Holidays!$C$5:$C$60)</f>
        <v>44502</v>
      </c>
      <c r="J29" s="56">
        <f t="shared" si="6"/>
        <v>6</v>
      </c>
      <c r="K29" s="62">
        <f t="shared" si="0"/>
        <v>8.4</v>
      </c>
      <c r="L29" s="77">
        <f t="shared" si="1"/>
        <v>8.4</v>
      </c>
      <c r="M29" s="77">
        <f t="shared" si="2"/>
        <v>20.399999999999999</v>
      </c>
      <c r="N29" s="77">
        <f t="shared" si="3"/>
        <v>2</v>
      </c>
      <c r="O29" s="77">
        <f t="shared" si="4"/>
        <v>20</v>
      </c>
      <c r="P29" s="78">
        <f t="shared" si="5"/>
        <v>0.1</v>
      </c>
      <c r="Q29" s="35"/>
      <c r="R29" s="35"/>
      <c r="S29" s="35"/>
      <c r="T29" s="35"/>
    </row>
    <row r="30" spans="2:22" ht="15" customHeight="1">
      <c r="B30" s="58">
        <v>8.02</v>
      </c>
      <c r="C30" s="50" t="str">
        <f>IFERROR(VLOOKUP(B30,'Product Backlog'!$E$3:$H$190,2,FALSE),"")</f>
        <v>공지사항 알림 기능 개발</v>
      </c>
      <c r="D30" s="51">
        <f>IFERROR(VLOOKUP(B30,'Product Backlog'!$E$3:$H$190,4,FALSE),"")</f>
        <v>1</v>
      </c>
      <c r="E30" s="59" t="s">
        <v>278</v>
      </c>
      <c r="F30" s="60"/>
      <c r="G30" s="61"/>
      <c r="H30" s="35"/>
      <c r="I30" s="55">
        <f>WORKDAY($D$3,(J30-1),Holidays!$C$5:$C$60)</f>
        <v>44503</v>
      </c>
      <c r="J30" s="56">
        <f t="shared" si="6"/>
        <v>7</v>
      </c>
      <c r="K30" s="62">
        <f t="shared" si="0"/>
        <v>5.6</v>
      </c>
      <c r="L30" s="77">
        <f t="shared" si="1"/>
        <v>5.6</v>
      </c>
      <c r="M30" s="77">
        <f t="shared" si="2"/>
        <v>15.399999999999999</v>
      </c>
      <c r="N30" s="77">
        <f t="shared" si="3"/>
        <v>7</v>
      </c>
      <c r="O30" s="77">
        <f t="shared" si="4"/>
        <v>24</v>
      </c>
      <c r="P30" s="78">
        <f t="shared" si="5"/>
        <v>0.28999999999999998</v>
      </c>
      <c r="Q30" s="35"/>
      <c r="R30" s="35"/>
      <c r="S30" s="35"/>
      <c r="T30" s="35"/>
    </row>
    <row r="31" spans="2:22" ht="15" customHeight="1">
      <c r="B31" s="58">
        <v>9.01</v>
      </c>
      <c r="C31" s="50" t="str">
        <f>IFERROR(VLOOKUP(B31,'Product Backlog'!$E$3:$H$190,2,FALSE),"")</f>
        <v>관리비 금액화면 UI 설계</v>
      </c>
      <c r="D31" s="51">
        <f>IFERROR(VLOOKUP(B31,'Product Backlog'!$E$3:$H$190,4,FALSE),"")</f>
        <v>1.5</v>
      </c>
      <c r="E31" s="59" t="s">
        <v>278</v>
      </c>
      <c r="F31" s="60"/>
      <c r="G31" s="61"/>
      <c r="H31" s="35"/>
      <c r="I31" s="55">
        <f>WORKDAY($D$3,(J31-1),Holidays!$C$5:$C$60)</f>
        <v>44504</v>
      </c>
      <c r="J31" s="56">
        <f t="shared" si="6"/>
        <v>8</v>
      </c>
      <c r="K31" s="62">
        <f t="shared" si="0"/>
        <v>2.8</v>
      </c>
      <c r="L31" s="77">
        <f t="shared" si="1"/>
        <v>2.8</v>
      </c>
      <c r="M31" s="77">
        <f t="shared" si="2"/>
        <v>7.3999999999999986</v>
      </c>
      <c r="N31" s="77">
        <f t="shared" si="3"/>
        <v>15</v>
      </c>
      <c r="O31" s="77">
        <f t="shared" si="4"/>
        <v>28</v>
      </c>
      <c r="P31" s="78">
        <f t="shared" si="5"/>
        <v>0.54</v>
      </c>
      <c r="Q31" s="35"/>
      <c r="R31" s="35"/>
      <c r="S31" s="35"/>
      <c r="T31" s="35"/>
    </row>
    <row r="32" spans="2:22" ht="15" customHeight="1">
      <c r="B32" s="58">
        <v>9.02</v>
      </c>
      <c r="C32" s="50" t="str">
        <f>IFERROR(VLOOKUP(B32,'Product Backlog'!$E$3:$H$190,2,FALSE),"")</f>
        <v>관리비 청구 금액 연동</v>
      </c>
      <c r="D32" s="51">
        <f>IFERROR(VLOOKUP(B32,'Product Backlog'!$E$3:$H$190,4,FALSE),"")</f>
        <v>0.5</v>
      </c>
      <c r="E32" s="59" t="s">
        <v>275</v>
      </c>
      <c r="F32" s="60">
        <v>44505</v>
      </c>
      <c r="G32" s="61">
        <v>1</v>
      </c>
      <c r="H32" s="35"/>
      <c r="I32" s="55">
        <f>WORKDAY($D$3,(J32-1),Holidays!$C$5:$C$60)</f>
        <v>44505</v>
      </c>
      <c r="J32" s="56">
        <f t="shared" si="6"/>
        <v>9</v>
      </c>
      <c r="K32" s="62">
        <f t="shared" si="0"/>
        <v>0</v>
      </c>
      <c r="L32" s="77">
        <f t="shared" si="1"/>
        <v>0</v>
      </c>
      <c r="M32" s="77">
        <f t="shared" si="2"/>
        <v>3.3999999999999986</v>
      </c>
      <c r="N32" s="77">
        <f t="shared" si="3"/>
        <v>19</v>
      </c>
      <c r="O32" s="77">
        <f t="shared" si="4"/>
        <v>32</v>
      </c>
      <c r="P32" s="78">
        <f t="shared" si="5"/>
        <v>0.59</v>
      </c>
      <c r="Q32" s="35"/>
      <c r="R32" s="35"/>
      <c r="S32" s="35"/>
      <c r="T32" s="35"/>
    </row>
    <row r="33" spans="2:20" ht="15" customHeight="1">
      <c r="B33" s="58">
        <v>10.01</v>
      </c>
      <c r="C33" s="50" t="str">
        <f>IFERROR(VLOOKUP(B33,'Product Backlog'!$E$3:$H$190,2,FALSE),"")</f>
        <v xml:space="preserve">결제 기능 생성 </v>
      </c>
      <c r="D33" s="51">
        <f>IFERROR(VLOOKUP(B33,'Product Backlog'!$E$3:$H$190,4,FALSE),"")</f>
        <v>1</v>
      </c>
      <c r="E33" s="59" t="s">
        <v>275</v>
      </c>
      <c r="F33" s="60">
        <v>44504</v>
      </c>
      <c r="G33" s="61">
        <v>1</v>
      </c>
      <c r="H33" s="35"/>
      <c r="I33" s="55">
        <f>WORKDAY($D$3,(J33-1),Holidays!$C$5:$C$60)</f>
        <v>44508</v>
      </c>
      <c r="J33" s="56">
        <f t="shared" si="6"/>
        <v>10</v>
      </c>
      <c r="K33" s="62">
        <f t="shared" si="0"/>
        <v>-2.8</v>
      </c>
      <c r="L33" s="77">
        <f t="shared" si="1"/>
        <v>0</v>
      </c>
      <c r="M33" s="77">
        <f t="shared" si="2"/>
        <v>1.3999999999999986</v>
      </c>
      <c r="N33" s="77">
        <f t="shared" si="3"/>
        <v>21</v>
      </c>
      <c r="O33" s="77">
        <f t="shared" si="4"/>
        <v>36</v>
      </c>
      <c r="P33" s="78">
        <f t="shared" si="5"/>
        <v>0.57999999999999996</v>
      </c>
      <c r="Q33" s="35"/>
      <c r="R33" s="35"/>
      <c r="S33" s="35"/>
      <c r="T33" s="35"/>
    </row>
    <row r="34" spans="2:20" ht="15" customHeight="1">
      <c r="B34" s="58">
        <v>10.02</v>
      </c>
      <c r="C34" s="50" t="str">
        <f>IFERROR(VLOOKUP(B34,'Product Backlog'!$E$3:$H$190,2,FALSE),"")</f>
        <v>청구서 발행 기능</v>
      </c>
      <c r="D34" s="51">
        <f>IFERROR(VLOOKUP(B34,'Product Backlog'!$E$3:$H$190,4,FALSE),"")</f>
        <v>1</v>
      </c>
      <c r="E34" s="59" t="s">
        <v>275</v>
      </c>
      <c r="F34" s="60">
        <v>44504</v>
      </c>
      <c r="G34" s="61">
        <v>1</v>
      </c>
      <c r="H34" s="35"/>
      <c r="I34" s="55">
        <f>WORKDAY($D$3,(J34-1),Holidays!$C$5:$C$60)</f>
        <v>44509</v>
      </c>
      <c r="J34" s="56">
        <f t="shared" si="6"/>
        <v>11</v>
      </c>
      <c r="K34" s="62">
        <f t="shared" si="0"/>
        <v>-5.6</v>
      </c>
      <c r="L34" s="77">
        <f t="shared" si="1"/>
        <v>0</v>
      </c>
      <c r="M34" s="77">
        <f t="shared" si="2"/>
        <v>1.3999999999999986</v>
      </c>
      <c r="N34" s="77">
        <f t="shared" si="3"/>
        <v>21</v>
      </c>
      <c r="O34" s="77">
        <f t="shared" si="4"/>
        <v>40</v>
      </c>
      <c r="P34" s="78">
        <f t="shared" si="5"/>
        <v>0.53</v>
      </c>
      <c r="Q34" s="35"/>
      <c r="R34" s="35"/>
      <c r="S34" s="35"/>
      <c r="T34" s="35"/>
    </row>
    <row r="35" spans="2:20" ht="15" customHeight="1">
      <c r="B35" s="58">
        <v>10.029999999999999</v>
      </c>
      <c r="C35" s="50" t="str">
        <f>IFERROR(VLOOKUP(B35,'Product Backlog'!$E$3:$H$190,2,FALSE),"")</f>
        <v xml:space="preserve">결제 기능 테스트 </v>
      </c>
      <c r="D35" s="51">
        <f>IFERROR(VLOOKUP(B35,'Product Backlog'!$E$3:$H$190,4,FALSE),"")</f>
        <v>0.5</v>
      </c>
      <c r="E35" s="59" t="s">
        <v>278</v>
      </c>
      <c r="F35" s="60"/>
      <c r="G35" s="61"/>
      <c r="H35" s="35"/>
      <c r="I35" s="55">
        <f>WORKDAY($D$3,(J35-1),Holidays!$C$5:$C$60)</f>
        <v>44510</v>
      </c>
      <c r="J35" s="56">
        <f t="shared" si="6"/>
        <v>12</v>
      </c>
      <c r="K35" s="62">
        <f t="shared" si="0"/>
        <v>-8.4</v>
      </c>
      <c r="L35" s="77">
        <f t="shared" si="1"/>
        <v>0</v>
      </c>
      <c r="M35" s="77">
        <f t="shared" si="2"/>
        <v>1.3999999999999986</v>
      </c>
      <c r="N35" s="77">
        <f t="shared" si="3"/>
        <v>21</v>
      </c>
      <c r="O35" s="77">
        <f t="shared" si="4"/>
        <v>44</v>
      </c>
      <c r="P35" s="78">
        <f t="shared" si="5"/>
        <v>0.48</v>
      </c>
      <c r="Q35" s="35"/>
      <c r="R35" s="35"/>
      <c r="S35" s="35"/>
      <c r="T35" s="35"/>
    </row>
    <row r="36" spans="2:20" ht="15" customHeight="1">
      <c r="B36" s="58">
        <v>11.01</v>
      </c>
      <c r="C36" s="50" t="str">
        <f>IFERROR(VLOOKUP(B36,'Product Backlog'!$E$3:$H$190,2,FALSE),"")</f>
        <v>차량 조회 UI 설계</v>
      </c>
      <c r="D36" s="51">
        <f>IFERROR(VLOOKUP(B36,'Product Backlog'!$E$3:$H$190,4,FALSE),"")</f>
        <v>1</v>
      </c>
      <c r="E36" s="59" t="s">
        <v>278</v>
      </c>
      <c r="F36" s="60"/>
      <c r="G36" s="61"/>
      <c r="H36" s="35"/>
      <c r="I36" s="55">
        <f>WORKDAY($D$3,(J36-1),Holidays!$C$5:$C$60)</f>
        <v>44511</v>
      </c>
      <c r="J36" s="56">
        <f t="shared" si="6"/>
        <v>13</v>
      </c>
      <c r="K36" s="62">
        <f t="shared" si="0"/>
        <v>-11.2</v>
      </c>
      <c r="L36" s="77">
        <f t="shared" si="1"/>
        <v>0</v>
      </c>
      <c r="M36" s="77">
        <f t="shared" si="2"/>
        <v>1.3999999999999986</v>
      </c>
      <c r="N36" s="77">
        <f t="shared" si="3"/>
        <v>21</v>
      </c>
      <c r="O36" s="77">
        <f t="shared" si="4"/>
        <v>48</v>
      </c>
      <c r="P36" s="78">
        <f t="shared" si="5"/>
        <v>0.44</v>
      </c>
      <c r="Q36" s="35"/>
      <c r="R36" s="35"/>
      <c r="S36" s="35"/>
      <c r="T36" s="35"/>
    </row>
    <row r="37" spans="2:20" ht="15" customHeight="1">
      <c r="B37" s="58">
        <v>11.02</v>
      </c>
      <c r="C37" s="50" t="str">
        <f>IFERROR(VLOOKUP(B37,'Product Backlog'!$E$3:$H$190,2,FALSE),"")</f>
        <v>차량 조회 기능 개발</v>
      </c>
      <c r="D37" s="51">
        <f>IFERROR(VLOOKUP(B37,'Product Backlog'!$E$3:$H$190,4,FALSE),"")</f>
        <v>0.5</v>
      </c>
      <c r="E37" s="59" t="s">
        <v>275</v>
      </c>
      <c r="F37" s="60">
        <v>44503</v>
      </c>
      <c r="G37" s="61">
        <v>1</v>
      </c>
      <c r="H37" s="35"/>
      <c r="I37" s="55">
        <f>WORKDAY($D$3,(J37-1),Holidays!$C$5:$C$60)</f>
        <v>44512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1.3999999999999986</v>
      </c>
      <c r="N37" s="77">
        <f t="shared" si="3"/>
        <v>21</v>
      </c>
      <c r="O37" s="77">
        <f t="shared" si="4"/>
        <v>52</v>
      </c>
      <c r="P37" s="78">
        <f t="shared" si="5"/>
        <v>0.4</v>
      </c>
      <c r="Q37" s="35"/>
      <c r="R37" s="35"/>
      <c r="S37" s="35"/>
      <c r="T37" s="35"/>
    </row>
    <row r="38" spans="2:20" ht="15" customHeight="1">
      <c r="B38" s="58">
        <v>12.01</v>
      </c>
      <c r="C38" s="50" t="str">
        <f>IFERROR(VLOOKUP(B38,'Product Backlog'!$E$3:$H$190,2,FALSE),"")</f>
        <v>차량 정보 UI 설계</v>
      </c>
      <c r="D38" s="51">
        <f>IFERROR(VLOOKUP(B38,'Product Backlog'!$E$3:$H$190,4,FALSE),"")</f>
        <v>1</v>
      </c>
      <c r="E38" s="59" t="s">
        <v>279</v>
      </c>
      <c r="F38" s="60"/>
      <c r="G38" s="61"/>
      <c r="H38" s="35"/>
      <c r="I38" s="55">
        <f>WORKDAY($D$3,(J38-1),Holidays!$C$5:$C$60)</f>
        <v>44515</v>
      </c>
      <c r="J38" s="56">
        <f t="shared" si="6"/>
        <v>15</v>
      </c>
      <c r="K38" s="62">
        <f t="shared" si="0"/>
        <v>-16.8</v>
      </c>
      <c r="L38" s="77">
        <f t="shared" si="1"/>
        <v>0</v>
      </c>
      <c r="M38" s="77">
        <f t="shared" si="2"/>
        <v>1.3999999999999986</v>
      </c>
      <c r="N38" s="77">
        <f t="shared" si="3"/>
        <v>21</v>
      </c>
      <c r="O38" s="77">
        <f t="shared" si="4"/>
        <v>56</v>
      </c>
      <c r="P38" s="78">
        <f t="shared" si="5"/>
        <v>0.38</v>
      </c>
      <c r="R38" s="35"/>
      <c r="S38" s="35"/>
      <c r="T38" s="35"/>
    </row>
    <row r="39" spans="2:20" ht="15" customHeight="1">
      <c r="B39" s="58">
        <v>12.02</v>
      </c>
      <c r="C39" s="50" t="str">
        <f>IFERROR(VLOOKUP(B39,'Product Backlog'!$E$3:$H$190,2,FALSE),"")</f>
        <v>차량 정보 불러오기 기능 개발</v>
      </c>
      <c r="D39" s="51">
        <f>IFERROR(VLOOKUP(B39,'Product Backlog'!$E$3:$H$190,4,FALSE),"")</f>
        <v>0.5</v>
      </c>
      <c r="E39" s="59" t="s">
        <v>275</v>
      </c>
      <c r="F39" s="60">
        <v>44504</v>
      </c>
      <c r="G39" s="61">
        <v>1</v>
      </c>
      <c r="H39" s="35"/>
      <c r="I39" s="55">
        <f>WORKDAY($D$3,(J39-1),Holidays!$C$5:$C$60)</f>
        <v>44516</v>
      </c>
      <c r="J39" s="56">
        <f t="shared" si="6"/>
        <v>16</v>
      </c>
      <c r="K39" s="62">
        <f t="shared" si="0"/>
        <v>-19.600000000000001</v>
      </c>
      <c r="L39" s="77">
        <f t="shared" si="1"/>
        <v>0</v>
      </c>
      <c r="M39" s="77">
        <f t="shared" si="2"/>
        <v>1.3999999999999986</v>
      </c>
      <c r="N39" s="77">
        <f t="shared" si="3"/>
        <v>21</v>
      </c>
      <c r="O39" s="77">
        <f t="shared" si="4"/>
        <v>60</v>
      </c>
      <c r="P39" s="78">
        <f t="shared" si="5"/>
        <v>0.35</v>
      </c>
      <c r="T39" s="35"/>
    </row>
    <row r="40" spans="2:20" ht="15" customHeight="1">
      <c r="B40" s="58">
        <v>13.01</v>
      </c>
      <c r="C40" s="50" t="str">
        <f>IFERROR(VLOOKUP(B40,'Product Backlog'!$E$3:$H$190,2,FALSE),"")</f>
        <v>관리비청구 알림</v>
      </c>
      <c r="D40" s="51">
        <f>IFERROR(VLOOKUP(B40,'Product Backlog'!$E$3:$H$190,4,FALSE),"")</f>
        <v>1.5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44517</v>
      </c>
      <c r="J40" s="56">
        <f t="shared" si="6"/>
        <v>17</v>
      </c>
      <c r="K40" s="62">
        <f t="shared" si="0"/>
        <v>-22.4</v>
      </c>
      <c r="L40" s="77">
        <f t="shared" si="1"/>
        <v>0</v>
      </c>
      <c r="M40" s="77">
        <f t="shared" si="2"/>
        <v>1.3999999999999986</v>
      </c>
      <c r="N40" s="77">
        <f t="shared" si="3"/>
        <v>21</v>
      </c>
      <c r="O40" s="77">
        <f t="shared" si="4"/>
        <v>64</v>
      </c>
      <c r="P40" s="78">
        <f t="shared" si="5"/>
        <v>0.33</v>
      </c>
    </row>
    <row r="41" spans="2:20" ht="15" customHeight="1">
      <c r="B41" s="58">
        <v>14.01</v>
      </c>
      <c r="C41" s="50" t="str">
        <f>IFERROR(VLOOKUP(B41,'Product Backlog'!$E$3:$H$190,2,FALSE),"")</f>
        <v>입주민 정보 입력</v>
      </c>
      <c r="D41" s="51">
        <f>IFERROR(VLOOKUP(B41,'Product Backlog'!$E$3:$H$190,4,FALSE),"")</f>
        <v>0.5</v>
      </c>
      <c r="E41" s="59" t="s">
        <v>278</v>
      </c>
      <c r="F41" s="60" t="s">
        <v>276</v>
      </c>
      <c r="G41" s="61" t="s">
        <v>276</v>
      </c>
      <c r="H41" s="35"/>
      <c r="I41" s="55">
        <f>WORKDAY($D$3,(J41-1),Holidays!$C$5:$C$60)</f>
        <v>44518</v>
      </c>
      <c r="J41" s="56">
        <f t="shared" si="6"/>
        <v>18</v>
      </c>
      <c r="K41" s="62">
        <f t="shared" si="0"/>
        <v>-25.2</v>
      </c>
      <c r="L41" s="77">
        <f t="shared" si="1"/>
        <v>0</v>
      </c>
      <c r="M41" s="77">
        <f t="shared" si="2"/>
        <v>1.3999999999999986</v>
      </c>
      <c r="N41" s="77">
        <f t="shared" si="3"/>
        <v>21</v>
      </c>
      <c r="O41" s="77">
        <f t="shared" si="4"/>
        <v>68</v>
      </c>
      <c r="P41" s="78">
        <f t="shared" si="5"/>
        <v>0.31</v>
      </c>
    </row>
    <row r="42" spans="2:20" ht="15" customHeight="1">
      <c r="B42" s="58">
        <v>15.01</v>
      </c>
      <c r="C42" s="50" t="str">
        <f>IFERROR(VLOOKUP(B42,'Product Backlog'!$E$3:$H$190,2,FALSE),"")</f>
        <v>입주민 등록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44519</v>
      </c>
      <c r="J42" s="56">
        <f t="shared" si="6"/>
        <v>19</v>
      </c>
      <c r="K42" s="62">
        <f t="shared" si="0"/>
        <v>-28</v>
      </c>
      <c r="L42" s="77">
        <f t="shared" si="1"/>
        <v>0</v>
      </c>
      <c r="M42" s="77">
        <f t="shared" si="2"/>
        <v>1.3999999999999986</v>
      </c>
      <c r="N42" s="77">
        <f t="shared" si="3"/>
        <v>21</v>
      </c>
      <c r="O42" s="77">
        <f t="shared" si="4"/>
        <v>72</v>
      </c>
      <c r="P42" s="78">
        <f t="shared" si="5"/>
        <v>0.28999999999999998</v>
      </c>
    </row>
    <row r="43" spans="2:20" ht="15" customHeight="1">
      <c r="B43" s="58">
        <v>16.010000000000002</v>
      </c>
      <c r="C43" s="50" t="str">
        <f>IFERROR(VLOOKUP(B43,'Product Backlog'!$E$3:$H$190,2,FALSE),"")</f>
        <v>민원 작성 UI 설계</v>
      </c>
      <c r="D43" s="51">
        <f>IFERROR(VLOOKUP(B43,'Product Backlog'!$E$3:$H$190,4,FALSE),"")</f>
        <v>1.5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44522</v>
      </c>
      <c r="J43" s="56">
        <f t="shared" si="6"/>
        <v>20</v>
      </c>
      <c r="K43" s="62">
        <f t="shared" si="0"/>
        <v>-30.8</v>
      </c>
      <c r="L43" s="77">
        <f t="shared" si="1"/>
        <v>0</v>
      </c>
      <c r="M43" s="77">
        <f t="shared" si="2"/>
        <v>1.3999999999999986</v>
      </c>
      <c r="N43" s="77">
        <f t="shared" si="3"/>
        <v>21</v>
      </c>
      <c r="O43" s="77">
        <f t="shared" si="4"/>
        <v>76</v>
      </c>
      <c r="P43" s="78">
        <f t="shared" si="5"/>
        <v>0.28000000000000003</v>
      </c>
    </row>
    <row r="44" spans="2:20" ht="15" customHeight="1">
      <c r="B44" s="58">
        <v>3.01</v>
      </c>
      <c r="C44" s="50" t="str">
        <f>IFERROR(VLOOKUP(B44,'Product Backlog'!$E$3:$H$190,2,FALSE),"")</f>
        <v xml:space="preserve">게시물 작성 UI 설계 </v>
      </c>
      <c r="D44" s="51">
        <f>IFERROR(VLOOKUP(B44,'Product Backlog'!$E$3:$H$190,4,FALSE),"")</f>
        <v>2</v>
      </c>
      <c r="E44" s="59" t="s">
        <v>275</v>
      </c>
      <c r="F44" s="60">
        <v>44502</v>
      </c>
      <c r="G44" s="61">
        <v>3</v>
      </c>
      <c r="H44" s="35"/>
      <c r="I44" s="55">
        <f>WORKDAY($D$3,(J44-1),Holidays!$C$5:$C$60)</f>
        <v>44523</v>
      </c>
      <c r="J44" s="56">
        <f t="shared" si="6"/>
        <v>21</v>
      </c>
      <c r="K44" s="62">
        <f t="shared" si="0"/>
        <v>-33.6</v>
      </c>
      <c r="L44" s="77">
        <f t="shared" si="1"/>
        <v>0</v>
      </c>
      <c r="M44" s="77">
        <f t="shared" si="2"/>
        <v>1.3999999999999986</v>
      </c>
      <c r="N44" s="77">
        <f t="shared" si="3"/>
        <v>21</v>
      </c>
      <c r="O44" s="77">
        <f t="shared" si="4"/>
        <v>80</v>
      </c>
      <c r="P44" s="78">
        <f t="shared" si="5"/>
        <v>0.26</v>
      </c>
    </row>
    <row r="45" spans="2:20" ht="15" customHeight="1">
      <c r="B45" s="58">
        <v>4.01</v>
      </c>
      <c r="C45" s="50" t="str">
        <f>IFERROR(VLOOKUP(B45,'Product Backlog'!$E$3:$H$190,2,FALSE),"")</f>
        <v xml:space="preserve">게시물 성격 선택 UI 설계 </v>
      </c>
      <c r="D45" s="51">
        <f>IFERROR(VLOOKUP(B45,'Product Backlog'!$E$3:$H$190,4,FALSE),"")</f>
        <v>0.5</v>
      </c>
      <c r="E45" s="59" t="s">
        <v>275</v>
      </c>
      <c r="F45" s="60">
        <v>44502</v>
      </c>
      <c r="G45" s="61">
        <v>1</v>
      </c>
      <c r="H45" s="35"/>
      <c r="I45" s="55">
        <f>WORKDAY($D$3,(J45-1),Holidays!$C$5:$C$60)</f>
        <v>44524</v>
      </c>
      <c r="J45" s="56">
        <f t="shared" si="6"/>
        <v>22</v>
      </c>
      <c r="K45" s="62">
        <f t="shared" si="0"/>
        <v>-36.4</v>
      </c>
      <c r="L45" s="77">
        <f t="shared" si="1"/>
        <v>0</v>
      </c>
      <c r="M45" s="77">
        <f t="shared" si="2"/>
        <v>1.3999999999999986</v>
      </c>
      <c r="N45" s="77">
        <f t="shared" si="3"/>
        <v>21</v>
      </c>
      <c r="O45" s="77">
        <f t="shared" si="4"/>
        <v>84</v>
      </c>
      <c r="P45" s="78">
        <f t="shared" si="5"/>
        <v>0.25</v>
      </c>
    </row>
    <row r="46" spans="2:20" ht="15" customHeight="1">
      <c r="B46" s="58">
        <v>5.01</v>
      </c>
      <c r="C46" s="50" t="str">
        <f>IFERROR(VLOOKUP(B46,'Product Backlog'!$E$3:$H$190,2,FALSE),"")</f>
        <v xml:space="preserve">게시물 등록 UI 설계 </v>
      </c>
      <c r="D46" s="51">
        <f>IFERROR(VLOOKUP(B46,'Product Backlog'!$E$3:$H$190,4,FALSE),"")</f>
        <v>1</v>
      </c>
      <c r="E46" s="59" t="s">
        <v>275</v>
      </c>
      <c r="F46" s="60">
        <v>44503</v>
      </c>
      <c r="G46" s="61">
        <v>1</v>
      </c>
      <c r="H46" s="35"/>
      <c r="I46" s="55">
        <f>WORKDAY($D$3,(J46-1),Holidays!$C$5:$C$60)</f>
        <v>44525</v>
      </c>
      <c r="J46" s="56">
        <f t="shared" si="6"/>
        <v>23</v>
      </c>
      <c r="K46" s="62">
        <f t="shared" si="0"/>
        <v>-39.200000000000003</v>
      </c>
      <c r="L46" s="77">
        <f t="shared" si="1"/>
        <v>0</v>
      </c>
      <c r="M46" s="77">
        <f t="shared" si="2"/>
        <v>1.3999999999999986</v>
      </c>
      <c r="N46" s="77">
        <f t="shared" si="3"/>
        <v>21</v>
      </c>
      <c r="O46" s="77">
        <f t="shared" si="4"/>
        <v>88</v>
      </c>
      <c r="P46" s="78">
        <f t="shared" si="5"/>
        <v>0.24</v>
      </c>
    </row>
    <row r="47" spans="2:20" ht="15" customHeight="1">
      <c r="B47" s="58">
        <v>5.0199999999999996</v>
      </c>
      <c r="C47" s="50" t="str">
        <f>IFERROR(VLOOKUP(B47,'Product Backlog'!$E$3:$H$190,2,FALSE),"")</f>
        <v xml:space="preserve">게시물 등록 취소 UI 설계 </v>
      </c>
      <c r="D47" s="51">
        <f>IFERROR(VLOOKUP(B47,'Product Backlog'!$E$3:$H$190,4,FALSE),"")</f>
        <v>0.5</v>
      </c>
      <c r="E47" s="59" t="s">
        <v>275</v>
      </c>
      <c r="F47" s="60">
        <v>44503</v>
      </c>
      <c r="G47" s="61">
        <v>1</v>
      </c>
      <c r="H47" s="35"/>
      <c r="I47" s="55">
        <f>WORKDAY($D$3,(J47-1),Holidays!$C$5:$C$60)</f>
        <v>44526</v>
      </c>
      <c r="J47" s="56">
        <f t="shared" si="6"/>
        <v>24</v>
      </c>
      <c r="K47" s="62">
        <f t="shared" si="0"/>
        <v>-42</v>
      </c>
      <c r="L47" s="77">
        <f t="shared" si="1"/>
        <v>0</v>
      </c>
      <c r="M47" s="77">
        <f t="shared" si="2"/>
        <v>1.3999999999999986</v>
      </c>
      <c r="N47" s="77">
        <f t="shared" si="3"/>
        <v>21</v>
      </c>
      <c r="O47" s="77">
        <f t="shared" si="4"/>
        <v>92</v>
      </c>
      <c r="P47" s="78">
        <f t="shared" si="5"/>
        <v>0.23</v>
      </c>
    </row>
    <row r="48" spans="2:20" ht="15" customHeight="1">
      <c r="B48" s="58">
        <v>5.03</v>
      </c>
      <c r="C48" s="50" t="str">
        <f>IFERROR(VLOOKUP(B48,'Product Backlog'!$E$3:$H$190,2,FALSE),"")</f>
        <v xml:space="preserve">자신의 게시물 저장 기능 개발 </v>
      </c>
      <c r="D48" s="51">
        <f>IFERROR(VLOOKUP(B48,'Product Backlog'!$E$3:$H$190,4,FALSE),"")</f>
        <v>0.5</v>
      </c>
      <c r="E48" s="59" t="s">
        <v>275</v>
      </c>
      <c r="F48" s="60">
        <v>44498</v>
      </c>
      <c r="G48" s="61">
        <v>1</v>
      </c>
      <c r="H48" s="35"/>
      <c r="I48" s="55">
        <f>WORKDAY($D$3,(J48-1),Holidays!$C$5:$C$60)</f>
        <v>44529</v>
      </c>
      <c r="J48" s="56">
        <f t="shared" si="6"/>
        <v>25</v>
      </c>
      <c r="K48" s="62">
        <f t="shared" si="0"/>
        <v>-44.8</v>
      </c>
      <c r="L48" s="77">
        <f t="shared" si="1"/>
        <v>0</v>
      </c>
      <c r="M48" s="77">
        <f t="shared" si="2"/>
        <v>1.3999999999999986</v>
      </c>
      <c r="N48" s="77">
        <f t="shared" si="3"/>
        <v>21</v>
      </c>
      <c r="O48" s="77">
        <f t="shared" si="4"/>
        <v>96</v>
      </c>
      <c r="P48" s="78">
        <f t="shared" si="5"/>
        <v>0.22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44530</v>
      </c>
      <c r="J49" s="56">
        <f t="shared" si="6"/>
        <v>26</v>
      </c>
      <c r="K49" s="62">
        <f t="shared" si="0"/>
        <v>-47.6</v>
      </c>
      <c r="L49" s="77">
        <f t="shared" si="1"/>
        <v>0</v>
      </c>
      <c r="M49" s="77">
        <f t="shared" si="2"/>
        <v>1.3999999999999986</v>
      </c>
      <c r="N49" s="77">
        <f t="shared" si="3"/>
        <v>21</v>
      </c>
      <c r="O49" s="77">
        <f t="shared" si="4"/>
        <v>100</v>
      </c>
      <c r="P49" s="78">
        <f t="shared" si="5"/>
        <v>0.21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44531</v>
      </c>
      <c r="J50" s="56">
        <f t="shared" si="6"/>
        <v>27</v>
      </c>
      <c r="K50" s="62">
        <f t="shared" si="0"/>
        <v>-50.4</v>
      </c>
      <c r="L50" s="77">
        <f t="shared" si="1"/>
        <v>0</v>
      </c>
      <c r="M50" s="77">
        <f t="shared" si="2"/>
        <v>1.3999999999999986</v>
      </c>
      <c r="N50" s="77">
        <f t="shared" si="3"/>
        <v>21</v>
      </c>
      <c r="O50" s="77">
        <f t="shared" si="4"/>
        <v>104</v>
      </c>
      <c r="P50" s="78">
        <f t="shared" si="5"/>
        <v>0.2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44532</v>
      </c>
      <c r="J51" s="56">
        <f t="shared" si="6"/>
        <v>28</v>
      </c>
      <c r="K51" s="62">
        <f t="shared" si="0"/>
        <v>-53.2</v>
      </c>
      <c r="L51" s="77">
        <f t="shared" si="1"/>
        <v>0</v>
      </c>
      <c r="M51" s="77">
        <f t="shared" si="2"/>
        <v>1.3999999999999986</v>
      </c>
      <c r="N51" s="77">
        <f t="shared" si="3"/>
        <v>21</v>
      </c>
      <c r="O51" s="77">
        <f t="shared" si="4"/>
        <v>108</v>
      </c>
      <c r="P51" s="78">
        <f t="shared" si="5"/>
        <v>0.19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44533</v>
      </c>
      <c r="J52" s="56">
        <f t="shared" si="6"/>
        <v>29</v>
      </c>
      <c r="K52" s="62">
        <f t="shared" si="0"/>
        <v>-56</v>
      </c>
      <c r="L52" s="77">
        <f t="shared" si="1"/>
        <v>0</v>
      </c>
      <c r="M52" s="77">
        <f t="shared" si="2"/>
        <v>1.3999999999999986</v>
      </c>
      <c r="N52" s="77">
        <f t="shared" si="3"/>
        <v>21</v>
      </c>
      <c r="O52" s="77">
        <f t="shared" si="4"/>
        <v>112</v>
      </c>
      <c r="P52" s="78">
        <f t="shared" si="5"/>
        <v>0.19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44536</v>
      </c>
      <c r="J53" s="56">
        <f t="shared" si="6"/>
        <v>30</v>
      </c>
      <c r="K53" s="62">
        <f t="shared" si="0"/>
        <v>-58.8</v>
      </c>
      <c r="L53" s="77">
        <f t="shared" si="1"/>
        <v>0</v>
      </c>
      <c r="M53" s="77">
        <f t="shared" si="2"/>
        <v>1.3999999999999986</v>
      </c>
      <c r="N53" s="77">
        <f t="shared" si="3"/>
        <v>21</v>
      </c>
      <c r="O53" s="77">
        <f t="shared" si="4"/>
        <v>116</v>
      </c>
      <c r="P53" s="78">
        <f t="shared" si="5"/>
        <v>0.18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  <c r="I54" s="55">
        <f>WORKDAY($D$3,(J54-1),Holidays!$C$5:$C$60)</f>
        <v>44537</v>
      </c>
      <c r="J54" s="56">
        <f t="shared" si="6"/>
        <v>31</v>
      </c>
      <c r="K54" s="62">
        <f t="shared" si="0"/>
        <v>-61.6</v>
      </c>
      <c r="L54" s="77">
        <f t="shared" si="1"/>
        <v>0</v>
      </c>
      <c r="M54" s="77">
        <f t="shared" si="2"/>
        <v>1.3999999999999986</v>
      </c>
      <c r="N54" s="77">
        <f t="shared" si="3"/>
        <v>21</v>
      </c>
      <c r="O54" s="77">
        <f t="shared" si="4"/>
        <v>120</v>
      </c>
      <c r="P54" s="78">
        <f t="shared" si="5"/>
        <v>0.18</v>
      </c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58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59" t="s">
        <v>276</v>
      </c>
      <c r="F72" s="60" t="s">
        <v>276</v>
      </c>
      <c r="G72" s="61" t="s">
        <v>276</v>
      </c>
      <c r="H72" s="35"/>
    </row>
    <row r="73" spans="2:8" ht="15" customHeight="1" thickBot="1">
      <c r="B73" s="64"/>
      <c r="C73" s="50" t="str">
        <f>IFERROR(VLOOKUP(B73,'Product Backlog'!$E$3:$H$190,2,FALSE),"")</f>
        <v/>
      </c>
      <c r="D73" s="51" t="str">
        <f>IFERROR(VLOOKUP(B73,'Product Backlog'!$E$3:$H$190,4,FALSE),"")</f>
        <v/>
      </c>
      <c r="E73" s="65" t="s">
        <v>276</v>
      </c>
      <c r="F73" s="66" t="s">
        <v>276</v>
      </c>
      <c r="G73" s="67" t="s">
        <v>276</v>
      </c>
      <c r="H73" s="35"/>
    </row>
    <row r="74" spans="2:8" ht="15" customHeight="1">
      <c r="B74" s="42"/>
      <c r="C74" s="35"/>
      <c r="D74" s="35"/>
      <c r="E74" s="35"/>
      <c r="F74" s="35"/>
      <c r="G74" s="35"/>
    </row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phoneticPr fontId="2" type="noConversion"/>
  <conditionalFormatting sqref="D21">
    <cfRule type="cellIs" dxfId="17" priority="5" stopIfTrue="1" operator="lessThan">
      <formula>-0.5</formula>
    </cfRule>
    <cfRule type="cellIs" dxfId="16" priority="6" stopIfTrue="1" operator="between">
      <formula>-0.5</formula>
      <formula>1</formula>
    </cfRule>
  </conditionalFormatting>
  <conditionalFormatting sqref="I24:P26 I28:P54">
    <cfRule type="expression" dxfId="15" priority="3">
      <formula>$J24=$D$7+1</formula>
    </cfRule>
    <cfRule type="expression" dxfId="14" priority="4">
      <formula>$J24 &gt; $D$7+1</formula>
    </cfRule>
  </conditionalFormatting>
  <conditionalFormatting sqref="I27:P27">
    <cfRule type="expression" dxfId="13" priority="1">
      <formula>$J27=$D$7+1</formula>
    </cfRule>
    <cfRule type="expression" dxfId="12" priority="2">
      <formula>$J27 &gt; $D$7+1</formula>
    </cfRule>
  </conditionalFormatting>
  <dataValidations count="1">
    <dataValidation type="list" allowBlank="1" showInputMessage="1" showErrorMessage="1" sqref="E24:E73" xr:uid="{00000000-0002-0000-03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101"/>
  <sheetViews>
    <sheetView showGridLines="0" tabSelected="1" topLeftCell="A18" zoomScaleNormal="100" workbookViewId="0">
      <selection activeCell="E24" sqref="E24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281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44508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44521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10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40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28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28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17.010000000000002</v>
      </c>
      <c r="C24" s="50" t="str">
        <f>IFERROR(VLOOKUP(B24,'Product Backlog'!$E$3:$H$190,2,FALSE),"")</f>
        <v>민원 성격 설정 UI 설계</v>
      </c>
      <c r="D24" s="51">
        <f>IFERROR(VLOOKUP(B24,'Product Backlog'!$E$3:$H$190,4,FALSE),"")</f>
        <v>1</v>
      </c>
      <c r="E24" s="52" t="s">
        <v>278</v>
      </c>
      <c r="F24" s="53"/>
      <c r="G24" s="54"/>
      <c r="H24" s="35"/>
      <c r="I24" s="55">
        <f>WORKDAY($D$3,(J24-1),Holidays!$C$5:$C$60)</f>
        <v>44508</v>
      </c>
      <c r="J24" s="56">
        <v>1</v>
      </c>
      <c r="K24" s="39">
        <f t="shared" ref="K24:K53" si="0">ROUND($D$9+($J24-1)*$D$10,1)</f>
        <v>28</v>
      </c>
      <c r="L24" s="77">
        <f t="shared" ref="L24:L53" si="1">IFERROR(IF(K24&gt;$D$9, $D$9, IF(K24&lt;0,0,K24)),0)</f>
        <v>28</v>
      </c>
      <c r="M24" s="77">
        <f t="shared" ref="M24:M53" si="2">$D$9-N24</f>
        <v>28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44518</v>
      </c>
      <c r="S24" s="35"/>
      <c r="T24" s="35"/>
    </row>
    <row r="25" spans="2:22" ht="15" customHeight="1">
      <c r="B25" s="58">
        <v>17.02</v>
      </c>
      <c r="C25" s="50" t="str">
        <f>IFERROR(VLOOKUP(B25,'Product Backlog'!$E$3:$H$190,2,FALSE),"")</f>
        <v>민원 성격 설정 기능 개발</v>
      </c>
      <c r="D25" s="51">
        <f>IFERROR(VLOOKUP(B25,'Product Backlog'!$E$3:$H$190,4,FALSE),"")</f>
        <v>0.5</v>
      </c>
      <c r="E25" s="59" t="s">
        <v>278</v>
      </c>
      <c r="F25" s="60"/>
      <c r="G25" s="61"/>
      <c r="H25" s="35"/>
      <c r="I25" s="55">
        <f>WORKDAY($D$3,(J25-1),Holidays!$C$5:$C$60)</f>
        <v>44509</v>
      </c>
      <c r="J25" s="56">
        <f t="shared" ref="J25:J53" si="6">$J$24+ROW()-ROW($J$24)</f>
        <v>2</v>
      </c>
      <c r="K25" s="62">
        <f t="shared" si="0"/>
        <v>25.2</v>
      </c>
      <c r="L25" s="77">
        <f t="shared" si="1"/>
        <v>25.2</v>
      </c>
      <c r="M25" s="77">
        <f t="shared" si="2"/>
        <v>27.5</v>
      </c>
      <c r="N25" s="77">
        <f t="shared" si="3"/>
        <v>0.5</v>
      </c>
      <c r="O25" s="77">
        <f t="shared" si="4"/>
        <v>4</v>
      </c>
      <c r="P25" s="78">
        <f t="shared" si="5"/>
        <v>0.13</v>
      </c>
      <c r="Q25" s="35"/>
      <c r="R25" s="63">
        <f>NETWORKDAYS($D$3,$R$24,Holidays!$C$5:$C$60)</f>
        <v>9</v>
      </c>
      <c r="S25" s="35"/>
      <c r="T25" s="35"/>
    </row>
    <row r="26" spans="2:22" ht="15" customHeight="1">
      <c r="B26" s="58">
        <v>17.03</v>
      </c>
      <c r="C26" s="50" t="str">
        <f>IFERROR(VLOOKUP(B26,'Product Backlog'!$E$3:$H$190,2,FALSE),"")</f>
        <v>민원 신고 기능 개발</v>
      </c>
      <c r="D26" s="51">
        <f>IFERROR(VLOOKUP(B26,'Product Backlog'!$E$3:$H$190,4,FALSE),"")</f>
        <v>0.5</v>
      </c>
      <c r="E26" s="59" t="s">
        <v>275</v>
      </c>
      <c r="F26" s="60">
        <v>44508</v>
      </c>
      <c r="G26" s="61">
        <v>0.5</v>
      </c>
      <c r="H26" s="35"/>
      <c r="I26" s="55">
        <f>WORKDAY($D$3,(J26-1),Holidays!$C$5:$C$60)</f>
        <v>44510</v>
      </c>
      <c r="J26" s="56">
        <f t="shared" si="6"/>
        <v>3</v>
      </c>
      <c r="K26" s="62">
        <f t="shared" si="0"/>
        <v>22.4</v>
      </c>
      <c r="L26" s="77">
        <f t="shared" si="1"/>
        <v>22.4</v>
      </c>
      <c r="M26" s="77">
        <f t="shared" si="2"/>
        <v>27.5</v>
      </c>
      <c r="N26" s="77">
        <f t="shared" si="3"/>
        <v>0.5</v>
      </c>
      <c r="O26" s="77">
        <f t="shared" si="4"/>
        <v>8</v>
      </c>
      <c r="P26" s="78">
        <f t="shared" si="5"/>
        <v>0.06</v>
      </c>
      <c r="Q26" s="35"/>
      <c r="R26" s="35"/>
      <c r="S26" s="35"/>
      <c r="T26" s="35"/>
    </row>
    <row r="27" spans="2:22" ht="15" customHeight="1">
      <c r="B27" s="58">
        <v>18.010000000000002</v>
      </c>
      <c r="C27" s="50" t="str">
        <f>IFERROR(VLOOKUP(B27,'Product Backlog'!$E$3:$H$190,2,FALSE),"")</f>
        <v>민원 조회 UI 설계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44511</v>
      </c>
      <c r="J27" s="56">
        <f t="shared" si="6"/>
        <v>4</v>
      </c>
      <c r="K27" s="62">
        <f t="shared" si="0"/>
        <v>19.600000000000001</v>
      </c>
      <c r="L27" s="77">
        <f t="shared" si="1"/>
        <v>19.600000000000001</v>
      </c>
      <c r="M27" s="77">
        <f t="shared" si="2"/>
        <v>23</v>
      </c>
      <c r="N27" s="77">
        <f t="shared" si="3"/>
        <v>5</v>
      </c>
      <c r="O27" s="77">
        <f t="shared" si="4"/>
        <v>12</v>
      </c>
      <c r="P27" s="78">
        <f t="shared" si="5"/>
        <v>0.42</v>
      </c>
      <c r="Q27" s="35"/>
      <c r="R27" s="35"/>
      <c r="S27" s="35"/>
      <c r="T27" s="35"/>
    </row>
    <row r="28" spans="2:22" ht="15" customHeight="1">
      <c r="B28" s="58">
        <v>18.02</v>
      </c>
      <c r="C28" s="50" t="str">
        <f>IFERROR(VLOOKUP(B28,'Product Backlog'!$E$3:$H$190,2,FALSE),"")</f>
        <v>민원 조회 기능 개발</v>
      </c>
      <c r="D28" s="51">
        <f>IFERROR(VLOOKUP(B28,'Product Backlog'!$E$3:$H$190,4,FALSE),"")</f>
        <v>0.5</v>
      </c>
      <c r="E28" s="59" t="s">
        <v>275</v>
      </c>
      <c r="F28" s="60">
        <v>44512</v>
      </c>
      <c r="G28" s="61">
        <v>0.5</v>
      </c>
      <c r="H28" s="35"/>
      <c r="I28" s="55">
        <f>WORKDAY($D$3,(J28-1),Holidays!$C$5:$C$60)</f>
        <v>44512</v>
      </c>
      <c r="J28" s="56">
        <f t="shared" si="6"/>
        <v>5</v>
      </c>
      <c r="K28" s="62">
        <f t="shared" si="0"/>
        <v>16.8</v>
      </c>
      <c r="L28" s="77">
        <f t="shared" si="1"/>
        <v>16.8</v>
      </c>
      <c r="M28" s="77">
        <f t="shared" si="2"/>
        <v>20.5</v>
      </c>
      <c r="N28" s="77">
        <f t="shared" si="3"/>
        <v>7.5</v>
      </c>
      <c r="O28" s="77">
        <f t="shared" si="4"/>
        <v>16</v>
      </c>
      <c r="P28" s="78">
        <f t="shared" si="5"/>
        <v>0.47</v>
      </c>
      <c r="Q28" s="35"/>
      <c r="R28" s="35"/>
      <c r="S28" s="35"/>
      <c r="T28" s="35"/>
    </row>
    <row r="29" spans="2:22" ht="15" customHeight="1">
      <c r="B29" s="58">
        <v>19.010000000000002</v>
      </c>
      <c r="C29" s="50" t="str">
        <f>IFERROR(VLOOKUP(B29,'Product Backlog'!$E$3:$H$190,2,FALSE),"")</f>
        <v>민원 선택 UI 설계</v>
      </c>
      <c r="D29" s="51">
        <f>IFERROR(VLOOKUP(B29,'Product Backlog'!$E$3:$H$190,4,FALSE),"")</f>
        <v>1.5</v>
      </c>
      <c r="E29" s="59" t="s">
        <v>275</v>
      </c>
      <c r="F29" s="60">
        <v>44517</v>
      </c>
      <c r="G29" s="61">
        <v>1.5</v>
      </c>
      <c r="H29" s="35"/>
      <c r="I29" s="55">
        <f>WORKDAY($D$3,(J29-1),Holidays!$C$5:$C$60)</f>
        <v>44515</v>
      </c>
      <c r="J29" s="56">
        <f t="shared" si="6"/>
        <v>6</v>
      </c>
      <c r="K29" s="62">
        <f t="shared" si="0"/>
        <v>14</v>
      </c>
      <c r="L29" s="77">
        <f t="shared" si="1"/>
        <v>14</v>
      </c>
      <c r="M29" s="77">
        <f t="shared" si="2"/>
        <v>18.5</v>
      </c>
      <c r="N29" s="77">
        <f t="shared" si="3"/>
        <v>9.5</v>
      </c>
      <c r="O29" s="77">
        <f t="shared" si="4"/>
        <v>20</v>
      </c>
      <c r="P29" s="78">
        <f t="shared" si="5"/>
        <v>0.48</v>
      </c>
      <c r="Q29" s="35"/>
      <c r="R29" s="35"/>
      <c r="S29" s="35"/>
      <c r="T29" s="35"/>
    </row>
    <row r="30" spans="2:22" ht="15" customHeight="1">
      <c r="B30" s="58">
        <v>19.02</v>
      </c>
      <c r="C30" s="50" t="str">
        <f>IFERROR(VLOOKUP(B30,'Product Backlog'!$E$3:$H$190,2,FALSE),"")</f>
        <v>민원 불러오기 백엔드 개발</v>
      </c>
      <c r="D30" s="51">
        <f>IFERROR(VLOOKUP(B30,'Product Backlog'!$E$3:$H$190,4,FALSE),"")</f>
        <v>1</v>
      </c>
      <c r="E30" s="59" t="s">
        <v>275</v>
      </c>
      <c r="F30" s="60">
        <v>44510</v>
      </c>
      <c r="G30" s="61">
        <v>1</v>
      </c>
      <c r="H30" s="35"/>
      <c r="I30" s="55">
        <f>WORKDAY($D$3,(J30-1),Holidays!$C$5:$C$60)</f>
        <v>44516</v>
      </c>
      <c r="J30" s="56">
        <f t="shared" si="6"/>
        <v>7</v>
      </c>
      <c r="K30" s="62">
        <f t="shared" si="0"/>
        <v>11.2</v>
      </c>
      <c r="L30" s="77">
        <f t="shared" si="1"/>
        <v>11.2</v>
      </c>
      <c r="M30" s="77">
        <f t="shared" si="2"/>
        <v>17</v>
      </c>
      <c r="N30" s="77">
        <f t="shared" si="3"/>
        <v>11</v>
      </c>
      <c r="O30" s="77">
        <f t="shared" si="4"/>
        <v>24</v>
      </c>
      <c r="P30" s="78">
        <f t="shared" si="5"/>
        <v>0.46</v>
      </c>
      <c r="Q30" s="35"/>
      <c r="R30" s="35"/>
      <c r="S30" s="35"/>
      <c r="T30" s="35"/>
    </row>
    <row r="31" spans="2:22" ht="15" customHeight="1">
      <c r="B31" s="58">
        <v>20.010000000000002</v>
      </c>
      <c r="C31" s="50" t="str">
        <f>IFERROR(VLOOKUP(B31,'Product Backlog'!$E$3:$H$190,2,FALSE),"")</f>
        <v>민원 결과 입력 UI 설계</v>
      </c>
      <c r="D31" s="51">
        <f>IFERROR(VLOOKUP(B31,'Product Backlog'!$E$3:$H$190,4,FALSE),"")</f>
        <v>1.5</v>
      </c>
      <c r="E31" s="59" t="s">
        <v>275</v>
      </c>
      <c r="F31" s="60">
        <v>44516</v>
      </c>
      <c r="G31" s="61">
        <v>1</v>
      </c>
      <c r="H31" s="35"/>
      <c r="I31" s="55">
        <f>WORKDAY($D$3,(J31-1),Holidays!$C$5:$C$60)</f>
        <v>44517</v>
      </c>
      <c r="J31" s="56">
        <f t="shared" si="6"/>
        <v>8</v>
      </c>
      <c r="K31" s="62">
        <f t="shared" si="0"/>
        <v>8.4</v>
      </c>
      <c r="L31" s="77">
        <f t="shared" si="1"/>
        <v>8.4</v>
      </c>
      <c r="M31" s="77">
        <f t="shared" si="2"/>
        <v>13</v>
      </c>
      <c r="N31" s="77">
        <f t="shared" si="3"/>
        <v>15</v>
      </c>
      <c r="O31" s="77">
        <f t="shared" si="4"/>
        <v>28</v>
      </c>
      <c r="P31" s="78">
        <f t="shared" si="5"/>
        <v>0.54</v>
      </c>
      <c r="Q31" s="35"/>
      <c r="R31" s="35"/>
      <c r="S31" s="35"/>
      <c r="T31" s="35"/>
    </row>
    <row r="32" spans="2:22" ht="15" customHeight="1">
      <c r="B32" s="58">
        <v>20.02</v>
      </c>
      <c r="C32" s="50" t="str">
        <f>IFERROR(VLOOKUP(B32,'Product Backlog'!$E$3:$H$190,2,FALSE),"")</f>
        <v>민원 결과 저장 기능 개발</v>
      </c>
      <c r="D32" s="51">
        <f>IFERROR(VLOOKUP(B32,'Product Backlog'!$E$3:$H$190,4,FALSE),"")</f>
        <v>1</v>
      </c>
      <c r="E32" s="59" t="s">
        <v>275</v>
      </c>
      <c r="F32" s="60">
        <v>44515</v>
      </c>
      <c r="G32" s="61">
        <v>1</v>
      </c>
      <c r="H32" s="35"/>
      <c r="I32" s="55">
        <f>WORKDAY($D$3,(J32-1),Holidays!$C$5:$C$60)</f>
        <v>44518</v>
      </c>
      <c r="J32" s="56">
        <f t="shared" si="6"/>
        <v>9</v>
      </c>
      <c r="K32" s="62">
        <f t="shared" si="0"/>
        <v>5.6</v>
      </c>
      <c r="L32" s="77">
        <f t="shared" si="1"/>
        <v>5.6</v>
      </c>
      <c r="M32" s="77">
        <f t="shared" si="2"/>
        <v>10.5</v>
      </c>
      <c r="N32" s="77">
        <f t="shared" si="3"/>
        <v>17.5</v>
      </c>
      <c r="O32" s="77">
        <f t="shared" si="4"/>
        <v>32</v>
      </c>
      <c r="P32" s="78">
        <f t="shared" si="5"/>
        <v>0.55000000000000004</v>
      </c>
      <c r="Q32" s="35"/>
      <c r="R32" s="35"/>
      <c r="S32" s="35"/>
      <c r="T32" s="35"/>
    </row>
    <row r="33" spans="2:20" ht="15" customHeight="1">
      <c r="B33" s="58">
        <v>20.03</v>
      </c>
      <c r="C33" s="50" t="str">
        <f>IFERROR(VLOOKUP(B33,'Product Backlog'!$E$3:$H$190,2,FALSE),"")</f>
        <v>민원 결과 알림 기능 개발</v>
      </c>
      <c r="D33" s="51">
        <f>IFERROR(VLOOKUP(B33,'Product Backlog'!$E$3:$H$190,4,FALSE),"")</f>
        <v>0.5</v>
      </c>
      <c r="E33" s="59" t="s">
        <v>279</v>
      </c>
      <c r="F33" s="60"/>
      <c r="G33" s="61"/>
      <c r="H33" s="35"/>
      <c r="I33" s="55">
        <f>WORKDAY($D$3,(J33-1),Holidays!$C$5:$C$60)</f>
        <v>44519</v>
      </c>
      <c r="J33" s="56">
        <f t="shared" si="6"/>
        <v>10</v>
      </c>
      <c r="K33" s="62">
        <f t="shared" si="0"/>
        <v>2.8</v>
      </c>
      <c r="L33" s="77">
        <f t="shared" si="1"/>
        <v>2.8</v>
      </c>
      <c r="M33" s="77">
        <f t="shared" si="2"/>
        <v>10.5</v>
      </c>
      <c r="N33" s="77">
        <f t="shared" si="3"/>
        <v>17.5</v>
      </c>
      <c r="O33" s="77">
        <f t="shared" si="4"/>
        <v>36</v>
      </c>
      <c r="P33" s="78">
        <f t="shared" si="5"/>
        <v>0.49</v>
      </c>
      <c r="Q33" s="35"/>
      <c r="R33" s="35"/>
      <c r="S33" s="35"/>
      <c r="T33" s="35"/>
    </row>
    <row r="34" spans="2:20" ht="15" customHeight="1">
      <c r="B34" s="58">
        <v>21.01</v>
      </c>
      <c r="C34" s="50" t="str">
        <f>IFERROR(VLOOKUP(B34,'Product Backlog'!$E$3:$H$190,2,FALSE),"")</f>
        <v>차량 정보 입력 UI 설계</v>
      </c>
      <c r="D34" s="51">
        <f>IFERROR(VLOOKUP(B34,'Product Backlog'!$E$3:$H$190,4,FALSE),"")</f>
        <v>1</v>
      </c>
      <c r="E34" s="59" t="s">
        <v>275</v>
      </c>
      <c r="F34" s="60">
        <v>44516</v>
      </c>
      <c r="G34" s="61">
        <v>1</v>
      </c>
      <c r="H34" s="35"/>
      <c r="I34" s="55">
        <f>WORKDAY($D$3,(J34-1),Holidays!$C$5:$C$60)</f>
        <v>44522</v>
      </c>
      <c r="J34" s="56">
        <f t="shared" si="6"/>
        <v>11</v>
      </c>
      <c r="K34" s="62">
        <f t="shared" si="0"/>
        <v>0</v>
      </c>
      <c r="L34" s="77">
        <f t="shared" si="1"/>
        <v>0</v>
      </c>
      <c r="M34" s="77">
        <f t="shared" si="2"/>
        <v>10.5</v>
      </c>
      <c r="N34" s="77">
        <f t="shared" si="3"/>
        <v>17.5</v>
      </c>
      <c r="O34" s="77">
        <f t="shared" si="4"/>
        <v>40</v>
      </c>
      <c r="P34" s="78">
        <f t="shared" si="5"/>
        <v>0.44</v>
      </c>
      <c r="Q34" s="35"/>
      <c r="R34" s="35"/>
      <c r="S34" s="35"/>
      <c r="T34" s="35"/>
    </row>
    <row r="35" spans="2:20" ht="15" customHeight="1">
      <c r="B35" s="58">
        <v>22.01</v>
      </c>
      <c r="C35" s="50" t="str">
        <f>IFERROR(VLOOKUP(B35,'Product Backlog'!$E$3:$H$190,2,FALSE),"")</f>
        <v>차량 세부 정보 입력 UI 설계</v>
      </c>
      <c r="D35" s="51">
        <f>IFERROR(VLOOKUP(B35,'Product Backlog'!$E$3:$H$190,4,FALSE),"")</f>
        <v>1.5</v>
      </c>
      <c r="E35" s="59" t="s">
        <v>279</v>
      </c>
      <c r="F35" s="60"/>
      <c r="G35" s="61"/>
      <c r="H35" s="35"/>
      <c r="I35" s="55">
        <f>WORKDAY($D$3,(J35-1),Holidays!$C$5:$C$60)</f>
        <v>44523</v>
      </c>
      <c r="J35" s="56">
        <f t="shared" si="6"/>
        <v>12</v>
      </c>
      <c r="K35" s="62">
        <f t="shared" si="0"/>
        <v>-2.8</v>
      </c>
      <c r="L35" s="77">
        <f t="shared" si="1"/>
        <v>0</v>
      </c>
      <c r="M35" s="77">
        <f t="shared" si="2"/>
        <v>10.5</v>
      </c>
      <c r="N35" s="77">
        <f t="shared" si="3"/>
        <v>17.5</v>
      </c>
      <c r="O35" s="77">
        <f t="shared" si="4"/>
        <v>44</v>
      </c>
      <c r="P35" s="78">
        <f t="shared" si="5"/>
        <v>0.4</v>
      </c>
      <c r="Q35" s="35"/>
      <c r="R35" s="35"/>
      <c r="S35" s="35"/>
      <c r="T35" s="35"/>
    </row>
    <row r="36" spans="2:20" ht="15" customHeight="1">
      <c r="B36" s="58">
        <v>23.01</v>
      </c>
      <c r="C36" s="50" t="str">
        <f>IFERROR(VLOOKUP(B36,'Product Backlog'!$E$3:$H$190,2,FALSE),"")</f>
        <v xml:space="preserve">차량 등록 UI 설계 </v>
      </c>
      <c r="D36" s="51">
        <f>IFERROR(VLOOKUP(B36,'Product Backlog'!$E$3:$H$190,4,FALSE),"")</f>
        <v>1</v>
      </c>
      <c r="E36" s="59" t="s">
        <v>275</v>
      </c>
      <c r="F36" s="60">
        <v>44510</v>
      </c>
      <c r="G36" s="61">
        <v>1</v>
      </c>
      <c r="H36" s="35"/>
      <c r="I36" s="55">
        <f>WORKDAY($D$3,(J36-1),Holidays!$C$5:$C$60)</f>
        <v>44524</v>
      </c>
      <c r="J36" s="56">
        <f t="shared" si="6"/>
        <v>13</v>
      </c>
      <c r="K36" s="62">
        <f t="shared" si="0"/>
        <v>-5.6</v>
      </c>
      <c r="L36" s="77">
        <f t="shared" si="1"/>
        <v>0</v>
      </c>
      <c r="M36" s="77">
        <f t="shared" si="2"/>
        <v>10.5</v>
      </c>
      <c r="N36" s="77">
        <f t="shared" si="3"/>
        <v>17.5</v>
      </c>
      <c r="O36" s="77">
        <f t="shared" si="4"/>
        <v>48</v>
      </c>
      <c r="P36" s="78">
        <f t="shared" si="5"/>
        <v>0.36</v>
      </c>
      <c r="Q36" s="35"/>
      <c r="R36" s="35"/>
      <c r="S36" s="35"/>
      <c r="T36" s="35"/>
    </row>
    <row r="37" spans="2:20" ht="15" customHeight="1">
      <c r="B37" s="58">
        <v>23.02</v>
      </c>
      <c r="C37" s="50" t="str">
        <f>IFERROR(VLOOKUP(B37,'Product Backlog'!$E$3:$H$190,2,FALSE),"")</f>
        <v xml:space="preserve">차량 등록 등록 여부 기능 개발 </v>
      </c>
      <c r="D37" s="51">
        <f>IFERROR(VLOOKUP(B37,'Product Backlog'!$E$3:$H$190,4,FALSE),"")</f>
        <v>0.5</v>
      </c>
      <c r="E37" s="59" t="s">
        <v>278</v>
      </c>
      <c r="F37" s="60"/>
      <c r="G37" s="61"/>
      <c r="H37" s="35"/>
      <c r="I37" s="55">
        <f>WORKDAY($D$3,(J37-1),Holidays!$C$5:$C$60)</f>
        <v>44525</v>
      </c>
      <c r="J37" s="56">
        <f t="shared" si="6"/>
        <v>14</v>
      </c>
      <c r="K37" s="62">
        <f t="shared" si="0"/>
        <v>-8.4</v>
      </c>
      <c r="L37" s="77">
        <f t="shared" si="1"/>
        <v>0</v>
      </c>
      <c r="M37" s="77">
        <f t="shared" si="2"/>
        <v>10.5</v>
      </c>
      <c r="N37" s="77">
        <f t="shared" si="3"/>
        <v>17.5</v>
      </c>
      <c r="O37" s="77">
        <f t="shared" si="4"/>
        <v>52</v>
      </c>
      <c r="P37" s="78">
        <f t="shared" si="5"/>
        <v>0.34</v>
      </c>
      <c r="R37" s="35"/>
      <c r="S37" s="35"/>
      <c r="T37" s="35"/>
    </row>
    <row r="38" spans="2:20" ht="15" customHeight="1">
      <c r="B38" s="58">
        <v>23.03</v>
      </c>
      <c r="C38" s="50" t="str">
        <f>IFERROR(VLOOKUP(B38,'Product Backlog'!$E$3:$H$190,2,FALSE),"")</f>
        <v xml:space="preserve">차량 등록 백엔드 개발 </v>
      </c>
      <c r="D38" s="51">
        <f>IFERROR(VLOOKUP(B38,'Product Backlog'!$E$3:$H$190,4,FALSE),"")</f>
        <v>0.5</v>
      </c>
      <c r="E38" s="59" t="s">
        <v>275</v>
      </c>
      <c r="F38" s="60">
        <v>44511</v>
      </c>
      <c r="G38" s="61">
        <v>0.5</v>
      </c>
      <c r="H38" s="35"/>
      <c r="I38" s="55">
        <f>WORKDAY($D$3,(J38-1),Holidays!$C$5:$C$60)</f>
        <v>44526</v>
      </c>
      <c r="J38" s="56">
        <f t="shared" si="6"/>
        <v>15</v>
      </c>
      <c r="K38" s="62">
        <f t="shared" si="0"/>
        <v>-11.2</v>
      </c>
      <c r="L38" s="77">
        <f t="shared" si="1"/>
        <v>0</v>
      </c>
      <c r="M38" s="77">
        <f t="shared" si="2"/>
        <v>10.5</v>
      </c>
      <c r="N38" s="77">
        <f t="shared" si="3"/>
        <v>17.5</v>
      </c>
      <c r="O38" s="77">
        <f t="shared" si="4"/>
        <v>56</v>
      </c>
      <c r="P38" s="78">
        <f t="shared" si="5"/>
        <v>0.31</v>
      </c>
      <c r="T38" s="35"/>
    </row>
    <row r="39" spans="2:20" ht="15" customHeight="1">
      <c r="B39" s="58">
        <v>24.01</v>
      </c>
      <c r="C39" s="50" t="str">
        <f>IFERROR(VLOOKUP(B39,'Product Backlog'!$E$3:$H$190,2,FALSE),"")</f>
        <v xml:space="preserve">관리비 통계 UI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44529</v>
      </c>
      <c r="J39" s="56">
        <f t="shared" si="6"/>
        <v>16</v>
      </c>
      <c r="K39" s="62">
        <f t="shared" si="0"/>
        <v>-14</v>
      </c>
      <c r="L39" s="77">
        <f t="shared" si="1"/>
        <v>0</v>
      </c>
      <c r="M39" s="77">
        <f t="shared" si="2"/>
        <v>10.5</v>
      </c>
      <c r="N39" s="77">
        <f t="shared" si="3"/>
        <v>17.5</v>
      </c>
      <c r="O39" s="77">
        <f t="shared" si="4"/>
        <v>60</v>
      </c>
      <c r="P39" s="78">
        <f t="shared" si="5"/>
        <v>0.28999999999999998</v>
      </c>
    </row>
    <row r="40" spans="2:20" ht="15" customHeight="1">
      <c r="B40" s="58">
        <v>24.02</v>
      </c>
      <c r="C40" s="50" t="str">
        <f>IFERROR(VLOOKUP(B40,'Product Backlog'!$E$3:$H$190,2,FALSE),"")</f>
        <v>관리비 통계 백 엔드 구현</v>
      </c>
      <c r="D40" s="51">
        <f>IFERROR(VLOOKUP(B40,'Product Backlog'!$E$3:$H$190,4,FALSE),"")</f>
        <v>1</v>
      </c>
      <c r="E40" s="59" t="s">
        <v>275</v>
      </c>
      <c r="F40" s="60">
        <v>44511</v>
      </c>
      <c r="G40" s="61">
        <v>1</v>
      </c>
      <c r="H40" s="35"/>
      <c r="I40" s="55">
        <f>WORKDAY($D$3,(J40-1),Holidays!$C$5:$C$60)</f>
        <v>44530</v>
      </c>
      <c r="J40" s="56">
        <f t="shared" si="6"/>
        <v>17</v>
      </c>
      <c r="K40" s="62">
        <f t="shared" si="0"/>
        <v>-16.8</v>
      </c>
      <c r="L40" s="77">
        <f t="shared" si="1"/>
        <v>0</v>
      </c>
      <c r="M40" s="77">
        <f t="shared" si="2"/>
        <v>10.5</v>
      </c>
      <c r="N40" s="77">
        <f t="shared" si="3"/>
        <v>17.5</v>
      </c>
      <c r="O40" s="77">
        <f t="shared" si="4"/>
        <v>64</v>
      </c>
      <c r="P40" s="78">
        <f t="shared" si="5"/>
        <v>0.27</v>
      </c>
    </row>
    <row r="41" spans="2:20" ht="15" customHeight="1">
      <c r="B41" s="58">
        <v>25.01</v>
      </c>
      <c r="C41" s="50" t="str">
        <f>IFERROR(VLOOKUP(B41,'Product Backlog'!$E$3:$H$190,2,FALSE),"")</f>
        <v>관리비 설정 UI 설계</v>
      </c>
      <c r="D41" s="51">
        <f>IFERROR(VLOOKUP(B41,'Product Backlog'!$E$3:$H$190,4,FALSE),"")</f>
        <v>1</v>
      </c>
      <c r="E41" s="59" t="s">
        <v>275</v>
      </c>
      <c r="F41" s="60">
        <v>44516</v>
      </c>
      <c r="G41" s="61">
        <v>1</v>
      </c>
      <c r="H41" s="35"/>
      <c r="I41" s="55">
        <f>WORKDAY($D$3,(J41-1),Holidays!$C$5:$C$60)</f>
        <v>44531</v>
      </c>
      <c r="J41" s="56">
        <f t="shared" si="6"/>
        <v>18</v>
      </c>
      <c r="K41" s="62">
        <f t="shared" si="0"/>
        <v>-19.600000000000001</v>
      </c>
      <c r="L41" s="77">
        <f t="shared" si="1"/>
        <v>0</v>
      </c>
      <c r="M41" s="77">
        <f t="shared" si="2"/>
        <v>10.5</v>
      </c>
      <c r="N41" s="77">
        <f t="shared" si="3"/>
        <v>17.5</v>
      </c>
      <c r="O41" s="77">
        <f t="shared" si="4"/>
        <v>68</v>
      </c>
      <c r="P41" s="78">
        <f t="shared" si="5"/>
        <v>0.26</v>
      </c>
    </row>
    <row r="42" spans="2:20" ht="15" customHeight="1">
      <c r="B42" s="58">
        <v>25.02</v>
      </c>
      <c r="C42" s="50" t="str">
        <f>IFERROR(VLOOKUP(B42,'Product Backlog'!$E$3:$H$190,2,FALSE),"")</f>
        <v xml:space="preserve">관리비 입력 기능 구현 </v>
      </c>
      <c r="D42" s="51">
        <f>IFERROR(VLOOKUP(B42,'Product Backlog'!$E$3:$H$190,4,FALSE),"")</f>
        <v>0.5</v>
      </c>
      <c r="E42" s="59" t="s">
        <v>275</v>
      </c>
      <c r="F42" s="60">
        <v>44512</v>
      </c>
      <c r="G42" s="61">
        <v>0.5</v>
      </c>
      <c r="H42" s="35"/>
      <c r="I42" s="55">
        <f>WORKDAY($D$3,(J42-1),Holidays!$C$5:$C$60)</f>
        <v>44532</v>
      </c>
      <c r="J42" s="56">
        <f t="shared" si="6"/>
        <v>19</v>
      </c>
      <c r="K42" s="62">
        <f t="shared" si="0"/>
        <v>-22.4</v>
      </c>
      <c r="L42" s="77">
        <f t="shared" si="1"/>
        <v>0</v>
      </c>
      <c r="M42" s="77">
        <f t="shared" si="2"/>
        <v>10.5</v>
      </c>
      <c r="N42" s="77">
        <f t="shared" si="3"/>
        <v>17.5</v>
      </c>
      <c r="O42" s="77">
        <f t="shared" si="4"/>
        <v>72</v>
      </c>
      <c r="P42" s="78">
        <f t="shared" si="5"/>
        <v>0.24</v>
      </c>
    </row>
    <row r="43" spans="2:20" ht="15" customHeight="1">
      <c r="B43" s="58">
        <v>25.03</v>
      </c>
      <c r="C43" s="50" t="str">
        <f>IFERROR(VLOOKUP(B43,'Product Backlog'!$E$3:$H$190,2,FALSE),"")</f>
        <v>관리비 입력 백엔드 개발</v>
      </c>
      <c r="D43" s="51">
        <f>IFERROR(VLOOKUP(B43,'Product Backlog'!$E$3:$H$190,4,FALSE),"")</f>
        <v>1</v>
      </c>
      <c r="E43" s="59" t="s">
        <v>275</v>
      </c>
      <c r="F43" s="60">
        <v>44512</v>
      </c>
      <c r="G43" s="61">
        <v>1</v>
      </c>
      <c r="H43" s="35"/>
      <c r="I43" s="55">
        <f>WORKDAY($D$3,(J43-1),Holidays!$C$5:$C$60)</f>
        <v>44533</v>
      </c>
      <c r="J43" s="56">
        <f t="shared" si="6"/>
        <v>20</v>
      </c>
      <c r="K43" s="62">
        <f t="shared" si="0"/>
        <v>-25.2</v>
      </c>
      <c r="L43" s="77">
        <f t="shared" si="1"/>
        <v>0</v>
      </c>
      <c r="M43" s="77">
        <f t="shared" si="2"/>
        <v>10.5</v>
      </c>
      <c r="N43" s="77">
        <f t="shared" si="3"/>
        <v>17.5</v>
      </c>
      <c r="O43" s="77">
        <f t="shared" si="4"/>
        <v>76</v>
      </c>
      <c r="P43" s="78">
        <f t="shared" si="5"/>
        <v>0.23</v>
      </c>
    </row>
    <row r="44" spans="2:20" ht="15" customHeight="1">
      <c r="B44" s="58">
        <v>8.02</v>
      </c>
      <c r="C44" s="50" t="s">
        <v>296</v>
      </c>
      <c r="D44" s="51">
        <v>1</v>
      </c>
      <c r="E44" s="59" t="s">
        <v>278</v>
      </c>
      <c r="F44" s="60"/>
      <c r="G44" s="61"/>
      <c r="H44" s="35"/>
      <c r="I44" s="55">
        <f>WORKDAY($D$3,(J44-1),Holidays!$C$5:$C$60)</f>
        <v>44536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10.5</v>
      </c>
      <c r="N44" s="77">
        <f t="shared" si="3"/>
        <v>17.5</v>
      </c>
      <c r="O44" s="77">
        <f t="shared" si="4"/>
        <v>80</v>
      </c>
      <c r="P44" s="78">
        <f t="shared" si="5"/>
        <v>0.22</v>
      </c>
    </row>
    <row r="45" spans="2:20" ht="15" customHeight="1">
      <c r="B45" s="58">
        <v>9.01</v>
      </c>
      <c r="C45" s="50" t="s">
        <v>297</v>
      </c>
      <c r="D45" s="51">
        <v>1.5</v>
      </c>
      <c r="E45" s="59" t="s">
        <v>275</v>
      </c>
      <c r="F45" s="60">
        <v>44510</v>
      </c>
      <c r="G45" s="61">
        <v>1.5</v>
      </c>
      <c r="H45" s="35"/>
      <c r="I45" s="55">
        <f>WORKDAY($D$3,(J45-1),Holidays!$C$5:$C$60)</f>
        <v>44537</v>
      </c>
      <c r="J45" s="56">
        <f t="shared" si="6"/>
        <v>22</v>
      </c>
      <c r="K45" s="62">
        <f t="shared" si="0"/>
        <v>-30.8</v>
      </c>
      <c r="L45" s="77">
        <f t="shared" si="1"/>
        <v>0</v>
      </c>
      <c r="M45" s="77">
        <f t="shared" si="2"/>
        <v>10.5</v>
      </c>
      <c r="N45" s="77">
        <f t="shared" si="3"/>
        <v>17.5</v>
      </c>
      <c r="O45" s="77">
        <f t="shared" si="4"/>
        <v>84</v>
      </c>
      <c r="P45" s="78">
        <f t="shared" si="5"/>
        <v>0.21</v>
      </c>
    </row>
    <row r="46" spans="2:20" ht="15" customHeight="1">
      <c r="B46" s="58">
        <v>10.029999999999999</v>
      </c>
      <c r="C46" s="50" t="s">
        <v>298</v>
      </c>
      <c r="D46" s="51">
        <v>0.5</v>
      </c>
      <c r="E46" s="59" t="s">
        <v>275</v>
      </c>
      <c r="F46" s="60">
        <v>44511</v>
      </c>
      <c r="G46" s="61">
        <v>1</v>
      </c>
      <c r="H46" s="35"/>
      <c r="I46" s="55">
        <f>WORKDAY($D$3,(J46-1),Holidays!$C$5:$C$60)</f>
        <v>44538</v>
      </c>
      <c r="J46" s="56">
        <f t="shared" si="6"/>
        <v>23</v>
      </c>
      <c r="K46" s="62">
        <f t="shared" si="0"/>
        <v>-33.6</v>
      </c>
      <c r="L46" s="77">
        <f t="shared" si="1"/>
        <v>0</v>
      </c>
      <c r="M46" s="77">
        <f t="shared" si="2"/>
        <v>10.5</v>
      </c>
      <c r="N46" s="77">
        <f t="shared" si="3"/>
        <v>17.5</v>
      </c>
      <c r="O46" s="77">
        <f t="shared" si="4"/>
        <v>88</v>
      </c>
      <c r="P46" s="78">
        <f t="shared" si="5"/>
        <v>0.2</v>
      </c>
    </row>
    <row r="47" spans="2:20" ht="15" customHeight="1">
      <c r="B47" s="58">
        <v>11.01</v>
      </c>
      <c r="C47" s="50" t="s">
        <v>299</v>
      </c>
      <c r="D47" s="51">
        <v>1</v>
      </c>
      <c r="E47" s="59" t="s">
        <v>275</v>
      </c>
      <c r="F47" s="60">
        <v>44516</v>
      </c>
      <c r="G47" s="61">
        <v>1</v>
      </c>
      <c r="H47" s="35"/>
      <c r="I47" s="55">
        <f>WORKDAY($D$3,(J47-1),Holidays!$C$5:$C$60)</f>
        <v>44539</v>
      </c>
      <c r="J47" s="56">
        <f t="shared" si="6"/>
        <v>24</v>
      </c>
      <c r="K47" s="62">
        <f t="shared" si="0"/>
        <v>-36.4</v>
      </c>
      <c r="L47" s="77">
        <f t="shared" si="1"/>
        <v>0</v>
      </c>
      <c r="M47" s="77">
        <f t="shared" si="2"/>
        <v>10.5</v>
      </c>
      <c r="N47" s="77">
        <f t="shared" si="3"/>
        <v>17.5</v>
      </c>
      <c r="O47" s="77">
        <f t="shared" si="4"/>
        <v>92</v>
      </c>
      <c r="P47" s="78">
        <f t="shared" si="5"/>
        <v>0.19</v>
      </c>
    </row>
    <row r="48" spans="2:20" ht="15" customHeight="1">
      <c r="B48" s="58">
        <v>12.01</v>
      </c>
      <c r="C48" s="50" t="s">
        <v>300</v>
      </c>
      <c r="D48" s="51">
        <v>1</v>
      </c>
      <c r="E48" s="59" t="s">
        <v>275</v>
      </c>
      <c r="F48" s="60">
        <v>44517</v>
      </c>
      <c r="G48" s="61">
        <v>1</v>
      </c>
      <c r="H48" s="35"/>
      <c r="I48" s="55">
        <f>WORKDAY($D$3,(J48-1),Holidays!$C$5:$C$60)</f>
        <v>44540</v>
      </c>
      <c r="J48" s="56">
        <f t="shared" si="6"/>
        <v>25</v>
      </c>
      <c r="K48" s="62">
        <f t="shared" si="0"/>
        <v>-39.200000000000003</v>
      </c>
      <c r="L48" s="77">
        <f t="shared" si="1"/>
        <v>0</v>
      </c>
      <c r="M48" s="77">
        <f t="shared" si="2"/>
        <v>10.5</v>
      </c>
      <c r="N48" s="77">
        <f t="shared" si="3"/>
        <v>17.5</v>
      </c>
      <c r="O48" s="77">
        <f t="shared" si="4"/>
        <v>96</v>
      </c>
      <c r="P48" s="78">
        <f t="shared" si="5"/>
        <v>0.18</v>
      </c>
    </row>
    <row r="49" spans="2:16" ht="15" customHeight="1">
      <c r="B49" s="58">
        <v>13.01</v>
      </c>
      <c r="C49" s="50" t="s">
        <v>301</v>
      </c>
      <c r="D49" s="51">
        <v>1.5</v>
      </c>
      <c r="E49" s="59" t="s">
        <v>279</v>
      </c>
      <c r="F49" s="60" t="s">
        <v>276</v>
      </c>
      <c r="G49" s="61" t="s">
        <v>276</v>
      </c>
      <c r="H49" s="35"/>
      <c r="I49" s="55">
        <f>WORKDAY($D$3,(J49-1),Holidays!$C$5:$C$60)</f>
        <v>44543</v>
      </c>
      <c r="J49" s="56">
        <f t="shared" si="6"/>
        <v>26</v>
      </c>
      <c r="K49" s="62">
        <f t="shared" si="0"/>
        <v>-42</v>
      </c>
      <c r="L49" s="77">
        <f t="shared" si="1"/>
        <v>0</v>
      </c>
      <c r="M49" s="77">
        <f t="shared" si="2"/>
        <v>10.5</v>
      </c>
      <c r="N49" s="77">
        <f t="shared" si="3"/>
        <v>17.5</v>
      </c>
      <c r="O49" s="77">
        <f t="shared" si="4"/>
        <v>100</v>
      </c>
      <c r="P49" s="78">
        <f t="shared" si="5"/>
        <v>0.18</v>
      </c>
    </row>
    <row r="50" spans="2:16" ht="15" customHeight="1">
      <c r="B50" s="58">
        <v>14.01</v>
      </c>
      <c r="C50" s="50" t="s">
        <v>302</v>
      </c>
      <c r="D50" s="51">
        <v>0.5</v>
      </c>
      <c r="E50" s="59" t="s">
        <v>275</v>
      </c>
      <c r="F50" s="60">
        <v>44510</v>
      </c>
      <c r="G50" s="61">
        <v>1</v>
      </c>
      <c r="H50" s="35"/>
      <c r="I50" s="55">
        <f>WORKDAY($D$3,(J50-1),Holidays!$C$5:$C$60)</f>
        <v>44544</v>
      </c>
      <c r="J50" s="56">
        <f t="shared" si="6"/>
        <v>27</v>
      </c>
      <c r="K50" s="62">
        <f t="shared" si="0"/>
        <v>-44.8</v>
      </c>
      <c r="L50" s="77">
        <f t="shared" si="1"/>
        <v>0</v>
      </c>
      <c r="M50" s="77">
        <f t="shared" si="2"/>
        <v>10.5</v>
      </c>
      <c r="N50" s="77">
        <f t="shared" si="3"/>
        <v>17.5</v>
      </c>
      <c r="O50" s="77">
        <f t="shared" si="4"/>
        <v>104</v>
      </c>
      <c r="P50" s="78">
        <f t="shared" si="5"/>
        <v>0.17</v>
      </c>
    </row>
    <row r="51" spans="2:16" ht="15" customHeight="1">
      <c r="B51" s="58">
        <v>15.01</v>
      </c>
      <c r="C51" s="50" t="s">
        <v>303</v>
      </c>
      <c r="D51" s="51">
        <v>0.5</v>
      </c>
      <c r="E51" s="59" t="s">
        <v>275</v>
      </c>
      <c r="F51" s="60">
        <v>44515</v>
      </c>
      <c r="G51" s="61">
        <v>0.5</v>
      </c>
      <c r="H51" s="35"/>
      <c r="I51" s="55">
        <f>WORKDAY($D$3,(J51-1),Holidays!$C$5:$C$60)</f>
        <v>44545</v>
      </c>
      <c r="J51" s="56">
        <f t="shared" si="6"/>
        <v>28</v>
      </c>
      <c r="K51" s="62">
        <f t="shared" si="0"/>
        <v>-47.6</v>
      </c>
      <c r="L51" s="77">
        <f t="shared" si="1"/>
        <v>0</v>
      </c>
      <c r="M51" s="77">
        <f t="shared" si="2"/>
        <v>10.5</v>
      </c>
      <c r="N51" s="77">
        <f t="shared" si="3"/>
        <v>17.5</v>
      </c>
      <c r="O51" s="77">
        <f t="shared" si="4"/>
        <v>108</v>
      </c>
      <c r="P51" s="78">
        <f t="shared" si="5"/>
        <v>0.16</v>
      </c>
    </row>
    <row r="52" spans="2:16" ht="15" customHeight="1">
      <c r="B52" s="58">
        <v>16.010000000000002</v>
      </c>
      <c r="C52" s="50" t="s">
        <v>304</v>
      </c>
      <c r="D52" s="51">
        <v>1.5</v>
      </c>
      <c r="E52" s="59" t="s">
        <v>279</v>
      </c>
      <c r="F52" s="60" t="s">
        <v>276</v>
      </c>
      <c r="G52" s="61" t="s">
        <v>276</v>
      </c>
      <c r="H52" s="35"/>
      <c r="I52" s="55">
        <f>WORKDAY($D$3,(J52-1),Holidays!$C$5:$C$60)</f>
        <v>44546</v>
      </c>
      <c r="J52" s="56">
        <f t="shared" si="6"/>
        <v>29</v>
      </c>
      <c r="K52" s="62">
        <f t="shared" si="0"/>
        <v>-50.4</v>
      </c>
      <c r="L52" s="77">
        <f t="shared" si="1"/>
        <v>0</v>
      </c>
      <c r="M52" s="77">
        <f t="shared" si="2"/>
        <v>10.5</v>
      </c>
      <c r="N52" s="77">
        <f t="shared" si="3"/>
        <v>17.5</v>
      </c>
      <c r="O52" s="77">
        <f t="shared" si="4"/>
        <v>112</v>
      </c>
      <c r="P52" s="78">
        <f t="shared" si="5"/>
        <v>0.16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44547</v>
      </c>
      <c r="J53" s="56">
        <f t="shared" si="6"/>
        <v>30</v>
      </c>
      <c r="K53" s="62">
        <f t="shared" si="0"/>
        <v>-53.2</v>
      </c>
      <c r="L53" s="77">
        <f t="shared" si="1"/>
        <v>0</v>
      </c>
      <c r="M53" s="77">
        <f t="shared" si="2"/>
        <v>10.5</v>
      </c>
      <c r="N53" s="77">
        <f t="shared" si="3"/>
        <v>17.5</v>
      </c>
      <c r="O53" s="77">
        <f t="shared" si="4"/>
        <v>116</v>
      </c>
      <c r="P53" s="78">
        <f t="shared" si="5"/>
        <v>0.15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11" priority="3" stopIfTrue="1" operator="lessThan">
      <formula>-0.5</formula>
    </cfRule>
    <cfRule type="cellIs" dxfId="10" priority="4" stopIfTrue="1" operator="between">
      <formula>-0.5</formula>
      <formula>1</formula>
    </cfRule>
  </conditionalFormatting>
  <conditionalFormatting sqref="I24:P53">
    <cfRule type="expression" dxfId="9" priority="1">
      <formula>$J24=$D$7+1</formula>
    </cfRule>
    <cfRule type="expression" dxfId="8" priority="2">
      <formula>$J24 &gt; $D$7+1</formula>
    </cfRule>
  </conditionalFormatting>
  <dataValidations count="1">
    <dataValidation type="list" allowBlank="1" showInputMessage="1" showErrorMessage="1" sqref="E24:E72" xr:uid="{00000000-0002-0000-04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101"/>
  <sheetViews>
    <sheetView showGridLines="0" topLeftCell="A17" zoomScaleNormal="100" workbookViewId="0">
      <selection activeCell="E49" sqref="E49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282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44522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44536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21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1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26.01</v>
      </c>
      <c r="C24" s="50" t="str">
        <f>IFERROR(VLOOKUP(B24,'Product Backlog'!$E$3:$H$190,2,FALSE),"")</f>
        <v>본인인증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44522</v>
      </c>
      <c r="J24" s="56">
        <v>1</v>
      </c>
      <c r="K24" s="39">
        <f t="shared" ref="K24:K53" si="0">ROUND($D$9+($J24-1)*$D$10,1)</f>
        <v>22</v>
      </c>
      <c r="L24" s="77">
        <f t="shared" ref="L24:L53" si="1">IFERROR(IF(K24&gt;$D$9, $D$9, IF(K24&lt;0,0,K24)),0)</f>
        <v>22</v>
      </c>
      <c r="M24" s="77">
        <f t="shared" ref="M24:M53" si="2">$D$9-N24</f>
        <v>22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44522</v>
      </c>
      <c r="S24" s="35"/>
      <c r="T24" s="35"/>
    </row>
    <row r="25" spans="2:22" ht="15" customHeight="1">
      <c r="B25" s="58">
        <v>26.02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1</v>
      </c>
      <c r="E25" s="59" t="s">
        <v>279</v>
      </c>
      <c r="F25" s="60"/>
      <c r="G25" s="61"/>
      <c r="H25" s="35"/>
      <c r="I25" s="55">
        <f>WORKDAY($D$3,(J25-1),Holidays!$C$5:$C$60)</f>
        <v>44523</v>
      </c>
      <c r="J25" s="56">
        <f t="shared" ref="J25:J53" si="6">$J$24+ROW()-ROW($J$24)</f>
        <v>2</v>
      </c>
      <c r="K25" s="62">
        <f t="shared" si="0"/>
        <v>20</v>
      </c>
      <c r="L25" s="77">
        <f t="shared" si="1"/>
        <v>20</v>
      </c>
      <c r="M25" s="77">
        <f t="shared" si="2"/>
        <v>22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27.01</v>
      </c>
      <c r="C26" s="50" t="str">
        <f>IFERROR(VLOOKUP(B26,'Product Backlog'!$E$3:$H$190,2,FALSE),"")</f>
        <v>아파트 단지 조회 UI 설계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44524</v>
      </c>
      <c r="J26" s="56">
        <f t="shared" si="6"/>
        <v>3</v>
      </c>
      <c r="K26" s="62">
        <f t="shared" si="0"/>
        <v>18</v>
      </c>
      <c r="L26" s="77">
        <f t="shared" si="1"/>
        <v>18</v>
      </c>
      <c r="M26" s="77">
        <f t="shared" si="2"/>
        <v>22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27.02</v>
      </c>
      <c r="C27" s="50" t="str">
        <f>IFERROR(VLOOKUP(B27,'Product Backlog'!$E$3:$H$190,2,FALSE),"")</f>
        <v>아파트 단지 조회 기능 개발</v>
      </c>
      <c r="D27" s="51">
        <f>IFERROR(VLOOKUP(B27,'Product Backlog'!$E$3:$H$190,4,FALSE),"")</f>
        <v>1</v>
      </c>
      <c r="E27" s="59" t="s">
        <v>279</v>
      </c>
      <c r="F27" s="60"/>
      <c r="G27" s="61"/>
      <c r="H27" s="35"/>
      <c r="I27" s="55">
        <f>WORKDAY($D$3,(J27-1),Holidays!$C$5:$C$60)</f>
        <v>44525</v>
      </c>
      <c r="J27" s="56">
        <f t="shared" si="6"/>
        <v>4</v>
      </c>
      <c r="K27" s="62">
        <f t="shared" si="0"/>
        <v>16</v>
      </c>
      <c r="L27" s="77">
        <f t="shared" si="1"/>
        <v>16</v>
      </c>
      <c r="M27" s="77">
        <f t="shared" si="2"/>
        <v>22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27.03</v>
      </c>
      <c r="C28" s="50" t="str">
        <f>IFERROR(VLOOKUP(B28,'Product Backlog'!$E$3:$H$190,2,FALSE),"")</f>
        <v>입주민 인증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44526</v>
      </c>
      <c r="J28" s="56">
        <f t="shared" si="6"/>
        <v>5</v>
      </c>
      <c r="K28" s="62">
        <f t="shared" si="0"/>
        <v>14</v>
      </c>
      <c r="L28" s="77">
        <f t="shared" si="1"/>
        <v>14</v>
      </c>
      <c r="M28" s="77">
        <f t="shared" si="2"/>
        <v>22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28.01</v>
      </c>
      <c r="C29" s="50" t="str">
        <f>IFERROR(VLOOKUP(B29,'Product Backlog'!$E$3:$H$190,2,FALSE),"")</f>
        <v>입주민 회원가입 UI 설계</v>
      </c>
      <c r="D29" s="51">
        <f>IFERROR(VLOOKUP(B29,'Product Backlog'!$E$3:$H$190,4,FALSE),"")</f>
        <v>2</v>
      </c>
      <c r="E29" s="59" t="s">
        <v>279</v>
      </c>
      <c r="F29" s="60"/>
      <c r="G29" s="61"/>
      <c r="H29" s="35"/>
      <c r="I29" s="55">
        <f>WORKDAY($D$3,(J29-1),Holidays!$C$5:$C$60)</f>
        <v>44529</v>
      </c>
      <c r="J29" s="56">
        <f t="shared" si="6"/>
        <v>6</v>
      </c>
      <c r="K29" s="62">
        <f t="shared" si="0"/>
        <v>12</v>
      </c>
      <c r="L29" s="77">
        <f t="shared" si="1"/>
        <v>12</v>
      </c>
      <c r="M29" s="77">
        <f t="shared" si="2"/>
        <v>22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28.02</v>
      </c>
      <c r="C30" s="50" t="str">
        <f>IFERROR(VLOOKUP(B30,'Product Backlog'!$E$3:$H$190,2,FALSE),"")</f>
        <v>입주민 회원가입 기능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44530</v>
      </c>
      <c r="J30" s="56">
        <f t="shared" si="6"/>
        <v>7</v>
      </c>
      <c r="K30" s="62">
        <f t="shared" si="0"/>
        <v>10</v>
      </c>
      <c r="L30" s="77">
        <f t="shared" si="1"/>
        <v>10</v>
      </c>
      <c r="M30" s="77">
        <f t="shared" si="2"/>
        <v>22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29.01</v>
      </c>
      <c r="C31" s="50" t="str">
        <f>IFERROR(VLOOKUP(B31,'Product Backlog'!$E$3:$H$190,2,FALSE),"")</f>
        <v>입주민 로그인 UI 설계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44531</v>
      </c>
      <c r="J31" s="56">
        <f t="shared" si="6"/>
        <v>8</v>
      </c>
      <c r="K31" s="62">
        <f t="shared" si="0"/>
        <v>8</v>
      </c>
      <c r="L31" s="77">
        <f t="shared" si="1"/>
        <v>8</v>
      </c>
      <c r="M31" s="77">
        <f t="shared" si="2"/>
        <v>22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29.02</v>
      </c>
      <c r="C32" s="50" t="str">
        <f>IFERROR(VLOOKUP(B32,'Product Backlog'!$E$3:$H$190,2,FALSE),"")</f>
        <v>입주민 로그인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44532</v>
      </c>
      <c r="J32" s="56">
        <f t="shared" si="6"/>
        <v>9</v>
      </c>
      <c r="K32" s="62">
        <f t="shared" si="0"/>
        <v>6</v>
      </c>
      <c r="L32" s="77">
        <f t="shared" si="1"/>
        <v>6</v>
      </c>
      <c r="M32" s="77">
        <f t="shared" si="2"/>
        <v>22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30.01</v>
      </c>
      <c r="C33" s="50" t="str">
        <f>IFERROR(VLOOKUP(B33,'Product Backlog'!$E$3:$H$190,2,FALSE),"")</f>
        <v xml:space="preserve">관리비 세부 항목 UI 설계 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44533</v>
      </c>
      <c r="J33" s="56">
        <f t="shared" si="6"/>
        <v>10</v>
      </c>
      <c r="K33" s="62">
        <f t="shared" si="0"/>
        <v>4</v>
      </c>
      <c r="L33" s="77">
        <f t="shared" si="1"/>
        <v>4</v>
      </c>
      <c r="M33" s="77">
        <f t="shared" si="2"/>
        <v>22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31.01</v>
      </c>
      <c r="C34" s="50" t="str">
        <f>IFERROR(VLOOKUP(B34,'Product Backlog'!$E$3:$H$190,2,FALSE),"")</f>
        <v xml:space="preserve">전월 대비 비교 UI 설계 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44536</v>
      </c>
      <c r="J34" s="56">
        <f t="shared" si="6"/>
        <v>11</v>
      </c>
      <c r="K34" s="62">
        <f t="shared" si="0"/>
        <v>2</v>
      </c>
      <c r="L34" s="77">
        <f t="shared" si="1"/>
        <v>2</v>
      </c>
      <c r="M34" s="77">
        <f t="shared" si="2"/>
        <v>22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>
        <v>32.01</v>
      </c>
      <c r="C35" s="50" t="str">
        <f>IFERROR(VLOOKUP(B35,'Product Backlog'!$E$3:$H$190,2,FALSE),"")</f>
        <v>공지사항 설정 UI 설계</v>
      </c>
      <c r="D35" s="51">
        <f>IFERROR(VLOOKUP(B35,'Product Backlog'!$E$3:$H$190,4,FALSE),"")</f>
        <v>1</v>
      </c>
      <c r="E35" s="59" t="s">
        <v>279</v>
      </c>
      <c r="F35" s="60"/>
      <c r="G35" s="61"/>
      <c r="H35" s="35"/>
      <c r="I35" s="55">
        <f>WORKDAY($D$3,(J35-1),Holidays!$C$5:$C$60)</f>
        <v>44537</v>
      </c>
      <c r="J35" s="56">
        <f t="shared" si="6"/>
        <v>12</v>
      </c>
      <c r="K35" s="62">
        <f t="shared" si="0"/>
        <v>0</v>
      </c>
      <c r="L35" s="77">
        <f t="shared" si="1"/>
        <v>0</v>
      </c>
      <c r="M35" s="77">
        <f t="shared" si="2"/>
        <v>22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>
        <v>32.020000000000003</v>
      </c>
      <c r="C36" s="50" t="str">
        <f>IFERROR(VLOOKUP(B36,'Product Backlog'!$E$3:$H$190,2,FALSE),"")</f>
        <v>공지사항 설정 기능 개발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44538</v>
      </c>
      <c r="J36" s="56">
        <f t="shared" si="6"/>
        <v>13</v>
      </c>
      <c r="K36" s="62">
        <f t="shared" si="0"/>
        <v>-2</v>
      </c>
      <c r="L36" s="77">
        <f t="shared" si="1"/>
        <v>0</v>
      </c>
      <c r="M36" s="77">
        <f t="shared" si="2"/>
        <v>22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>
        <v>33.01</v>
      </c>
      <c r="C37" s="50" t="str">
        <f>IFERROR(VLOOKUP(B37,'Product Backlog'!$E$3:$H$190,2,FALSE),"")</f>
        <v xml:space="preserve">답댓글 기능 개발 </v>
      </c>
      <c r="D37" s="51">
        <f>IFERROR(VLOOKUP(B37,'Product Backlog'!$E$3:$H$190,4,FALSE),"")</f>
        <v>1</v>
      </c>
      <c r="E37" s="59" t="s">
        <v>279</v>
      </c>
      <c r="F37" s="60"/>
      <c r="G37" s="61"/>
      <c r="H37" s="35"/>
      <c r="I37" s="55">
        <f>WORKDAY($D$3,(J37-1),Holidays!$C$5:$C$60)</f>
        <v>44539</v>
      </c>
      <c r="J37" s="56">
        <f t="shared" si="6"/>
        <v>14</v>
      </c>
      <c r="K37" s="62">
        <f t="shared" si="0"/>
        <v>-4</v>
      </c>
      <c r="L37" s="77">
        <f t="shared" si="1"/>
        <v>0</v>
      </c>
      <c r="M37" s="77">
        <f t="shared" si="2"/>
        <v>22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>
        <v>34.01</v>
      </c>
      <c r="C38" s="50" t="str">
        <f>IFERROR(VLOOKUP(B38,'Product Backlog'!$E$3:$H$190,2,FALSE),"")</f>
        <v xml:space="preserve">자신의 게시물 조회 UI 설계  </v>
      </c>
      <c r="D38" s="51">
        <f>IFERROR(VLOOKUP(B38,'Product Backlog'!$E$3:$H$190,4,FALSE),"")</f>
        <v>3</v>
      </c>
      <c r="E38" s="59" t="s">
        <v>279</v>
      </c>
      <c r="F38" s="60"/>
      <c r="G38" s="61"/>
      <c r="H38" s="35"/>
      <c r="I38" s="55">
        <f>WORKDAY($D$3,(J38-1),Holidays!$C$5:$C$60)</f>
        <v>44540</v>
      </c>
      <c r="J38" s="56">
        <f t="shared" si="6"/>
        <v>15</v>
      </c>
      <c r="K38" s="62">
        <f t="shared" si="0"/>
        <v>-6</v>
      </c>
      <c r="L38" s="77">
        <f t="shared" si="1"/>
        <v>0</v>
      </c>
      <c r="M38" s="77">
        <f t="shared" si="2"/>
        <v>22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>
        <v>34.020000000000003</v>
      </c>
      <c r="C39" s="50" t="str">
        <f>IFERROR(VLOOKUP(B39,'Product Backlog'!$E$3:$H$190,2,FALSE),"")</f>
        <v xml:space="preserve">자신의 게시물 화면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44543</v>
      </c>
      <c r="J39" s="56">
        <f t="shared" si="6"/>
        <v>16</v>
      </c>
      <c r="K39" s="62">
        <f t="shared" si="0"/>
        <v>-8</v>
      </c>
      <c r="L39" s="77">
        <f t="shared" si="1"/>
        <v>0</v>
      </c>
      <c r="M39" s="77">
        <f t="shared" si="2"/>
        <v>22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>
        <v>34.03</v>
      </c>
      <c r="C40" s="50" t="str">
        <f>IFERROR(VLOOKUP(B40,'Product Backlog'!$E$3:$H$190,2,FALSE),"")</f>
        <v xml:space="preserve">게시물 선택 기능 개발 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44544</v>
      </c>
      <c r="J40" s="56">
        <f t="shared" si="6"/>
        <v>17</v>
      </c>
      <c r="K40" s="62">
        <f t="shared" si="0"/>
        <v>-10</v>
      </c>
      <c r="L40" s="77">
        <f t="shared" si="1"/>
        <v>0</v>
      </c>
      <c r="M40" s="77">
        <f t="shared" si="2"/>
        <v>22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>
        <v>35.01</v>
      </c>
      <c r="C41" s="50" t="str">
        <f>IFERROR(VLOOKUP(B41,'Product Backlog'!$E$3:$H$190,2,FALSE),"")</f>
        <v xml:space="preserve">게시물 삭제 UI 설계 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44545</v>
      </c>
      <c r="J41" s="56">
        <f t="shared" si="6"/>
        <v>18</v>
      </c>
      <c r="K41" s="62">
        <f t="shared" si="0"/>
        <v>-12</v>
      </c>
      <c r="L41" s="77">
        <f t="shared" si="1"/>
        <v>0</v>
      </c>
      <c r="M41" s="77">
        <f t="shared" si="2"/>
        <v>22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>
        <v>35.020000000000003</v>
      </c>
      <c r="C42" s="50" t="str">
        <f>IFERROR(VLOOKUP(B42,'Product Backlog'!$E$3:$H$190,2,FALSE),"")</f>
        <v>자신의 게시물 삭제 기능 개발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44546</v>
      </c>
      <c r="J42" s="56">
        <f t="shared" si="6"/>
        <v>19</v>
      </c>
      <c r="K42" s="62">
        <f t="shared" si="0"/>
        <v>-14</v>
      </c>
      <c r="L42" s="77">
        <f t="shared" si="1"/>
        <v>0</v>
      </c>
      <c r="M42" s="77">
        <f t="shared" si="2"/>
        <v>22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44547</v>
      </c>
      <c r="J43" s="56">
        <f t="shared" si="6"/>
        <v>20</v>
      </c>
      <c r="K43" s="62">
        <f t="shared" si="0"/>
        <v>-16</v>
      </c>
      <c r="L43" s="77">
        <f t="shared" si="1"/>
        <v>0</v>
      </c>
      <c r="M43" s="77">
        <f t="shared" si="2"/>
        <v>22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44550</v>
      </c>
      <c r="J44" s="56">
        <f t="shared" si="6"/>
        <v>21</v>
      </c>
      <c r="K44" s="62">
        <f t="shared" si="0"/>
        <v>-18</v>
      </c>
      <c r="L44" s="77">
        <f t="shared" si="1"/>
        <v>0</v>
      </c>
      <c r="M44" s="77">
        <f t="shared" si="2"/>
        <v>22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44551</v>
      </c>
      <c r="J45" s="56">
        <f t="shared" si="6"/>
        <v>22</v>
      </c>
      <c r="K45" s="62">
        <f t="shared" si="0"/>
        <v>-20</v>
      </c>
      <c r="L45" s="77">
        <f t="shared" si="1"/>
        <v>0</v>
      </c>
      <c r="M45" s="77">
        <f t="shared" si="2"/>
        <v>22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44552</v>
      </c>
      <c r="J46" s="56">
        <f t="shared" si="6"/>
        <v>23</v>
      </c>
      <c r="K46" s="62">
        <f t="shared" si="0"/>
        <v>-22</v>
      </c>
      <c r="L46" s="77">
        <f t="shared" si="1"/>
        <v>0</v>
      </c>
      <c r="M46" s="77">
        <f t="shared" si="2"/>
        <v>22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44553</v>
      </c>
      <c r="J47" s="56">
        <f t="shared" si="6"/>
        <v>24</v>
      </c>
      <c r="K47" s="62">
        <f t="shared" si="0"/>
        <v>-24</v>
      </c>
      <c r="L47" s="77">
        <f t="shared" si="1"/>
        <v>0</v>
      </c>
      <c r="M47" s="77">
        <f t="shared" si="2"/>
        <v>22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44554</v>
      </c>
      <c r="J48" s="56">
        <f t="shared" si="6"/>
        <v>25</v>
      </c>
      <c r="K48" s="62">
        <f t="shared" si="0"/>
        <v>-26</v>
      </c>
      <c r="L48" s="77">
        <f t="shared" si="1"/>
        <v>0</v>
      </c>
      <c r="M48" s="77">
        <f t="shared" si="2"/>
        <v>22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44557</v>
      </c>
      <c r="J49" s="56">
        <f t="shared" si="6"/>
        <v>26</v>
      </c>
      <c r="K49" s="62">
        <f t="shared" si="0"/>
        <v>-28</v>
      </c>
      <c r="L49" s="77">
        <f t="shared" si="1"/>
        <v>0</v>
      </c>
      <c r="M49" s="77">
        <f t="shared" si="2"/>
        <v>22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44558</v>
      </c>
      <c r="J50" s="56">
        <f t="shared" si="6"/>
        <v>27</v>
      </c>
      <c r="K50" s="62">
        <f t="shared" si="0"/>
        <v>-30</v>
      </c>
      <c r="L50" s="77">
        <f t="shared" si="1"/>
        <v>0</v>
      </c>
      <c r="M50" s="77">
        <f t="shared" si="2"/>
        <v>22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44559</v>
      </c>
      <c r="J51" s="56">
        <f t="shared" si="6"/>
        <v>28</v>
      </c>
      <c r="K51" s="62">
        <f t="shared" si="0"/>
        <v>-32</v>
      </c>
      <c r="L51" s="77">
        <f t="shared" si="1"/>
        <v>0</v>
      </c>
      <c r="M51" s="77">
        <f t="shared" si="2"/>
        <v>22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44560</v>
      </c>
      <c r="J52" s="56">
        <f t="shared" si="6"/>
        <v>29</v>
      </c>
      <c r="K52" s="62">
        <f t="shared" si="0"/>
        <v>-34</v>
      </c>
      <c r="L52" s="77">
        <f t="shared" si="1"/>
        <v>0</v>
      </c>
      <c r="M52" s="77">
        <f t="shared" si="2"/>
        <v>22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44561</v>
      </c>
      <c r="J53" s="56">
        <f t="shared" si="6"/>
        <v>30</v>
      </c>
      <c r="K53" s="62">
        <f t="shared" si="0"/>
        <v>-36</v>
      </c>
      <c r="L53" s="77">
        <f t="shared" si="1"/>
        <v>0</v>
      </c>
      <c r="M53" s="77">
        <f t="shared" si="2"/>
        <v>22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7" priority="3" stopIfTrue="1" operator="lessThan">
      <formula>-0.5</formula>
    </cfRule>
    <cfRule type="cellIs" dxfId="6" priority="4" stopIfTrue="1" operator="between">
      <formula>-0.5</formula>
      <formula>1</formula>
    </cfRule>
  </conditionalFormatting>
  <conditionalFormatting sqref="I24:P53">
    <cfRule type="expression" dxfId="5" priority="1">
      <formula>$J24=$D$7+1</formula>
    </cfRule>
    <cfRule type="expression" dxfId="4" priority="2">
      <formula>$J24 &gt; $D$7+1</formula>
    </cfRule>
  </conditionalFormatting>
  <dataValidations count="1">
    <dataValidation type="list" allowBlank="1" showInputMessage="1" showErrorMessage="1" sqref="E24:E72" xr:uid="{00000000-0002-0000-05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X101"/>
  <sheetViews>
    <sheetView showGridLines="0" topLeftCell="A8" zoomScaleNormal="100" workbookViewId="0">
      <selection activeCell="R24" sqref="R24"/>
    </sheetView>
  </sheetViews>
  <sheetFormatPr defaultColWidth="17.1328125" defaultRowHeight="12.75" customHeight="1"/>
  <cols>
    <col min="1" max="1" width="3.3984375" style="17" customWidth="1"/>
    <col min="2" max="2" width="7.1328125" style="16" customWidth="1"/>
    <col min="3" max="3" width="30.3984375" style="17" customWidth="1"/>
    <col min="4" max="4" width="11.1328125" style="17" customWidth="1"/>
    <col min="5" max="6" width="12.3984375" style="17" customWidth="1"/>
    <col min="7" max="7" width="9.73046875" style="17" customWidth="1"/>
    <col min="8" max="8" width="4.265625" style="17" customWidth="1"/>
    <col min="9" max="9" width="12.265625" style="17" customWidth="1"/>
    <col min="10" max="10" width="6.73046875" style="17" customWidth="1"/>
    <col min="11" max="11" width="11.265625" style="17" hidden="1" customWidth="1"/>
    <col min="12" max="12" width="11.86328125" style="17" customWidth="1"/>
    <col min="13" max="13" width="13" style="17" customWidth="1"/>
    <col min="14" max="14" width="12.59765625" style="17" customWidth="1"/>
    <col min="15" max="15" width="13.1328125" style="17" customWidth="1"/>
    <col min="16" max="16" width="8.1328125" style="17" customWidth="1"/>
    <col min="17" max="17" width="4.86328125" style="17" customWidth="1"/>
    <col min="18" max="18" width="11.265625" style="17" customWidth="1"/>
    <col min="19" max="19" width="5.73046875" style="17" customWidth="1"/>
    <col min="20" max="20" width="18.59765625" style="17" customWidth="1"/>
    <col min="21" max="21" width="5.3984375" style="17" customWidth="1"/>
    <col min="22" max="22" width="3" style="17" customWidth="1"/>
    <col min="23" max="23" width="13.265625" style="17" customWidth="1"/>
    <col min="24" max="24" width="23.1328125" customWidth="1"/>
    <col min="25" max="31" width="17.1328125" customWidth="1"/>
  </cols>
  <sheetData>
    <row r="2" spans="1:24" s="4" customFormat="1" ht="26.45" customHeight="1">
      <c r="A2" s="16"/>
      <c r="B2" s="27"/>
      <c r="C2" s="28" t="s">
        <v>283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44537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44544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36.01</v>
      </c>
      <c r="C24" s="50" t="str">
        <f>IFERROR(VLOOKUP(B24,'Product Backlog'!$E$3:$H$190,2,FALSE),"")</f>
        <v xml:space="preserve">본인인증 화면 UI 설계 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44537</v>
      </c>
      <c r="J24" s="56">
        <v>1</v>
      </c>
      <c r="K24" s="39">
        <f t="shared" ref="K24:K53" si="0">ROUND($D$9+($J24-1)*$D$10,1)</f>
        <v>12</v>
      </c>
      <c r="L24" s="77">
        <f t="shared" ref="L24:L53" si="1">IFERROR(IF(K24&gt;$D$9, $D$9, IF(K24&lt;0,0,K24)),0)</f>
        <v>12</v>
      </c>
      <c r="M24" s="77">
        <f t="shared" ref="M24:M53" si="2">$D$9-N24</f>
        <v>12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44537</v>
      </c>
      <c r="S24" s="35"/>
      <c r="T24" s="35"/>
    </row>
    <row r="25" spans="2:22" ht="15" customHeight="1">
      <c r="B25" s="58">
        <v>36.020000000000003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44538</v>
      </c>
      <c r="J25" s="56">
        <f t="shared" ref="J25:J53" si="6">$J$24+ROW()-ROW($J$24)</f>
        <v>2</v>
      </c>
      <c r="K25" s="62">
        <f t="shared" si="0"/>
        <v>10</v>
      </c>
      <c r="L25" s="77">
        <f t="shared" si="1"/>
        <v>10</v>
      </c>
      <c r="M25" s="77">
        <f t="shared" si="2"/>
        <v>12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37.01</v>
      </c>
      <c r="C26" s="50" t="str">
        <f>IFERROR(VLOOKUP(B26,'Product Backlog'!$E$3:$H$190,2,FALSE),"")</f>
        <v>아파트 단지 조회 및 선택 개발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44539</v>
      </c>
      <c r="J26" s="56">
        <f t="shared" si="6"/>
        <v>3</v>
      </c>
      <c r="K26" s="62">
        <f t="shared" si="0"/>
        <v>8</v>
      </c>
      <c r="L26" s="77">
        <f t="shared" si="1"/>
        <v>8</v>
      </c>
      <c r="M26" s="77">
        <f t="shared" si="2"/>
        <v>12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38.01</v>
      </c>
      <c r="C27" s="50" t="str">
        <f>IFERROR(VLOOKUP(B27,'Product Backlog'!$E$3:$H$190,2,FALSE),"")</f>
        <v>재직증명서 첨부 개발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44540</v>
      </c>
      <c r="J27" s="56">
        <f t="shared" si="6"/>
        <v>4</v>
      </c>
      <c r="K27" s="62">
        <f t="shared" si="0"/>
        <v>6</v>
      </c>
      <c r="L27" s="77">
        <f t="shared" si="1"/>
        <v>6</v>
      </c>
      <c r="M27" s="77">
        <f t="shared" si="2"/>
        <v>12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39.01</v>
      </c>
      <c r="C28" s="50" t="str">
        <f>IFERROR(VLOOKUP(B28,'Product Backlog'!$E$3:$H$190,2,FALSE),"")</f>
        <v xml:space="preserve">인증 승인/거부 화면 설계 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44543</v>
      </c>
      <c r="J28" s="56">
        <f t="shared" si="6"/>
        <v>5</v>
      </c>
      <c r="K28" s="62">
        <f t="shared" si="0"/>
        <v>4</v>
      </c>
      <c r="L28" s="77">
        <f t="shared" si="1"/>
        <v>4</v>
      </c>
      <c r="M28" s="77">
        <f t="shared" si="2"/>
        <v>12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39.020000000000003</v>
      </c>
      <c r="C29" s="50" t="str">
        <f>IFERROR(VLOOKUP(B29,'Product Backlog'!$E$3:$H$190,2,FALSE),"")</f>
        <v xml:space="preserve">인증 완료 알림 기능 개발 </v>
      </c>
      <c r="D29" s="51">
        <f>IFERROR(VLOOKUP(B29,'Product Backlog'!$E$3:$H$190,4,FALSE),"")</f>
        <v>0.5</v>
      </c>
      <c r="E29" s="59" t="s">
        <v>279</v>
      </c>
      <c r="F29" s="60"/>
      <c r="G29" s="61"/>
      <c r="H29" s="35"/>
      <c r="I29" s="55">
        <f>WORKDAY($D$3,(J29-1),Holidays!$C$5:$C$60)</f>
        <v>44544</v>
      </c>
      <c r="J29" s="56">
        <f t="shared" si="6"/>
        <v>6</v>
      </c>
      <c r="K29" s="62">
        <f t="shared" si="0"/>
        <v>2</v>
      </c>
      <c r="L29" s="77">
        <f t="shared" si="1"/>
        <v>2</v>
      </c>
      <c r="M29" s="77">
        <f t="shared" si="2"/>
        <v>12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40.01</v>
      </c>
      <c r="C30" s="50" t="str">
        <f>IFERROR(VLOOKUP(B30,'Product Backlog'!$E$3:$H$190,2,FALSE),"")</f>
        <v xml:space="preserve">회원정보 입력 화면 UI 설계 </v>
      </c>
      <c r="D30" s="51">
        <f>IFERROR(VLOOKUP(B30,'Product Backlog'!$E$3:$H$190,4,FALSE),"")</f>
        <v>2</v>
      </c>
      <c r="E30" s="59" t="s">
        <v>279</v>
      </c>
      <c r="F30" s="60"/>
      <c r="G30" s="61"/>
      <c r="H30" s="35"/>
      <c r="I30" s="55">
        <f>WORKDAY($D$3,(J30-1),Holidays!$C$5:$C$60)</f>
        <v>44545</v>
      </c>
      <c r="J30" s="56">
        <f t="shared" si="6"/>
        <v>7</v>
      </c>
      <c r="K30" s="62">
        <f t="shared" si="0"/>
        <v>0</v>
      </c>
      <c r="L30" s="77">
        <f t="shared" si="1"/>
        <v>0</v>
      </c>
      <c r="M30" s="77">
        <f t="shared" si="2"/>
        <v>12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40.020000000000003</v>
      </c>
      <c r="C31" s="50" t="str">
        <f>IFERROR(VLOOKUP(B31,'Product Backlog'!$E$3:$H$190,2,FALSE),"")</f>
        <v>회원가입 로직 개발</v>
      </c>
      <c r="D31" s="51">
        <f>IFERROR(VLOOKUP(B31,'Product Backlog'!$E$3:$H$190,4,FALSE),"")</f>
        <v>0.5</v>
      </c>
      <c r="E31" s="59" t="s">
        <v>279</v>
      </c>
      <c r="F31" s="60"/>
      <c r="G31" s="61"/>
      <c r="H31" s="35"/>
      <c r="I31" s="55">
        <f>WORKDAY($D$3,(J31-1),Holidays!$C$5:$C$60)</f>
        <v>44546</v>
      </c>
      <c r="J31" s="56">
        <f t="shared" si="6"/>
        <v>8</v>
      </c>
      <c r="K31" s="62">
        <f t="shared" si="0"/>
        <v>-2</v>
      </c>
      <c r="L31" s="77">
        <f t="shared" si="1"/>
        <v>0</v>
      </c>
      <c r="M31" s="77">
        <f t="shared" si="2"/>
        <v>12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41.01</v>
      </c>
      <c r="C32" s="50" t="str">
        <f>IFERROR(VLOOKUP(B32,'Product Backlog'!$E$3:$H$190,2,FALSE),"")</f>
        <v xml:space="preserve">로그인 화면 UI 설계 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44547</v>
      </c>
      <c r="J32" s="56">
        <f t="shared" si="6"/>
        <v>9</v>
      </c>
      <c r="K32" s="62">
        <f t="shared" si="0"/>
        <v>-4</v>
      </c>
      <c r="L32" s="77">
        <f t="shared" si="1"/>
        <v>0</v>
      </c>
      <c r="M32" s="77">
        <f t="shared" si="2"/>
        <v>12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41.02</v>
      </c>
      <c r="C33" s="50" t="str">
        <f>IFERROR(VLOOKUP(B33,'Product Backlog'!$E$3:$H$190,2,FALSE),"")</f>
        <v>로그인 로직 개발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44550</v>
      </c>
      <c r="J33" s="56">
        <f t="shared" si="6"/>
        <v>10</v>
      </c>
      <c r="K33" s="62">
        <f t="shared" si="0"/>
        <v>-6</v>
      </c>
      <c r="L33" s="77">
        <f t="shared" si="1"/>
        <v>0</v>
      </c>
      <c r="M33" s="77">
        <f t="shared" si="2"/>
        <v>12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41.03</v>
      </c>
      <c r="C34" s="50" t="str">
        <f>IFERROR(VLOOKUP(B34,'Product Backlog'!$E$3:$H$190,2,FALSE),"")</f>
        <v>자동로그인 기능 개발</v>
      </c>
      <c r="D34" s="51">
        <f>IFERROR(VLOOKUP(B34,'Product Backlog'!$E$3:$H$190,4,FALSE),"")</f>
        <v>2</v>
      </c>
      <c r="E34" s="59" t="s">
        <v>279</v>
      </c>
      <c r="F34" s="60"/>
      <c r="G34" s="61"/>
      <c r="H34" s="35"/>
      <c r="I34" s="55">
        <f>WORKDAY($D$3,(J34-1),Holidays!$C$5:$C$60)</f>
        <v>44551</v>
      </c>
      <c r="J34" s="56">
        <f t="shared" si="6"/>
        <v>11</v>
      </c>
      <c r="K34" s="62">
        <f t="shared" si="0"/>
        <v>-8</v>
      </c>
      <c r="L34" s="77">
        <f t="shared" si="1"/>
        <v>0</v>
      </c>
      <c r="M34" s="77">
        <f t="shared" si="2"/>
        <v>12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44552</v>
      </c>
      <c r="J35" s="56">
        <f t="shared" si="6"/>
        <v>12</v>
      </c>
      <c r="K35" s="62">
        <f t="shared" si="0"/>
        <v>-10</v>
      </c>
      <c r="L35" s="77">
        <f t="shared" si="1"/>
        <v>0</v>
      </c>
      <c r="M35" s="77">
        <f t="shared" si="2"/>
        <v>12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44553</v>
      </c>
      <c r="J36" s="56">
        <f t="shared" si="6"/>
        <v>13</v>
      </c>
      <c r="K36" s="62">
        <f t="shared" si="0"/>
        <v>-12</v>
      </c>
      <c r="L36" s="77">
        <f t="shared" si="1"/>
        <v>0</v>
      </c>
      <c r="M36" s="77">
        <f t="shared" si="2"/>
        <v>12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44554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44557</v>
      </c>
      <c r="J38" s="56">
        <f t="shared" si="6"/>
        <v>15</v>
      </c>
      <c r="K38" s="62">
        <f t="shared" si="0"/>
        <v>-16</v>
      </c>
      <c r="L38" s="77">
        <f t="shared" si="1"/>
        <v>0</v>
      </c>
      <c r="M38" s="77">
        <f t="shared" si="2"/>
        <v>12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44558</v>
      </c>
      <c r="J39" s="56">
        <f t="shared" si="6"/>
        <v>16</v>
      </c>
      <c r="K39" s="62">
        <f t="shared" si="0"/>
        <v>-18</v>
      </c>
      <c r="L39" s="77">
        <f t="shared" si="1"/>
        <v>0</v>
      </c>
      <c r="M39" s="77">
        <f t="shared" si="2"/>
        <v>12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44559</v>
      </c>
      <c r="J40" s="56">
        <f t="shared" si="6"/>
        <v>17</v>
      </c>
      <c r="K40" s="62">
        <f t="shared" si="0"/>
        <v>-20</v>
      </c>
      <c r="L40" s="77">
        <f t="shared" si="1"/>
        <v>0</v>
      </c>
      <c r="M40" s="77">
        <f t="shared" si="2"/>
        <v>12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44560</v>
      </c>
      <c r="J41" s="56">
        <f t="shared" si="6"/>
        <v>18</v>
      </c>
      <c r="K41" s="62">
        <f t="shared" si="0"/>
        <v>-22</v>
      </c>
      <c r="L41" s="77">
        <f t="shared" si="1"/>
        <v>0</v>
      </c>
      <c r="M41" s="77">
        <f t="shared" si="2"/>
        <v>12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44561</v>
      </c>
      <c r="J42" s="56">
        <f t="shared" si="6"/>
        <v>19</v>
      </c>
      <c r="K42" s="62">
        <f t="shared" si="0"/>
        <v>-24</v>
      </c>
      <c r="L42" s="77">
        <f t="shared" si="1"/>
        <v>0</v>
      </c>
      <c r="M42" s="77">
        <f t="shared" si="2"/>
        <v>12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44564</v>
      </c>
      <c r="J43" s="56">
        <f t="shared" si="6"/>
        <v>20</v>
      </c>
      <c r="K43" s="62">
        <f t="shared" si="0"/>
        <v>-26</v>
      </c>
      <c r="L43" s="77">
        <f t="shared" si="1"/>
        <v>0</v>
      </c>
      <c r="M43" s="77">
        <f t="shared" si="2"/>
        <v>12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44565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44566</v>
      </c>
      <c r="J45" s="56">
        <f t="shared" si="6"/>
        <v>22</v>
      </c>
      <c r="K45" s="62">
        <f t="shared" si="0"/>
        <v>-30</v>
      </c>
      <c r="L45" s="77">
        <f t="shared" si="1"/>
        <v>0</v>
      </c>
      <c r="M45" s="77">
        <f t="shared" si="2"/>
        <v>12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44567</v>
      </c>
      <c r="J46" s="56">
        <f t="shared" si="6"/>
        <v>23</v>
      </c>
      <c r="K46" s="62">
        <f t="shared" si="0"/>
        <v>-32</v>
      </c>
      <c r="L46" s="77">
        <f t="shared" si="1"/>
        <v>0</v>
      </c>
      <c r="M46" s="77">
        <f t="shared" si="2"/>
        <v>12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44568</v>
      </c>
      <c r="J47" s="56">
        <f t="shared" si="6"/>
        <v>24</v>
      </c>
      <c r="K47" s="62">
        <f t="shared" si="0"/>
        <v>-34</v>
      </c>
      <c r="L47" s="77">
        <f t="shared" si="1"/>
        <v>0</v>
      </c>
      <c r="M47" s="77">
        <f t="shared" si="2"/>
        <v>12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44571</v>
      </c>
      <c r="J48" s="56">
        <f t="shared" si="6"/>
        <v>25</v>
      </c>
      <c r="K48" s="62">
        <f t="shared" si="0"/>
        <v>-36</v>
      </c>
      <c r="L48" s="77">
        <f t="shared" si="1"/>
        <v>0</v>
      </c>
      <c r="M48" s="77">
        <f t="shared" si="2"/>
        <v>12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44572</v>
      </c>
      <c r="J49" s="56">
        <f t="shared" si="6"/>
        <v>26</v>
      </c>
      <c r="K49" s="62">
        <f t="shared" si="0"/>
        <v>-38</v>
      </c>
      <c r="L49" s="77">
        <f t="shared" si="1"/>
        <v>0</v>
      </c>
      <c r="M49" s="77">
        <f t="shared" si="2"/>
        <v>12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44573</v>
      </c>
      <c r="J50" s="56">
        <f t="shared" si="6"/>
        <v>27</v>
      </c>
      <c r="K50" s="62">
        <f t="shared" si="0"/>
        <v>-40</v>
      </c>
      <c r="L50" s="77">
        <f t="shared" si="1"/>
        <v>0</v>
      </c>
      <c r="M50" s="77">
        <f t="shared" si="2"/>
        <v>12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44574</v>
      </c>
      <c r="J51" s="56">
        <f t="shared" si="6"/>
        <v>28</v>
      </c>
      <c r="K51" s="62">
        <f t="shared" si="0"/>
        <v>-42</v>
      </c>
      <c r="L51" s="77">
        <f t="shared" si="1"/>
        <v>0</v>
      </c>
      <c r="M51" s="77">
        <f t="shared" si="2"/>
        <v>12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44575</v>
      </c>
      <c r="J52" s="56">
        <f t="shared" si="6"/>
        <v>29</v>
      </c>
      <c r="K52" s="62">
        <f t="shared" si="0"/>
        <v>-44</v>
      </c>
      <c r="L52" s="77">
        <f t="shared" si="1"/>
        <v>0</v>
      </c>
      <c r="M52" s="77">
        <f t="shared" si="2"/>
        <v>12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44578</v>
      </c>
      <c r="J53" s="56">
        <f t="shared" si="6"/>
        <v>30</v>
      </c>
      <c r="K53" s="62">
        <f t="shared" si="0"/>
        <v>-46</v>
      </c>
      <c r="L53" s="77">
        <f t="shared" si="1"/>
        <v>0</v>
      </c>
      <c r="M53" s="77">
        <f t="shared" si="2"/>
        <v>12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3" priority="3" stopIfTrue="1" operator="lessThan">
      <formula>-0.5</formula>
    </cfRule>
    <cfRule type="cellIs" dxfId="2" priority="4" stopIfTrue="1" operator="between">
      <formula>-0.5</formula>
      <formula>1</formula>
    </cfRule>
  </conditionalFormatting>
  <conditionalFormatting sqref="I24:P53">
    <cfRule type="expression" dxfId="1" priority="1">
      <formula>$J24=$D$7+1</formula>
    </cfRule>
    <cfRule type="expression" dxfId="0" priority="2">
      <formula>$J24 &gt; $D$7+1</formula>
    </cfRule>
  </conditionalFormatting>
  <dataValidations count="1">
    <dataValidation type="list" allowBlank="1" showInputMessage="1" showErrorMessage="1" sqref="E24:E72" xr:uid="{00000000-0002-0000-06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60"/>
  <sheetViews>
    <sheetView workbookViewId="0">
      <selection activeCell="H30" sqref="H30"/>
    </sheetView>
  </sheetViews>
  <sheetFormatPr defaultRowHeight="15.75"/>
  <cols>
    <col min="2" max="2" width="22.1328125" style="16" customWidth="1"/>
    <col min="3" max="3" width="14.59765625" style="17" customWidth="1"/>
  </cols>
  <sheetData>
    <row r="1" spans="2:3" ht="16.149999999999999" customHeight="1"/>
    <row r="2" spans="2:3" s="4" customFormat="1" ht="15" customHeight="1">
      <c r="B2" s="108" t="s">
        <v>284</v>
      </c>
      <c r="C2" s="108"/>
    </row>
    <row r="3" spans="2:3" s="4" customFormat="1" ht="15" customHeight="1">
      <c r="B3" s="16"/>
      <c r="C3" s="16"/>
    </row>
    <row r="4" spans="2:3" s="4" customFormat="1" ht="15" customHeight="1" thickBot="1">
      <c r="B4" s="18" t="s">
        <v>285</v>
      </c>
      <c r="C4" s="18" t="s">
        <v>286</v>
      </c>
    </row>
    <row r="5" spans="2:3" s="4" customFormat="1" ht="15" customHeight="1">
      <c r="B5" s="19" t="s">
        <v>287</v>
      </c>
      <c r="C5" s="20">
        <v>44473</v>
      </c>
    </row>
    <row r="6" spans="2:3" s="4" customFormat="1" ht="15" customHeight="1">
      <c r="B6" s="21" t="s">
        <v>287</v>
      </c>
      <c r="C6" s="22">
        <v>44480</v>
      </c>
    </row>
    <row r="7" spans="2:3" s="4" customFormat="1" ht="15" customHeight="1">
      <c r="B7" s="21" t="s">
        <v>288</v>
      </c>
      <c r="C7" s="22">
        <v>44489</v>
      </c>
    </row>
    <row r="8" spans="2:3" s="4" customFormat="1" ht="15" customHeight="1">
      <c r="B8" s="21" t="s">
        <v>288</v>
      </c>
      <c r="C8" s="22">
        <v>44490</v>
      </c>
    </row>
    <row r="9" spans="2:3" s="4" customFormat="1" ht="15" customHeight="1">
      <c r="B9" s="21" t="s">
        <v>288</v>
      </c>
      <c r="C9" s="22">
        <v>44491</v>
      </c>
    </row>
    <row r="10" spans="2:3" s="4" customFormat="1" ht="15" customHeight="1">
      <c r="B10" s="21" t="s">
        <v>288</v>
      </c>
      <c r="C10" s="22">
        <v>44492</v>
      </c>
    </row>
    <row r="11" spans="2:3" s="4" customFormat="1" ht="15" customHeight="1">
      <c r="B11" s="21" t="s">
        <v>288</v>
      </c>
      <c r="C11" s="22">
        <v>44493</v>
      </c>
    </row>
    <row r="12" spans="2:3" s="4" customFormat="1" ht="15" customHeight="1">
      <c r="B12" s="21" t="s">
        <v>288</v>
      </c>
      <c r="C12" s="22">
        <v>44494</v>
      </c>
    </row>
    <row r="13" spans="2:3" s="4" customFormat="1" ht="15" customHeight="1">
      <c r="B13" s="21" t="s">
        <v>288</v>
      </c>
      <c r="C13" s="22">
        <v>44495</v>
      </c>
    </row>
    <row r="14" spans="2:3" s="4" customFormat="1" ht="15" customHeight="1">
      <c r="B14" s="21"/>
      <c r="C14" s="22"/>
    </row>
    <row r="15" spans="2:3" s="4" customFormat="1" ht="15" customHeight="1">
      <c r="B15" s="21"/>
      <c r="C15" s="22"/>
    </row>
    <row r="16" spans="2:3" s="4" customFormat="1" ht="15" customHeight="1">
      <c r="B16" s="21"/>
      <c r="C16" s="22"/>
    </row>
    <row r="17" spans="2:3" s="4" customFormat="1" ht="15" customHeight="1">
      <c r="B17" s="21"/>
      <c r="C17" s="22"/>
    </row>
    <row r="18" spans="2:3" s="4" customFormat="1" ht="15" customHeight="1">
      <c r="B18" s="21"/>
      <c r="C18" s="22"/>
    </row>
    <row r="19" spans="2:3" s="4" customFormat="1" ht="15" customHeight="1">
      <c r="B19" s="21"/>
      <c r="C19" s="22"/>
    </row>
    <row r="20" spans="2:3" s="4" customFormat="1" ht="15" customHeight="1">
      <c r="B20" s="21"/>
      <c r="C20" s="22"/>
    </row>
    <row r="21" spans="2:3" s="4" customFormat="1" ht="15" customHeight="1">
      <c r="B21" s="23"/>
      <c r="C21" s="24"/>
    </row>
    <row r="22" spans="2:3" s="4" customFormat="1" ht="15" customHeight="1">
      <c r="B22" s="23"/>
      <c r="C22" s="24"/>
    </row>
    <row r="23" spans="2:3" s="4" customFormat="1" ht="15" customHeight="1">
      <c r="B23" s="23"/>
      <c r="C23" s="24"/>
    </row>
    <row r="24" spans="2:3" s="4" customFormat="1" ht="15" customHeight="1">
      <c r="B24" s="23"/>
      <c r="C24" s="24"/>
    </row>
    <row r="25" spans="2:3" s="4" customFormat="1" ht="15" customHeight="1">
      <c r="B25" s="23"/>
      <c r="C25" s="24"/>
    </row>
    <row r="26" spans="2:3" s="4" customFormat="1" ht="15" customHeight="1">
      <c r="B26" s="23"/>
      <c r="C26" s="24"/>
    </row>
    <row r="27" spans="2:3" s="4" customFormat="1" ht="15" customHeight="1">
      <c r="B27" s="23"/>
      <c r="C27" s="24"/>
    </row>
    <row r="28" spans="2:3" s="4" customFormat="1" ht="15" customHeight="1">
      <c r="B28" s="23"/>
      <c r="C28" s="24"/>
    </row>
    <row r="29" spans="2:3" s="4" customFormat="1" ht="15" customHeight="1">
      <c r="B29" s="23"/>
      <c r="C29" s="24"/>
    </row>
    <row r="30" spans="2:3" s="4" customFormat="1" ht="15" customHeight="1">
      <c r="B30" s="23"/>
      <c r="C30" s="24"/>
    </row>
    <row r="31" spans="2:3" s="4" customFormat="1" ht="15" customHeight="1">
      <c r="B31" s="23"/>
      <c r="C31" s="24"/>
    </row>
    <row r="32" spans="2:3" s="4" customFormat="1" ht="15" customHeight="1">
      <c r="B32" s="23"/>
      <c r="C32" s="24"/>
    </row>
    <row r="33" spans="2:3" s="4" customFormat="1" ht="15" customHeight="1">
      <c r="B33" s="23"/>
      <c r="C33" s="24"/>
    </row>
    <row r="34" spans="2:3" s="4" customFormat="1" ht="15" customHeight="1">
      <c r="B34" s="23"/>
      <c r="C34" s="24"/>
    </row>
    <row r="35" spans="2:3" s="4" customFormat="1" ht="15" customHeight="1">
      <c r="B35" s="23"/>
      <c r="C35" s="24"/>
    </row>
    <row r="36" spans="2:3" s="4" customFormat="1" ht="15" customHeight="1">
      <c r="B36" s="23"/>
      <c r="C36" s="24"/>
    </row>
    <row r="37" spans="2:3" s="4" customFormat="1" ht="15" customHeight="1">
      <c r="B37" s="23"/>
      <c r="C37" s="24"/>
    </row>
    <row r="38" spans="2:3" s="4" customFormat="1" ht="15" customHeight="1">
      <c r="B38" s="23"/>
      <c r="C38" s="24"/>
    </row>
    <row r="39" spans="2:3" s="4" customFormat="1" ht="15" customHeight="1">
      <c r="B39" s="23"/>
      <c r="C39" s="24"/>
    </row>
    <row r="40" spans="2:3" s="4" customFormat="1" ht="15" customHeight="1">
      <c r="B40" s="23"/>
      <c r="C40" s="24"/>
    </row>
    <row r="41" spans="2:3" s="4" customFormat="1" ht="15" customHeight="1">
      <c r="B41" s="23"/>
      <c r="C41" s="24"/>
    </row>
    <row r="42" spans="2:3" s="4" customFormat="1" ht="15" customHeight="1">
      <c r="B42" s="23"/>
      <c r="C42" s="24"/>
    </row>
    <row r="43" spans="2:3" s="4" customFormat="1" ht="15" customHeight="1">
      <c r="B43" s="23"/>
      <c r="C43" s="24"/>
    </row>
    <row r="44" spans="2:3" s="4" customFormat="1" ht="15" customHeight="1">
      <c r="B44" s="23"/>
      <c r="C44" s="24"/>
    </row>
    <row r="45" spans="2:3" s="4" customFormat="1" ht="15" customHeight="1">
      <c r="B45" s="23"/>
      <c r="C45" s="24"/>
    </row>
    <row r="46" spans="2:3" s="4" customFormat="1" ht="15" customHeight="1">
      <c r="B46" s="23"/>
      <c r="C46" s="24"/>
    </row>
    <row r="47" spans="2:3" s="4" customFormat="1" ht="15" customHeight="1">
      <c r="B47" s="23"/>
      <c r="C47" s="24"/>
    </row>
    <row r="48" spans="2:3" s="4" customFormat="1" ht="15" customHeight="1">
      <c r="B48" s="23"/>
      <c r="C48" s="24"/>
    </row>
    <row r="49" spans="2:3" s="4" customFormat="1" ht="15" customHeight="1">
      <c r="B49" s="23"/>
      <c r="C49" s="24"/>
    </row>
    <row r="50" spans="2:3" s="4" customFormat="1" ht="15" customHeight="1">
      <c r="B50" s="23"/>
      <c r="C50" s="24"/>
    </row>
    <row r="51" spans="2:3" s="4" customFormat="1" ht="15" customHeight="1">
      <c r="B51" s="23"/>
      <c r="C51" s="24"/>
    </row>
    <row r="52" spans="2:3" s="4" customFormat="1" ht="15" customHeight="1">
      <c r="B52" s="23"/>
      <c r="C52" s="24"/>
    </row>
    <row r="53" spans="2:3" s="4" customFormat="1" ht="15" customHeight="1">
      <c r="B53" s="23"/>
      <c r="C53" s="24"/>
    </row>
    <row r="54" spans="2:3" s="4" customFormat="1" ht="15" customHeight="1">
      <c r="B54" s="23"/>
      <c r="C54" s="24"/>
    </row>
    <row r="55" spans="2:3" s="4" customFormat="1" ht="15" customHeight="1">
      <c r="B55" s="23"/>
      <c r="C55" s="24"/>
    </row>
    <row r="56" spans="2:3" s="4" customFormat="1" ht="15" customHeight="1">
      <c r="B56" s="23"/>
      <c r="C56" s="24"/>
    </row>
    <row r="57" spans="2:3" s="4" customFormat="1" ht="15" customHeight="1">
      <c r="B57" s="23"/>
      <c r="C57" s="24"/>
    </row>
    <row r="58" spans="2:3" s="4" customFormat="1" ht="15" customHeight="1">
      <c r="B58" s="23"/>
      <c r="C58" s="24"/>
    </row>
    <row r="59" spans="2:3" s="4" customFormat="1" ht="15" customHeight="1">
      <c r="B59" s="23"/>
      <c r="C59" s="24"/>
    </row>
    <row r="60" spans="2:3" ht="16.149999999999999" thickBot="1">
      <c r="B60" s="25"/>
      <c r="C60" s="26"/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showGridLines="0" workbookViewId="0">
      <selection activeCell="E24" sqref="E24"/>
    </sheetView>
  </sheetViews>
  <sheetFormatPr defaultRowHeight="15.75"/>
  <cols>
    <col min="1" max="1" width="7.265625" style="17" customWidth="1"/>
    <col min="2" max="2" width="22.1328125" style="79" customWidth="1"/>
    <col min="3" max="4" width="9.1328125" style="17"/>
  </cols>
  <sheetData>
    <row r="1" spans="2:2" ht="15" customHeight="1"/>
    <row r="2" spans="2:2" ht="15" customHeight="1">
      <c r="B2" s="81" t="s">
        <v>289</v>
      </c>
    </row>
    <row r="3" spans="2:2" ht="15" customHeight="1"/>
    <row r="4" spans="2:2" ht="15" customHeight="1">
      <c r="B4" s="80" t="s">
        <v>290</v>
      </c>
    </row>
    <row r="5" spans="2:2" ht="15" customHeight="1">
      <c r="B5" s="80" t="s">
        <v>291</v>
      </c>
    </row>
    <row r="6" spans="2:2" ht="15" customHeight="1">
      <c r="B6" s="80" t="s">
        <v>292</v>
      </c>
    </row>
    <row r="7" spans="2:2" ht="15" customHeight="1">
      <c r="B7" s="80" t="s">
        <v>293</v>
      </c>
    </row>
    <row r="8" spans="2:2" ht="15" customHeight="1">
      <c r="B8" s="80" t="s">
        <v>294</v>
      </c>
    </row>
    <row r="9" spans="2:2" ht="15" customHeight="1">
      <c r="B9" s="80" t="s">
        <v>11</v>
      </c>
    </row>
    <row r="10" spans="2:2" ht="15" customHeight="1">
      <c r="B10" s="80" t="s">
        <v>295</v>
      </c>
    </row>
    <row r="11" spans="2:2" ht="15" customHeight="1"/>
    <row r="12" spans="2:2" ht="1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Product Backlog</vt:lpstr>
      <vt:lpstr>Iteration 1</vt:lpstr>
      <vt:lpstr>Iteration 2</vt:lpstr>
      <vt:lpstr>Iteration 3</vt:lpstr>
      <vt:lpstr>Iteration 4</vt:lpstr>
      <vt:lpstr>Iteration 5</vt:lpstr>
      <vt:lpstr>Iteration 6</vt:lpstr>
      <vt:lpstr>Holidays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dkyoon</dc:creator>
  <cp:keywords/>
  <dc:description/>
  <cp:lastModifiedBy>YoungWon Kim</cp:lastModifiedBy>
  <cp:revision/>
  <dcterms:created xsi:type="dcterms:W3CDTF">2016-11-17T04:06:17Z</dcterms:created>
  <dcterms:modified xsi:type="dcterms:W3CDTF">2021-11-18T12:00:09Z</dcterms:modified>
  <cp:category/>
  <cp:contentStatus/>
</cp:coreProperties>
</file>