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5"/>
  </bookViews>
  <sheets>
    <sheet name="AHP DATABASE_1" sheetId="1" r:id="rId1"/>
    <sheet name="AHP DATABASE_2" sheetId="5" r:id="rId2"/>
    <sheet name="AHP DATABASE_3" sheetId="7" r:id="rId3"/>
    <sheet name="MATRICES DATABASE_1" sheetId="2" r:id="rId4"/>
    <sheet name="MATRICES DATABASE_2" sheetId="6" r:id="rId5"/>
    <sheet name="MATRICES DATABASE_3" sheetId="8" r:id="rId6"/>
    <sheet name="Planilha7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danillo.xavier</author>
  </authors>
  <commentList>
    <comment ref="D65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VARIEDADE E ESPAÇAMENTO</t>
        </r>
      </text>
    </comment>
    <comment ref="D69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MANEJO
ESPAÇAMENTO
CALIBRES</t>
        </r>
      </text>
    </comment>
  </commentList>
</comments>
</file>

<file path=xl/comments2.xml><?xml version="1.0" encoding="utf-8"?>
<comments xmlns="http://schemas.openxmlformats.org/spreadsheetml/2006/main">
  <authors>
    <author>danillo.xavier</author>
  </authors>
  <commentList>
    <comment ref="F149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RC: 5.761</t>
        </r>
      </text>
    </comment>
    <comment ref="F150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RC: 7,1708</t>
        </r>
      </text>
    </comment>
    <comment ref="F151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RC: 7,1708</t>
        </r>
      </text>
    </comment>
  </commentList>
</comments>
</file>

<file path=xl/sharedStrings.xml><?xml version="1.0" encoding="utf-8"?>
<sst xmlns="http://schemas.openxmlformats.org/spreadsheetml/2006/main" count="1051" uniqueCount="315">
  <si>
    <t>These groups of variables represent various aspects that influence the productivity (tons/ha) of an area. Choose values between 1 and 9 to represent your preference for each group of variables in terms of RELEVANCE. If the vertical values are more favorable than the horizontal ones, assign numbers from 1 to 9; otherwise, assign values from 1 to 1/9.</t>
  </si>
  <si>
    <t>MANAGEMENT</t>
  </si>
  <si>
    <t>OPERATION</t>
  </si>
  <si>
    <t>VARIETY</t>
  </si>
  <si>
    <t>SOIL COMPOSITION</t>
  </si>
  <si>
    <t>MACRONUTRIENTS</t>
  </si>
  <si>
    <t>MICRONUTRIENTS</t>
  </si>
  <si>
    <t>PHYSIOLOGICAL</t>
  </si>
  <si>
    <t>SOIL TYPE</t>
  </si>
  <si>
    <t>CALIBER</t>
  </si>
  <si>
    <t>Choose if productivity varies according to the decisions of a manager or natural aspects of a farm (climate, humidity, neighbors, etc...</t>
  </si>
  <si>
    <t>Choose if productivity varies according to the amount of nitrate applied or the moment when the manager decided to perform soil analysis during production or post-harvest</t>
  </si>
  <si>
    <t>Choose if productivity varies according to the variety of mango</t>
  </si>
  <si>
    <t>Choose if productivity varies according to pH, CEC, organic matter</t>
  </si>
  <si>
    <t>N, P, K, Ca, Mg, S...</t>
  </si>
  <si>
    <t>Cu, Fe, Mn, Zn, B</t>
  </si>
  <si>
    <t>Number of Plants, Spacing, Area</t>
  </si>
  <si>
    <t>Soil Type: Clayey, Sandy, Silty</t>
  </si>
  <si>
    <t>Percentage of historical calibers of the area</t>
  </si>
  <si>
    <t>VARIEDADE</t>
  </si>
  <si>
    <t>DISTANCIA_DIAS</t>
  </si>
  <si>
    <t>ORDEM</t>
  </si>
  <si>
    <t>CALIBRES</t>
  </si>
  <si>
    <t>Escolha caso o calibre varie de acordo com a variedade da manga</t>
  </si>
  <si>
    <t>Escolha caso o calibre varie de acordo com a quantidade de dias em que a amostragem de campo foi feita</t>
  </si>
  <si>
    <t>Escolha caso a ordem em que o lote foi processado influencie</t>
  </si>
  <si>
    <t>Escolha caso a amostragem de campo influencie</t>
  </si>
  <si>
    <t>MANEJO</t>
  </si>
  <si>
    <t>FASE FENOLÓGICA</t>
  </si>
  <si>
    <t>MÊS DO ANO</t>
  </si>
  <si>
    <t>SISTEMA DE IRRIGAÇÂO</t>
  </si>
  <si>
    <t>TIPO DE SOLO</t>
  </si>
  <si>
    <t>ZERO A TRINTA SEM ATUAL</t>
  </si>
  <si>
    <t>TRINTA A SESSENTA SEM ATUAL</t>
  </si>
  <si>
    <t>ZERO_A_TRINTA_PROX_SEMANA</t>
  </si>
  <si>
    <t>TRINTA A SESSENTA PROX SEMANA</t>
  </si>
  <si>
    <t>KC HISTÓRICO E RECENTE</t>
  </si>
  <si>
    <t>Escolha caso a intensidade da irrigação varie de acordo com as decisões de um gestor</t>
  </si>
  <si>
    <t>Escolha caso a intensidade da irrigação varie de acordo com a quantidade de nitrato aplicado ou pelo momento em que o gestor decidiu realizar a análise de solo da produção ou pós-colheita</t>
  </si>
  <si>
    <t>Escolha caso a intensidade da irrigação varie de acordo com a época (mês) do ano</t>
  </si>
  <si>
    <t>Escolha caso a intensidade da irrigação varie de acordo com o ph, CTC, matéria orgânica</t>
  </si>
  <si>
    <t>Tipo de Solo: Argiloso, Arenoso, Siltoso</t>
  </si>
  <si>
    <t>Umidade na profundidade zero a trinta da semana atual</t>
  </si>
  <si>
    <t>ZERO_A_TRINTA_SEM_ATUAL</t>
  </si>
  <si>
    <t>Umidade na profundidade trinta a sessenta da semana atual</t>
  </si>
  <si>
    <t>TRINTA_A_SESSENTA_SEM_ATUAL</t>
  </si>
  <si>
    <t>Umidade na profundidade zero a trinta da semana seguinte</t>
  </si>
  <si>
    <t>TRINTA_A_SESSENTA_PROX_SEMANA</t>
  </si>
  <si>
    <t>KC recente e do histórico</t>
  </si>
  <si>
    <t>Feature Selection - Random Method</t>
  </si>
  <si>
    <t>Feature Selection - Método Peso 0.2</t>
  </si>
  <si>
    <t>Population</t>
  </si>
  <si>
    <t>Generations</t>
  </si>
  <si>
    <t>Mutation Rate</t>
  </si>
  <si>
    <t>Crossover Rate</t>
  </si>
  <si>
    <t>População</t>
  </si>
  <si>
    <t>Gerações</t>
  </si>
  <si>
    <t>Taxa Mutação</t>
  </si>
  <si>
    <t>Taxa Crossover</t>
  </si>
  <si>
    <t>Test</t>
  </si>
  <si>
    <t>Variables</t>
  </si>
  <si>
    <t>Features</t>
  </si>
  <si>
    <t>R²</t>
  </si>
  <si>
    <t>Time (minutes)</t>
  </si>
  <si>
    <t>MST</t>
  </si>
  <si>
    <t>MSE</t>
  </si>
  <si>
    <t>RMSE</t>
  </si>
  <si>
    <t>MAE</t>
  </si>
  <si>
    <t>MAPE</t>
  </si>
  <si>
    <t>SMAPE</t>
  </si>
  <si>
    <t>TOTAL</t>
  </si>
  <si>
    <t>PA 20%</t>
  </si>
  <si>
    <t>PA 30%</t>
  </si>
  <si>
    <t>PA &gt; 30%</t>
  </si>
  <si>
    <t>Teste</t>
  </si>
  <si>
    <t>Variáveis</t>
  </si>
  <si>
    <t>Tempo (min)</t>
  </si>
  <si>
    <t>PA 10%</t>
  </si>
  <si>
    <t>1 0 1 1 0 1 1 1 1 0 1 1 1 1 0 1 0 0 1 1 0 0 0 1 1 0 0 0 1 0 0 1 0 1 1 1 1 0 1 1 1 1 1 1 1 1 1 1 0 1 0 0 1 0</t>
  </si>
  <si>
    <t xml:space="preserve">0 0 0 0 0 0 0 0 0 0 0 0 0 0 0 0 0 0 0 0 0 0 0 0 0 0 0 0 0 0 0 0 0 0 0 1 1 1 1 1 0 0 0 0 0 0 0 0 0 0 0 0 0 0 </t>
  </si>
  <si>
    <t>1 1 0 1 0 0 1 0 1 1 0 1 1 1 1 0 0 1 0 0 0 1 1 1 0 0 1 0 1 0 0 1 0 0 0 1 1 1 1 1 0 1 1 0 1 0 1 1 1 0 0 0 1 0</t>
  </si>
  <si>
    <t>1 1 1 1 1 0 1 1 1 1 1 0 0 1 1 1 0 1 1 0 1 1 1 1 0 1 1 0 1 0 1 1 0 1 0 1 1 0 1 1 0 1 0 1 1 0 1 0 1 0 1 0 0 0</t>
  </si>
  <si>
    <t xml:space="preserve">0 0 0 0 0 0 0 0 0 0 0 0 0 0 0 0 0 0 0 0 0 0 0 0 0 0 0 0 0 0 0 0 0 0 0 1 1 1 1 1 1 1 1 1 1 1 1 1 0 0 0 0 0 0 </t>
  </si>
  <si>
    <t>1 1 0 1 0 1 0 0 0 0 1 1 1 0 1 0 0 1 1 1 0 1 1 1 0 1 0 0 1 0 1 0 0 0 0 1 0 1 1 1 1 0 1 1 1 1 1 0 0 0 0 0 0 0</t>
  </si>
  <si>
    <t xml:space="preserve">1 1 1 1 1 1 1 0 0 0 0 0 0 0 0 0 0 0 0 0 0 0 0 0 0 0 0 0 0 0 0 0 0 0 0 1 1 1 1 1 1 1 1 1 1 1 1 1 1 1 1 1 1 1 </t>
  </si>
  <si>
    <t>0 1 1 1 1 0 0 1 0 0 0 1 1 0 1 0 0 0 0 0 1 0 1 0 0 0 1 1 0 0 0 0 0 1 0 0 1 0 0 1 0 1 1 1 0 1 1 1 0 1 1 1 0 1</t>
  </si>
  <si>
    <t>1 0 0 1 1 1 0 1 0 1 0 0 0 1 1 0 0 1 1 0 1 1 1 1 0 1 0 0 1 0 1 1 1 1 0 1 0 1 1 1 1 0 1 1 1 1 1 1 0 0 1 0 0 0</t>
  </si>
  <si>
    <t xml:space="preserve">0 0 0 0 0 0 1 1 1 1 1 1 1 1 0 0 0 0 0 0 0 0 0 0 0 0 0 0 0 0 0 0 0 0 0 1 1 1 1 1 1 1 1 1 1 1 1 1 0 0 0 0 0 0 </t>
  </si>
  <si>
    <t>1 0 0 0 0 0 1 1 0 1 1 0 0 0 0 0 1 1 1 1 0 0 0 0 0 0 0 1 1 0 1 0 1 0 0 1 1 1 0 1 1 0 1 1 0 0 1 1 0 1 1 0 0 0</t>
  </si>
  <si>
    <t xml:space="preserve">0 0 0 0 0 0 0 1 1 0 0 0 0 0 0 0 0 0 0 0 0 0 0 0 0 0 0 0 0 0 0 0 0 0 0 1 1 1 1 1 0 0 0 0 0 0 0 0 0 0 0 0 0 0 </t>
  </si>
  <si>
    <t>0 1 0 1 0 1 0 1 1 0 0 1 0 0 0 1 1 0 1 1 1 0 1 0 0 0 0 1 0 1 0 0 0 1 1 0 1 0 0 1 0 0 1 0 1 0 0 1 0 1 1 1 0 1</t>
  </si>
  <si>
    <t xml:space="preserve">1 1 1 1 1 1 1 0 0 1 1 1 1 1 0 0 0 0 0 0 0 0 0 0 0 0 0 0 0 0 0 0 0 0 0 1 1 1 1 1 1 1 1 1 1 1 1 1 0 0 0 0 0 0 </t>
  </si>
  <si>
    <t>0 0 1 1 0 1 0 1 1 1 1 0 1 0 0 0 0 1 1 0 0 1 0 1 1 1 0 1 0 0 0 0 0 0 1 0 0 0 1 1 0 1 0 1 1 0 0 0 1 0 0 0 1 0</t>
  </si>
  <si>
    <t xml:space="preserve">1 1 1 1 1 1 1 0 0 0 0 0 0 0 0 0 0 0 0 0 0 0 0 0 0 0 0 0 0 0 0 0 0 0 0 1 1 1 1 1 0 0 0 0 0 0 0 0 0 0 0 0 0 0 </t>
  </si>
  <si>
    <t>0 0 0 1 1 0 1 1 1 0 0 1 1 1 1 0 0 1 1 0 1 1 0 1 0 0 1 1 0 0 0 0 0 0 1 1 1 0 1 1 1 1 0 0 0 0 0 0 1 0 1 0 0 1</t>
  </si>
  <si>
    <t xml:space="preserve">0 0 0 0 0 0 0 0 0 0 0 0 0 0 0 0 0 0 0 0 0 0 1 1 1 1 1 1 1 0 1 0 0 0 0 1 1 1 1 1 0 0 0 0 0 0 0 0 1 1 1 1 1 1 </t>
  </si>
  <si>
    <t>AVERAGE</t>
  </si>
  <si>
    <t>DEVIATION</t>
  </si>
  <si>
    <t>Feature Selection - Método AHP (DECISOR 1)</t>
  </si>
  <si>
    <t>Feature Selection - Método Peso 0.1</t>
  </si>
  <si>
    <t xml:space="preserve">0 0 0 0 0 0 0 0 0 0 0 0 0 0 0 0 0 0 0 0 0 0 0 0 0 0 0 0 0 0 0 0 0 0 0 1 1 1 1 1 0 0 0 0 0 0 0 0 1 1 1 1 1 1 </t>
  </si>
  <si>
    <t xml:space="preserve">0 0 0 0 0 0 0 1 0 0 0 0 0 0 0 0 0 0 0 0 0 0 0 0 0 0 0 0 0 0 0 0 0 0 0 1 1 1 1 1 0 0 0 0 0 0 0 0 0 0 0 0 0 0 </t>
  </si>
  <si>
    <t xml:space="preserve">0 0 0 0 0 0 0 0 0 0 0 0 0 0 0 0 1 0 0 0 0 0 0 0 0 0 0 0 0 0 0 0 0 0 0 1 1 1 1 1 0 0 0 0 0 0 0 0 0 0 0 0 0 0 </t>
  </si>
  <si>
    <t xml:space="preserve">0 0 0 0 0 0 0 0 0 1 1 1 1 1 0 0 0 0 0 0 0 0 0 0 0 0 0 0 0 0 0 0 0 0 0 1 1 1 1 1 0 0 0 0 0 0 0 0 0 0 0 0 0 0 </t>
  </si>
  <si>
    <t xml:space="preserve">0 0 0 0 0 0 0 0 0 0 0 0 0 0 0 0 0 0 0 0 0 0 1 1 1 1 1 1 1 0 0 0 0 0 0 1 1 1 1 1 0 0 0 0 0 0 0 0 0 0 0 0 0 0 </t>
  </si>
  <si>
    <t xml:space="preserve">0 0 0 0 0 0 0 0 0 0 0 0 0 0 1 1 1 1 1 1 1 1 0 0 0 0 0 0 0 0 0 0 0 0 0 1 1 1 1 1 0 0 0 0 0 0 0 0 1 1 1 1 1 1 </t>
  </si>
  <si>
    <t xml:space="preserve">0 0 0 0 0 0 0 1 1 0 0 0 0 0 0 0 0 0 0 0 0 0 1 1 1 1 1 1 1 0 0 0 0 0 0 1 1 1 1 1 0 0 0 0 0 0 0 0 0 0 0 0 0 0 </t>
  </si>
  <si>
    <t xml:space="preserve">0 0 0 0 0 0 0 0 0 0 0 0 0 0 0 0 0 0 0 0 0 0 0 0 0 0 0 0 0 0 0 0 0 0 0 0 0 0 0 0 0 0 0 0 0 0 0 0 1 1 1 1 1 1 </t>
  </si>
  <si>
    <t>Feature Selection - Método AHP (NORMALIZADO)</t>
  </si>
  <si>
    <t>Feature Selection - Método Peso 0.05</t>
  </si>
  <si>
    <t>1 1 1 1 1 1 1 0 0 1 1 1 1 1 0 0 0 0 0 0 0 0 1 1 1 1 1 1 1 0 0 0 0 0 0 1 1 1 1 1 1 1 1 1 1 1 1 1 1 1 1 1 1 1</t>
  </si>
  <si>
    <t>0 0 0 0 0 0 0 0 0 1 1 1 1 1 0 0 0 0 0 0 0 0 1 1 1 1 1 1 1 0 0 0 0 0 0 1 1 1 1 1 0 0 0 0 0 0 0 0 1 1 1 1 1 1</t>
  </si>
  <si>
    <t xml:space="preserve">1 1 1 1 1 1 1 0 0 0 0 0 0 0 0 0 0 0 0 0 0 0 0 0 0 0 0 0 0 0 0 0 0 0 0 0 0 0 0 0 0 0 0 0 0 0 0 0 1 1 1 1 1 1 </t>
  </si>
  <si>
    <t xml:space="preserve">0 0 0 0 0 0 0 0 0 1 1 1 1 1 0 0 0 0 0 0 0 0 0 0 0 0 0 0 0 0 0 0 0 0 0 0 0 0 0 0 0 0 0 0 0 0 0 0 0 0 0 0 0 0 </t>
  </si>
  <si>
    <t>0 0 0 0 0 0 0 0 0 1 1 1 1 1 0 0 0 0 0 0 0 0 1 1 1 1 1 1 1 0 0 0 0 0 0 1 1 1 1 1 1 1 1 1 1 1 1 1 1 1 1 1 1 1</t>
  </si>
  <si>
    <t xml:space="preserve">0 0 0 0 0 0 0 0 0 0 0 0 0 0 0 0 0 0 0 0 0 0 0 0 0 0 0 0 0 1 1 1 1 1 1 0 0 0 0 0 1 0 0 0 0 0 0 0 0 0 0 0 0 0 </t>
  </si>
  <si>
    <t>0 0 0 0 0 0 0 0 0 1 1 1 1 1 0 0 0 0 0 0 0 0 1 1 1 1 1 1 1 0 0 0 0 0 0 1 1 1 1 1 0 0 1 1 1 1 1 1 0 0 0 0 0 0</t>
  </si>
  <si>
    <t>1 1 1 1 1 1 1 0 0 0 0 0 0 0 0 0 0 0 0 0 0 0 1 1 1 1 1 1 1 0 0 0 0 0 0 1 1 1 1 1 0 0 0 0 0 0 0 0 1 1 1 1 1 1</t>
  </si>
  <si>
    <t>0 0 0 0 0 0 0 0 0 0 0 0 0 0 0 0 0 0 0 0 0 0 1 1 1 1 1 1 1 0 0 0 0 0 0 1 1 1 1 1 0 0 0 0 0 0 0 0 1 1 1 1 1 1</t>
  </si>
  <si>
    <t xml:space="preserve">0 0 0 0 0 0 0 1 1 1 1 1 1 1 0 0 0 0 0 0 0 0 0 0 0 0 0 0 0 0 0 0 0 0 0 0 0 0 0 0 0 0 0 0 0 0 0 0 0 0 0 0 0 0 </t>
  </si>
  <si>
    <t>0 0 0 0 0 0 0 0 0 0 0 0 0 0 1 1 1 1 1 1 1 1 1 1 1 1 1 1 1 0 0 0 0 0 0 1 1 1 1 1 0 0 0 0 0 0 0 0 1 1 1 1 1 1</t>
  </si>
  <si>
    <t xml:space="preserve">0 0 0 0 0 0 0 0 0 0 0 0 0 0 0 0 0 0 0 0 0 0 0 0 0 0 0 0 0 1 1 1 1 1 1 1 1 1 1 1 0 0 0 0 0 0 0 0 0 0 0 0 0 0 </t>
  </si>
  <si>
    <t>Feature Selection - Método Aleatório em GRUPOS</t>
  </si>
  <si>
    <t>Feature Selection - Método Peso 0.3</t>
  </si>
  <si>
    <t>1 1 1 1 1 1 1 1 1 1 1 1 1 1 1 1 1 1 1 1 1 1 0 0 0 0 0 0 0 0 0 0 0 0 0 1 1 1 1 1 1 1 1 1 1 1 1 1 0 0 0 0 0 0</t>
  </si>
  <si>
    <t>0 0 0 0 0 0 0 1 1 1 1 1 1 1 0 0 0 0 0 0 0 0 0 0 0 0 0 0 0 1 1 1 1 1 1 1 1 1 1 1 1 1 1 1 1 1 1 1 1 1 1 1 1 1</t>
  </si>
  <si>
    <t>1 1 1 1 1 1 1 0 0 0 0 0 0 0 0 0 0 0 0 0 0 0 0 0 0 0 0 0 0 0 0 0 0 0 0 1 1 1 1 1 1 1 1 1 1 1 1 1 1 1 1 1 1 1</t>
  </si>
  <si>
    <t xml:space="preserve">0 0 0 0 0 0 0 1 1 1 1 1 1 1 0 0 0 0 0 0 0 0 0 0 0 0 0 0 0 0 0 0 0 0 0 1 1 1 1 1 0 0 0 0 0 0 0 0 0 0 0 0 0 0 </t>
  </si>
  <si>
    <t>0 0 0 0 0 0 0 1 1 1 1 1 1 1 0 0 0 0 0 0 0 0 0 0 0 0 0 0 0 0 0 0 0 0 0 1 1 1 1 1 0 0 0 0 0 0 0 0 0 0 0 0 0 0</t>
  </si>
  <si>
    <t xml:space="preserve">0 0 0 0 0 0 0 0 0 0 0 0 0 0 0 0 0 0 0 0 0 0 0 0 0 0 0 0 0 0 0 0 0 0 0 1 1 1 1 1 1 1 1 1 1 1 1 1 0 0 0 0 1 1 </t>
  </si>
  <si>
    <t>0 0 0 0 0 0 0 0 0 1 1 1 1 1 0 0 0 0 0 0 0 0 0 0 0 0 0 0 0 0 0 0 0 0 0 1 1 1 1 1 0 0 0 0 0 0 0 0 0 0 0 0 0 0</t>
  </si>
  <si>
    <t>0 0 0 0 0 0 0 1 1 1 1 1 1 1 1 1 1 1 1 1 1 1 0 0 0 0 0 0 0 0 0 0 0 0 0 1 1 1 1 1 0 0 0 0 0 0 0 0 1 1 1 1 1 1</t>
  </si>
  <si>
    <t>0 0 0 0 0 0 0 1 1 1 1 1 1 1 0 0 0 0 0 0 0 0 0 0 0 0 0 0 0 0 0 0 0 0 0 1 1 1 1 1 1 1 1 1 1 1 1 1 0 0 0 0 0 0</t>
  </si>
  <si>
    <t>1 1 1 1 1 1 1 0 0 0 0 0 0 0 0 0 0 0 0 0 0 0 0 0 0 0 0 0 0 0 0 0 0 0 0 1 1 1 1 1 0 0 0 0 0 0 0 0 0 0 0 0 0 0</t>
  </si>
  <si>
    <t xml:space="preserve">0 0 0 0 0 0 0 0 0 1 1 1 1 1 1 1 1 1 1 1 1 1 0 0 0 0 0 0 0 1 1 1 1 1 1 1 1 1 1 1 1 1 1 1 1 1 1 1 0 0 0 0 0 0 </t>
  </si>
  <si>
    <t>1 1 1 1 1 1 1 0 0 0 0 0 0 0 0 0 0 0 0 0 0 0 0 0 0 0 0 0 0 0 0 0 0 0 0 1 1 1 1 1 0 0 0 0 0 0 0 0 1 1 1 1 1 1</t>
  </si>
  <si>
    <t>1 1 1 1 1 1 1 1 1 1 1 1 1 1 0 0 0 0 0 0 0 0 0 0 0 0 0 0 0 1 1 1 1 1 1 1 1 1 1 1 0 0 0 0 0 0 0 0 1 1 1 1 1 1</t>
  </si>
  <si>
    <t xml:space="preserve">1 1 1 1 1 1 1 1 1 0 0 0 0 0 1 1 1 1 1 1 1 1 1 1 1 1 1 1 1 0 0 0 0 0 0 1 1 1 1 1 0 0 0 0 0 0 0 0 1 1 1 1 1 1 </t>
  </si>
  <si>
    <t xml:space="preserve">1 1 1 1 1 1 1 0 0 1 1 1 1 1 0 0 0 0 0 0 0 0 0 0 0 0 0 0 0 0 0 0 0 0 0 1 1 1 1 1 1 1 1 1 1 1 1 1 1 1 1 1 1 1 </t>
  </si>
  <si>
    <t>Feature Selection - Método AHP (DECISOR 2)</t>
  </si>
  <si>
    <t>Feature Selection - AHP + Aleatório</t>
  </si>
  <si>
    <t xml:space="preserve">0 0 0 0 0 0 0 0 0 0 0 0 0 0 1 1 1 1 1 1 1 1 0 0 0 0 0 0 0 0 0 0 0 0 0 1 1 1 1 1 0 0 0 0 0 0 0 0 0 0 0 0 0 0 </t>
  </si>
  <si>
    <t xml:space="preserve">1 1 1 1 1 1 1 0 0 0 0 0 0 0 0 0 0 0 0 0 0 0 0 0 0 0 0 0 0 0 0 0 0 0 0 1 1 1 1 1 0 0 0 0 0 0 0 0 1 1 1 1 1 1 </t>
  </si>
  <si>
    <t xml:space="preserve">0 0 0 0 0 0 0 0 0 0 0 0 0 0 0 0 0 0 0 0 0 0 0 0 0 0 0 0 0 0 0 0 0 0 0 1 1 0 1 1 0 0 0 0 0 0 0 0 0 0 0 0 0 0 </t>
  </si>
  <si>
    <t xml:space="preserve">0 0 0 0 0 0 0 0 0 0 0 1 1 1 0 0 0 0 0 0 0 0 0 0 0 0 0 0 0 0 0 0 0 0 0 1 1 0 1 1 0 0 0 0 0 0 0 0 0 0 0 0 0 0 </t>
  </si>
  <si>
    <t xml:space="preserve">0 0 0 0 0 0 0 0 0 0 0 0 0 0 0 0 0 0 0 0 1 1 0 0 0 0 0 0 0 0 0 0 0 0 0 1 1 0 1 1 0 0 0 0 0 0 0 1 0 0 0 0 0 0 </t>
  </si>
  <si>
    <t xml:space="preserve">0 0 0 1 1 0 1 0 0 0 0 0 0 0 0 0 0 0 0 0 0 0 0 0 0 0 0 0 0 0 0 0 0 0 0 1 1 0 1 1 0 0 0 0 0 0 0 0 0 0 0 0 0 0 </t>
  </si>
  <si>
    <t xml:space="preserve">0 0 0 0 0 0 0 1 1 0 0 1 1 1 0 0 0 0 0 0 0 0 0 0 0 0 0 0 0 0 0 0 0 0 0 1 1 0 1 1 0 0 0 0 0 0 0 0 0 0 0 0 0 0 </t>
  </si>
  <si>
    <t>Feature Selection - Método AHP (DECISOR 3)</t>
  </si>
  <si>
    <t xml:space="preserve">0 0 0 0 0 0 0 0 0 0 0 0 0 0 0 0 0 0 0 0 0 0 1 1 1 1 1 1 1 0 0 0 0 0 0 1 1 1 1 1 0 0 0 0 0 0 0 0 0 1 0 0 0 0 </t>
  </si>
  <si>
    <t xml:space="preserve">0 0 0 0 0 0 0 1 1 0 0 0 0 0 0 0 0 0 0 0 0 0 0 0 0 0 0 0 0 0 0 0 0 0 0 0 0 0 0 0 1 0 0 0 0 0 0 0 1 1 1 1 1 1 </t>
  </si>
  <si>
    <t xml:space="preserve">1 1 1 1 1 1 1 0 0 0 0 0 0 0 0 0 0 0 0 0 0 0 1 1 1 1 1 1 1 0 0 0 0 0 0 1 1 1 1 1 1 1 1 1 1 1 1 1 0 0 0 0 0 0 </t>
  </si>
  <si>
    <t xml:space="preserve">0 0 0 0 0 0 0 0 0 0 0 0 0 0 0 0 0 0 0 0 0 0 0 0 0 0 0 0 0 0 0 0 0 0 0 1 1 1 1 0 0 0 0 0 0 0 0 0 0 0 0 0 0 0 </t>
  </si>
  <si>
    <t xml:space="preserve">1 1 1 1 1 1 1 1 1 0 0 0 0 0 0 0 0 0 0 0 0 0 0 0 0 0 0 0 0 0 0 0 0 0 0 0 0 0 0 0 0 0 0 0 0 0 0 0 0 0 0 0 0 0 </t>
  </si>
  <si>
    <t>Feature Selection - EFS-AHP (GROUP DECISION)</t>
  </si>
  <si>
    <t>Feature Selection - Método EFS-AHP (GPT)</t>
  </si>
  <si>
    <t xml:space="preserve">0 0 0 0 0 0 0 0 0 0 0 0 0 0 0 0 0 0 0 0 0 0 0 0 0 0 0 0 0 0 0 0 0 0 0 1 1 1 1 1 1 1 1 1 1 1 1 1 1 1 1 1 1 1 </t>
  </si>
  <si>
    <t xml:space="preserve">0 0 0 0 0 0 0 0 0 0 0 0 0 0 0 0 0 0 0 0 0 0 0 0 0 0 0 0 0 0 0 0 0 0 0 0 0 0 0 1 0 0 0 0 0 0 0 0 1 1 1 1 1 1 </t>
  </si>
  <si>
    <t xml:space="preserve">0 0 0 0 0 0 0 0 0 0 0 0 0 0 0 0 0 0 0 0 0 0 1 1 1 1 1 1 1 0 0 0 0 0 0 1 1 1 1 1 0 0 0 0 0 0 0 0 1 1 1 1 1 1 </t>
  </si>
  <si>
    <t xml:space="preserve">1 1 1 1 1 1 1 0 0 0 0 0 0 0 0 0 0 0 0 0 0 0 0 0 0 0 0 0 0 1 1 1 1 1 1 1 1 1 1 1 0 0 0 0 0 0 0 0 0 0 0 0 0 0 </t>
  </si>
  <si>
    <t xml:space="preserve">0 0 0 0 0 0 0 0 0 0 0 0 0 0 0 0 0 0 0 0 0 0 0 0 0 0 0 0 0 0 0 0 0 0 0 1 1 1 1 1 1 1 1 1 1 1 1 1 1 1 1 0 0 0 </t>
  </si>
  <si>
    <t xml:space="preserve">1 1 1 1 1 1 1 0 0 0 0 0 0 0 1 1 1 1 1 1 1 1 0 0 0 0 0 0 0 0 0 0 0 0 0 1 1 1 1 1 0 0 0 0 0 0 0 0 0 0 0 0 0 0 </t>
  </si>
  <si>
    <t xml:space="preserve">0 0 0 0 0 0 0 0 0 0 0 0 0 0 0 0 0 0 0 0 0 0 0 0 0 0 0 0 0 0 0 0 0 0 0 0 1 1 1 1 0 0 0 0 0 0 0 0 0 0 0 0 0 0 </t>
  </si>
  <si>
    <t>Methods Comparation</t>
  </si>
  <si>
    <t>Method</t>
  </si>
  <si>
    <t>SIMPLE RANDOM FOREST</t>
  </si>
  <si>
    <t>AG - RANDOM METHOD</t>
  </si>
  <si>
    <t>EFS-AHP (GROUP DECISION)</t>
  </si>
  <si>
    <t>EFS-AHP (GROUP DECISION) (RC: 5.76)</t>
  </si>
  <si>
    <t>EFS-AHP (DECISION MAKER 1) (RC: 5.76)</t>
  </si>
  <si>
    <t>EFS-AHP (DECISION MAKER 2) (RC: 7.17)</t>
  </si>
  <si>
    <t>EFS-AHP (DECISION MAKER 3) (RC: 8.26)</t>
  </si>
  <si>
    <t>AG - WEIGHT Method 0.05</t>
  </si>
  <si>
    <t>AG - WEIGHT Method 0.1</t>
  </si>
  <si>
    <t>AG - WEIGHT Method 0.2</t>
  </si>
  <si>
    <t>AG - WEIGHT Method 0.3</t>
  </si>
  <si>
    <t>EFS-AHP RANDOM</t>
  </si>
  <si>
    <t>AG - RANDOM GROUPS</t>
  </si>
  <si>
    <t>EFS-AHP GPT</t>
  </si>
  <si>
    <t>Feature Selection - Método AHP</t>
  </si>
  <si>
    <t xml:space="preserve">1 0 0 1 1 1 1 1 1 1 1 1 1 </t>
  </si>
  <si>
    <t xml:space="preserve">0 1 0 1 1 1 1 1 1 1 1 1 1 </t>
  </si>
  <si>
    <t xml:space="preserve">  0 1 0 0 0 0 1 1 1 1 1 1 0 </t>
  </si>
  <si>
    <t xml:space="preserve">1 1 0 1 1 1 1 1 1 1 1 1 1 </t>
  </si>
  <si>
    <t xml:space="preserve">0 1 0 0 0 0 0 1 1 1 1 1 1 </t>
  </si>
  <si>
    <t>MÉDIA</t>
  </si>
  <si>
    <t>DESVIO</t>
  </si>
  <si>
    <t>Feature Selection - Método Aleatório</t>
  </si>
  <si>
    <t xml:space="preserve">1 1 1 0 1 0 1 1 0 1 0 1 0 </t>
  </si>
  <si>
    <t xml:space="preserve">1 1 1 0 1 0 0 0 1 1 1 0 0 </t>
  </si>
  <si>
    <t xml:space="preserve">0 1 0 0 0 1 1 1 0 1 1 1 1 </t>
  </si>
  <si>
    <t xml:space="preserve">1 1 0 0 1 0 1 0 1 1 0 0 0 </t>
  </si>
  <si>
    <t xml:space="preserve">0 1 0 1 0 1 0 1 1 1 0 1 1 </t>
  </si>
  <si>
    <t xml:space="preserve">0 1 0 1 0 0 0 1 1 1 0 1 0 </t>
  </si>
  <si>
    <t xml:space="preserve">1 1 0 1 1 1 0 0 0 1 0 1 1 </t>
  </si>
  <si>
    <t xml:space="preserve">0 1 1 0 0 0 1 0 0 0 0 1 0 </t>
  </si>
  <si>
    <t xml:space="preserve">0 1 0 0 1 1 1 1 1 1 1 1 0 </t>
  </si>
  <si>
    <t xml:space="preserve">1 1 0 0 1 0 0 0 1 1 1 0 0 </t>
  </si>
  <si>
    <t>Feature Selection - Método AHP 2</t>
  </si>
  <si>
    <t xml:space="preserve">1 1 1 1 1 1 1 1 1 1 1 0 0 0 0 0 0 0 0 0 0 0 1 0 1 1 1 1 </t>
  </si>
  <si>
    <t xml:space="preserve">1 1 1 1 1 1 1 1 1 1 1 0 0 0 0 0 0 0 0 0 0 0 1 1 1 1 1 1 </t>
  </si>
  <si>
    <t xml:space="preserve">0 0 0 0 0 0 1 1 1 1 1 0 0 0 0 0 0 0 1 1 1 1 1 1 1 1 1 1 </t>
  </si>
  <si>
    <t xml:space="preserve">0 1 1 1 1 1 0 0 0 0 0 0 0 0 0 0 0 0 1 1 1 1 1 1 1 1 1 1 </t>
  </si>
  <si>
    <t xml:space="preserve">1 1 1 1 1 1 1 1 1 1 1 0 0 0 0 0 0 0 0 0 0 0 0 0 1 0 0 0 </t>
  </si>
  <si>
    <t xml:space="preserve">1 1 1 1 1 1 0 0 0 0 0 0 0 0 0 0 0 0 1 1 1 1 1 1 1 1 1 1 </t>
  </si>
  <si>
    <t xml:space="preserve">0 0 0 0 0 0 0 0 0 0 1 0 0 0 0 0 0 0 1 1 1 1 1 1 1 1 1 1 </t>
  </si>
  <si>
    <t>Feature Selection - Método Aleatório 2</t>
  </si>
  <si>
    <t xml:space="preserve">0 1 1 0 1 0 1 1 1 1 0 1 0 0 0 0 0 0 0 1 1 1 0 0 1 0 1 1 </t>
  </si>
  <si>
    <t xml:space="preserve">1 1 1 1 0 1 0 1 1 0 0 1 0 1 0 1 0 0 1 1 0 0 0 0 1 0 1 1 </t>
  </si>
  <si>
    <t xml:space="preserve">1 1 1 1 1 1 1 0 0 1 1 1 0 0 0 0 1 0 1 0 1 0 0 0 1 1 0 1 </t>
  </si>
  <si>
    <t xml:space="preserve">1 0 0 0 0 1 1 1 1 0 1 0 0 0 0 0 0 1 0 0 0 1 1 1 1 1 1 0 </t>
  </si>
  <si>
    <t xml:space="preserve">1 1 0 1 1 0 0 1 0 1 1 1 0 1 0 0 0 0 0 0 1 0 0 1 1 0 1 0 </t>
  </si>
  <si>
    <t xml:space="preserve">1 0 0 1 1 0 0 1 0 1 1 0 1 0 0 0 1 1 0 0 0 1 0 0 1 0 0 1 </t>
  </si>
  <si>
    <t xml:space="preserve">1 1 1 0 1 1 0 1 0 1 1 0 1 1 0 1 0 0 0 0 0 0 0 1 1 1 1 0 </t>
  </si>
  <si>
    <t xml:space="preserve">1 1 0 0 1 0 1 0 0 1 1 0 1 1 0 1 0 1 0 0 0 0 0 0 1 1 0 1 </t>
  </si>
  <si>
    <t>Feature Selection - Método Aleatório GRUPOS</t>
  </si>
  <si>
    <t xml:space="preserve">0 0 1 0 1 1 1 1 1 1 1 0 0 1 0 1 0 1 1 0 0 1 0 0 1 0 1 1 </t>
  </si>
  <si>
    <t xml:space="preserve">0 0 1 1 1 1 0 1 0 1 1 0 0 1 0 0 1 0 0 1 0 1 0 0 1 1 1 0 </t>
  </si>
  <si>
    <t xml:space="preserve">0 1 1 1 0 0 0 0 0 0 1 0 0 1 1 1 0 1 0 0 1 1 0 0 1 0 1 1 </t>
  </si>
  <si>
    <t xml:space="preserve">1 0 1 1 1 0 1 1 0 0 1 0 1 0 1 0 0 1 1 1 0 1 1 0 1 1 0 0 </t>
  </si>
  <si>
    <t xml:space="preserve">0 0 1 0 0 1 0 0 0 0 1 1 0 1 1 0 0 1 0 1 0 1 1 0 1 0 0 0 </t>
  </si>
  <si>
    <t xml:space="preserve">1 1 1 0 1 1 1 0 0 0 1 0 1 0 0 1 0 1 1 0 1 1 1 0 1 1 1 0 </t>
  </si>
  <si>
    <t xml:space="preserve">0 0 0 0 1 0 1 1 1 0 1 0 1 1 1 1 0 0 0 1 0 1 1 0 1 0 0 0 </t>
  </si>
  <si>
    <t xml:space="preserve">1 1 1 1 0 0 0 1 0 0 1 0 0 1 1 1 1 1 0 0 0 1 0 0 1 1 0 0 </t>
  </si>
  <si>
    <t xml:space="preserve">1 0 1 0 1 0 0 1 0 0 1 1 1 1 0 1 0 0 1 1 0 1 0 0 1 1 1 1 </t>
  </si>
  <si>
    <t xml:space="preserve">0 1 0 1 0 1 1 0 0 1 1 1 0 1 0 1 0 1 0 0 0 1 0 1 1 1 0 0 </t>
  </si>
  <si>
    <t>Feature Selection - Método Aleatório PESOS INVERTIDOS</t>
  </si>
  <si>
    <t xml:space="preserve">1 1 0 1 0 0 0 1 1 0 1 0 0 1 1 1 0 0 0 0 1 1 0 1 1 0 0 1 </t>
  </si>
  <si>
    <t xml:space="preserve">0 0 1 1 0 0 1 0 1 1 1 0 1 1 0 1 0 1 0 0 0 1 1 0 1 1 0 0 </t>
  </si>
  <si>
    <t xml:space="preserve">1 1 1 0 1 0 1 1 0 1 1 1 0 0 1 1 0 0 1 1 0 1 1 0 1 1 1 0 </t>
  </si>
  <si>
    <t xml:space="preserve">0 1 1 0 1 1 0 0 0 0 1 0 1 1 0 0 0 0 0 0 0 0 0 0 1 1 1 0 </t>
  </si>
  <si>
    <t xml:space="preserve">0 1 1 0 0 0 1 0 0 1 1 0 0 0 0 0 0 0 0 0 0 1 1 1 1 0 1 1 </t>
  </si>
  <si>
    <t xml:space="preserve">0 1 1 0 1 1 1 1 1 1 0 0 1 1 0 1 1 1 0 1 0 0 0 0 1 0 0 0 </t>
  </si>
  <si>
    <t xml:space="preserve">0 0 1 1 0 0 1 1 0 0 1 0 1 0 0 1 0 1 1 0 0 0 0 1 1 1 0 0 </t>
  </si>
  <si>
    <t xml:space="preserve">0 0 1 1 1 0 1 1 1 1 0 1 1 0 1 1 0 0 0 0 0 1 1 0 1 1 1 0 </t>
  </si>
  <si>
    <t xml:space="preserve">0 0 0 0 0 1 1 0 0 0 1 1 1 1 1 0 0 0 1 1 0 0 0 0 1 1 0 0 </t>
  </si>
  <si>
    <t xml:space="preserve">1 1 0 1 1 1 0 1 0 1 0 0 1 0 1 0 0 0 1 1 1 1 0 1 1 1 1 0 </t>
  </si>
  <si>
    <t>Feature Selection - Método Aleatório + AHP</t>
  </si>
  <si>
    <t xml:space="preserve">0 0 0 0 0 0 1 0 0 1 1 0 0 0 0 0 0 0 0 0 0 0 0 0 1 1 0 0 </t>
  </si>
  <si>
    <t xml:space="preserve">1 1 0 0 1 0 1 0 0 1 1 0 0 0 0 0 0 0 0 0 0 0 0 0 1 1 0 1 </t>
  </si>
  <si>
    <t xml:space="preserve">0 0 0 0 0 0 1 0 0 1 1 0 0 0 0 0 0 0 0 0 0 0 0 0 1 1 0 1 </t>
  </si>
  <si>
    <t xml:space="preserve">0 0 0 0 1 0 1 0 0 1 1 0 0 0 0 0 0 0 1 0 0 0 0 0 1 1 0 1 </t>
  </si>
  <si>
    <t xml:space="preserve">0 0 0 0 0 0 0 0 0 0 0 0 0 0 0 0 0 0 0 0 0 0 0 0 1 1 0 1 </t>
  </si>
  <si>
    <t xml:space="preserve">1 1 0 0 1 0 0 0 0 1 1 0 0 0 0 0 0 0 0 0 0 0 0 0 1 1 0 0 </t>
  </si>
  <si>
    <t>Comparison Between Algorithms</t>
  </si>
  <si>
    <t>EFS-AHP (DECISION MAKER 1) (RC: 3,43)</t>
  </si>
  <si>
    <r>
      <rPr>
        <sz val="12"/>
        <color theme="1"/>
        <rFont val="Calibri"/>
        <charset val="134"/>
        <scheme val="minor"/>
      </rPr>
      <t>AG - Método AHP BASE 2 (DECISOR 1)</t>
    </r>
    <r>
      <rPr>
        <b/>
        <sz val="12"/>
        <color theme="1"/>
        <rFont val="Calibri"/>
        <charset val="134"/>
        <scheme val="minor"/>
      </rPr>
      <t xml:space="preserve"> (RC:3,43)</t>
    </r>
  </si>
  <si>
    <t>AG - Método Aleatório (BASE 2)</t>
  </si>
  <si>
    <t>EFS-AHP INVERTED WEIGHTS</t>
  </si>
  <si>
    <t>EFS-AHP ALEATÓRIO</t>
  </si>
  <si>
    <t>MAX</t>
  </si>
  <si>
    <t>MIN</t>
  </si>
  <si>
    <t xml:space="preserve">0 0 0 0 0 1 1 1 1 1 1 1 1 0 0 0 0 0 0 0 0 0 0 0 0 0 0 0 0 0 0 0 0 0 0 0 0 0 0 0 0 0 0 1 1 1 1 0 0 0 0 0 0 0 0 0 0 0 0 1 1 </t>
  </si>
  <si>
    <t xml:space="preserve">0 0 0 0 0 0 0 0 0 0 0 0 0 0 0 0 0 0 0 0 0 0 0 0 0 1 1 1 1 1 1 1 1 1 1 0 0 0 0 0 0 0 0 0 0 0 0 0 0 0 0 0 0 0 0 0 0 0 0 1 1 </t>
  </si>
  <si>
    <t xml:space="preserve">0 0 0 0 0 0 0 0 0 0 0 0 0 1 1 1 1 1 1 1 1 1 1 1 1 0 0 0 0 0 0 0 0 0 0 0 0 0 0 0 0 0 0 1 1 1 1 0 0 0 0 0 0 0 0 0 0 0 0 1 1 </t>
  </si>
  <si>
    <t xml:space="preserve">0 0 0 0 0 1 1 1 1 1 1 1 1 0 0 0 0 0 0 0 0 0 0 0 0 0 0 0 0 0 0 0 0 0 0 0 0 0 0 0 0 0 0 0 0 0 0 0 0 0 0 0 0 0 0 0 0 0 0 1 1 </t>
  </si>
  <si>
    <t xml:space="preserve">0 0 0 0 0 1 1 1 1 1 1 1 1 1 1 1 1 1 1 1 1 1 1 1 1 0 0 0 0 0 0 0 0 0 0 0 0 0 0 0 0 0 0 0 0 0 0 0 0 0 0 0 0 0 0 0 0 0 0 1 1 </t>
  </si>
  <si>
    <t xml:space="preserve">1 1 1 1 1 0 0 0 0 0 0 0 0 1 1 1 1 1 1 1 1 1 1 1 1 0 0 0 0 0 0 0 0 0 0 0 0 0 0 0 0 0 0 0 0 0 0 0 0 0 0 0 0 0 0 0 0 0 0 1 1 </t>
  </si>
  <si>
    <t xml:space="preserve">0 0 0 0 0 1 1 1 1 1 1 1 1 1 1 1 1 1 1 1 1 1 1 1 1 0 0 0 0 0 0 0 0 0 0 0 0 0 0 0 0 0 0 0 0 0 0 1 1 1 1 0 0 0 0 0 0 0 0 1 1 </t>
  </si>
  <si>
    <t xml:space="preserve">0 0 0 0 0 1 1 1 1 1 1 1 1 0 0 0 0 0 0 0 0 0 0 0 0 0 0 0 0 0 0 0 0 0 0 0 0 0 0 0 0 0 0 0 0 0 0 0 0 0 0 0 0 0 0 1 1 1 1 1 1 </t>
  </si>
  <si>
    <t xml:space="preserve">0 0 0 0 0 0 0 0 0 0 0 0 0 0 0 0 0 0 0 0 0 0 0 0 0 0 0 0 0 0 0 0 0 0 0 0 0 0 0 0 0 0 0 0 0 0 0 0 0 0 0 0 0 0 0 0 0 0 0 1 1 </t>
  </si>
  <si>
    <t xml:space="preserve">0 0 1 0 0 0 1 0 1 1 1 1 1 0 0 1 1 1 1 1 0 1 0 0 1 0 0 1 1 0 0 1 0 0 1 0 0 0 0 0 1 0 1 0 1 0 0 1 0 0 1 0 0 0 0 1 1 1 1 1 1 </t>
  </si>
  <si>
    <t xml:space="preserve">1 0 0 0 1 0 1 1 0 1 0 0 0 1 0 1 1 1 1 0 0 0 0 0 0 0 1 1 1 1 1 1 1 1 1 1 1 1 1 0 1 1 1 1 1 0 1 1 1 1 0 0 1 0 1 1 0 1 0 1 1 </t>
  </si>
  <si>
    <t xml:space="preserve">0 1 0 1 1 0 1 1 0 1 0 1 1 1 1 1 1 1 1 0 1 1 1 0 0 0 0 1 1 0 0 0 1 0 0 0 0 1 1 1 1 1 0 0 1 0 0 0 0 0 1 1 1 0 0 0 1 1 0 1 0 </t>
  </si>
  <si>
    <t xml:space="preserve">0 1 1 1 0 1 1 1 0 1 1 0 1 1 1 1 1 1 0 1 1 1 1 0 0 0 0 1 1 1 1 0 0 1 0 0 1 1 1 0 0 1 1 0 1 1 1 0 1 0 1 1 0 0 1 0 0 1 0 1 0 </t>
  </si>
  <si>
    <t xml:space="preserve">1 1 1 1 1 1 1 0 0 0 1 1 1 0 0 1 1 0 0 0 0 1 1 1 0 1 0 1 1 1 1 1 0 0 1 1 1 1 1 1 0 1 1 0 0 0 0 0 0 1 1 1 0 0 1 1 0 0 0 1 0 </t>
  </si>
  <si>
    <t xml:space="preserve">1 1 1 0 0 1 0 0 1 1 0 1 1 1 1 1 1 1 0 0 0 1 0 0 1 0 0 1 0 1 0 1 1 0 1 0 0 1 1 0 1 1 1 1 1 1 0 1 1 0 0 0 0 1 1 0 0 1 0 1 1 </t>
  </si>
  <si>
    <t xml:space="preserve">1 0 1 0 0 1 1 1 1 1 0 1 0 0 1 1 0 0 0 1 0 0 1 1 0 1 1 0 0 0 1 0 0 1 0 0 1 1 1 0 0 1 0 1 0 1 1 0 0 1 0 1 0 1 0 0 1 1 1 1 0 </t>
  </si>
  <si>
    <t xml:space="preserve">1 1 0 0 0 1 0 1 1 1 1 0 1 0 0 0 0 1 1 0 0 1 0 1 1 1 1 1 0 0 1 0 0 1 0 0 1 0 1 1 1 0 0 0 0 0 0 1 0 0 1 0 1 1 0 1 1 0 1 1 0 </t>
  </si>
  <si>
    <t xml:space="preserve">1 0 0 0 0 1 1 1 1 1 1 0 0 1 1 1 1 0 1 1 1 1 1 0 0 0 0 1 1 1 1 0 1 1 0 1 1 0 0 0 0 1 0 1 1 1 0 1 1 0 1 1 1 1 1 1 0 0 0 1 1 </t>
  </si>
  <si>
    <t xml:space="preserve">0 0 1 0 0 1 1 1 1 1 1 1 0 0 1 1 0 0 0 0 1 1 0 1 1 1 1 0 1 1 0 1 0 0 1 1 0 0 1 0 0 0 1 0 0 0 1 1 0 0 0 1 0 0 0 0 0 1 0 1 1 </t>
  </si>
  <si>
    <t>Feature Selection - Método AHP (NORMALIZADO 0-1)</t>
  </si>
  <si>
    <t xml:space="preserve">0 0 0 0 0 1 1 1 1 1 1 1 1 0 0 0 0 0 0 0 0 0 0 0 0 1 1 1 1 1 1 1 1 1 1 0 0 0 0 0 0 0 0 0 0 0 0 0 0 0 0 0 0 0 0 0 0 0 0 1 1 </t>
  </si>
  <si>
    <t xml:space="preserve">0 0 0 0 0 1 1 1 1 1 1 1 1 1 1 1 1 1 1 1 1 1 1 1 1 1 1 1 1 1 1 1 1 1 1 0 0 0 0 0 0 0 0 1 1 1 1 0 0 0 0 1 1 1 1 0 0 0 0 1 1 </t>
  </si>
  <si>
    <t xml:space="preserve">0 0 0 0 0 1 1 1 1 1 1 1 1 1 1 1 1 1 1 1 1 1 1 1 1 1 1 1 1 1 1 1 1 1 1 0 0 0 0 0 0 0 0 1 1 1 1 0 0 0 0 0 0 0 0 0 0 0 0 1 1 </t>
  </si>
  <si>
    <t xml:space="preserve">1 1 1 1 1 1 1 1 1 1 1 1 1 1 1 1 1 1 1 1 1 1 1 1 1 1 1 1 1 1 1 1 1 1 1 0 0 0 0 0 0 0 0 1 1 1 1 0 0 0 0 0 0 0 0 0 0 0 0 1 1 </t>
  </si>
  <si>
    <t xml:space="preserve">0 0 0 0 0 0 0 0 0 0 0 0 0 1 1 1 1 1 1 1 1 1 1 1 1 1 1 1 1 1 1 1 1 1 1 0 0 0 0 0 0 0 0 0 0 0 0 0 0 0 0 1 1 1 1 0 0 0 0 1 1 </t>
  </si>
  <si>
    <t xml:space="preserve">0 0 0 0 0 1 1 1 1 1 1 1 1 1 1 1 1 1 1 1 1 1 1 1 1 1 1 1 1 1 1 1 1 1 1 0 0 0 0 0 0 0 0 0 0 0 0 0 0 0 0 0 0 0 0 0 0 0 0 1 1 </t>
  </si>
  <si>
    <t xml:space="preserve">1 1 1 1 1 1 1 1 1 1 1 1 1 1 1 1 1 1 1 1 1 1 1 1 1 0 0 0 0 0 0 0 0 0 0 0 0 0 0 0 0 0 0 0 0 0 0 0 0 0 0 0 0 0 0 0 0 0 0 1 1 </t>
  </si>
  <si>
    <t>Feature Selection - Método AHP (NORMALIZADO 0-0.5)</t>
  </si>
  <si>
    <t xml:space="preserve">0 0 0 0 0 1 1 1 1 1 1 1 1 0 0 0 0 0 0 0 0 0 0 0 0 1 1 1 1 1 1 1 1 1 0 0 0 0 0 0 0 0 0 0 0 0 0 0 0 0 0 0 0 0 0 0 0 0 0 1 1 </t>
  </si>
  <si>
    <t xml:space="preserve">0 0 0 0 0 1 1 1 1 1 1 1 1 0 0 0 0 0 0 0 0 0 0 0 0 1 1 1 1 1 1 1 1 1 1 0 0 0 0 0 0 0 0 1 1 1 1 1 1 1 1 0 0 0 0 0 0 0 0 1 1 </t>
  </si>
  <si>
    <t xml:space="preserve">0 0 0 0 0 0 0 0 0 0 0 0 0 1 1 1 1 1 1 1 1 1 1 1 1 0 0 0 0 0 0 0 0 0 0 0 0 0 0 0 0 0 0 0 0 0 0 0 0 0 0 0 0 0 0 0 0 0 0 1 1 </t>
  </si>
  <si>
    <t xml:space="preserve">0 0 0 0 0 1 1 1 1 1 1 1 1 0 0 0 0 0 0 0 0 0 0 0 0 1 1 1 1 1 1 1 1 1 1 0 0 0 0 0 0 0 0 1 1 1 1 0 0 0 0 0 0 0 0 0 0 0 0 1 1 </t>
  </si>
  <si>
    <t xml:space="preserve">0 0 0 0 0 1 1 1 1 1 1 1 1 1 1 1 1 1 1 1 1 1 1 1 1 1 1 1 1 1 1 1 1 1 1 0 0 0 0 0 0 0 0 1 1 1 1 0 0 0 0 1 1 1 1 1 1 1 1 1 1 </t>
  </si>
  <si>
    <t xml:space="preserve">1 1 1 1 1 1 1 1 1 1 1 1 1 1 1 1 1 1 1 1 1 1 1 1 1 1 1 1 1 1 1 1 1 1 1 0 0 0 0 0 0 0 0 1 1 1 1 0 0 0 0 1 1 1 1 0 0 0 0 1 1 </t>
  </si>
  <si>
    <t xml:space="preserve">0 0 0 0 0 0 0 0 0 0 0 0 0 1 1 1 1 1 1 1 1 1 1 1 1 1 1 1 1 1 1 1 1 1 1 1 1 1 1 1 1 1 1 1 1 1 1 0 0 0 0 0 0 0 0 0 0 0 0 1 1 </t>
  </si>
  <si>
    <t xml:space="preserve">0 0 0 0 0 1 1 1 1 1 1 1 1 0 0 0 0 0 0 0 0 0 0 0 0 1 1 1 1 1 1 1 1 1 1 1 1 1 1 1 1 1 1 1 1 1 1 1 1 1 1 0 0 0 0 1 1 1 1 1 1 </t>
  </si>
  <si>
    <t xml:space="preserve">0 0 0 0 0 0 1 1 1 1 1 1 1 1 1 1 1 1 1 1 1 1 1 1 1 0 0 0 0 0 0 0 0 0 0 0 0 0 0 0 0 0 0 1 1 0 0 0 0 0 0 0 0 0 0 1 1 1 1 1 1 </t>
  </si>
  <si>
    <t xml:space="preserve">0 0 0 0 0 1 1 1 1 1 1 1 1 1 1 1 1 1 1 1 1 1 1 1 1 1 1 1 1 1 1 1 1 1 1 0 1 1 1 1 1 1 1 0 0 0 0 0 0 0 0 1 1 1 1 0 0 0 0 1 1 </t>
  </si>
  <si>
    <t xml:space="preserve">0 0 0 0 0 1 1 1 1 1 1 1 1 1 1 1 1 1 1 1 1 1 1 1 1 1 1 1 1 1 1 1 1 1 1 1 1 1 1 1 1 1 1 0 0 0 0 0 0 0 0 1 1 1 1 0 0 0 0 1 1 </t>
  </si>
  <si>
    <t xml:space="preserve">0 0 0 0 0 0 0 0 0 0 0 0 0 1 1 1 1 1 1 1 1 1 1 1 1 1 1 1 1 1 1 1 1 1 1 0 0 0 0 0 0 0 0 0 0 0 0 0 1 1 1 0 0 0 0 1 1 1 1 1 1 </t>
  </si>
  <si>
    <t xml:space="preserve">1 1 1 1 1 1 1 1 1 1 1 1 1 1 1 1 1 1 1 1 1 1 1 1 1 1 1 1 1 1 1 1 1 1 1 0 0 0 0 0 0 0 0 1 1 1 1 1 1 1 1 1 1 1 1 0 0 0 0 1 1 </t>
  </si>
  <si>
    <t xml:space="preserve">1 1 1 1 1 1 1 1 1 1 1 1 1 1 1 1 1 1 1 1 1 1 1 1 1 1 1 1 1 1 1 1 1 1 1 1 1 1 1 1 1 1 1 1 1 1 1 0 0 0 0 0 0 0 0 0 0 0 0 1 1 </t>
  </si>
  <si>
    <t xml:space="preserve">0 0 0 0 0 0 0 0 0 0 0 0 0 0 0 0 0 0 0 0 0 0 0 0 0 0 0 0 0 0 0 0 0 0 0 0 0 0 0 0 0 0 0 0 0 0 0 0 0 0 0 0 0 0 0 0 0 0 0 1 0 </t>
  </si>
  <si>
    <t xml:space="preserve">0 0 0 0 0 1 1 0 0 0 1 1 1 0 0 0 0 0 0 0 0 0 0 0 0 0 0 0 0 0 0 0 0 0 0 0 0 0 0 0 0 0 0 0 0 0 0 0 0 0 0 0 0 0 0 0 0 0 0 1 0 </t>
  </si>
  <si>
    <t xml:space="preserve">0 0 0 0 0 0 0 0 0 0 0 0 0 0 0 0 0 0 0 0 0 0 0 0 0 0 0 0 0 0 0 0 0 0 0 0 0 0 0 0 0 0 0 0 0 0 0 0 0 0 0 0 0 0 0 1 0 0 0 1 0 </t>
  </si>
  <si>
    <t xml:space="preserve">0 0 0 0 0 1 1 0 0 0 1 1 1 0 0 0 0 0 0 0 0 0 0 0 0 0 0 0 0 0 0 0 0 0 0 0 0 0 0 0 0 0 0 0 0 0 0 0 0 0 0 1 0 0 1 0 0 0 0 1 0 </t>
  </si>
  <si>
    <t xml:space="preserve">0 0 0 0 0 0 0 0 0 0 0 0 0 0 0 0 0 0 0 0 0 0 0 0 0 1 0 1 1 1 1 1 0 0 1 0 0 0 0 0 0 0 0 0 0 0 0 0 0 0 0 0 0 0 0 0 0 0 0 1 0 </t>
  </si>
  <si>
    <t xml:space="preserve">0 0 0 0 0 1 1 0 0 0 1 1 1 0 0 1 1 0 0 0 0 1 1 1 0 0 0 0 0 0 0 0 0 0 0 0 0 0 0 0 0 0 0 0 0 0 0 0 0 0 0 0 0 0 0 0 0 0 0 1 0 </t>
  </si>
  <si>
    <t>Feature Selection - Método Aleatório + AHP (0-1)</t>
  </si>
  <si>
    <t xml:space="preserve">0 0 0 0 0 1 1 0 0 0 1 1 1 0 0 0 0 0 0 0 0 0 0 0 0 1 0 1 1 1 1 1 0 0 1 0 0 0 0 0 0 0 0 0 0 0 0 0 0 1 1 0 0 0 0 0 0 0 0 1 0 </t>
  </si>
  <si>
    <t xml:space="preserve">0 0 0 0 0 1 1 0 0 0 1 1 1 0 0 1 1 0 0 0 0 1 1 1 0 0 0 0 0 0 0 0 0 0 0 0 0 0 0 0 0 0 0 0 0 0 0 0 0 1 1 0 0 0 0 0 0 0 0 1 0 </t>
  </si>
  <si>
    <t xml:space="preserve">1 1 1 1 1 1 1 0 0 0 1 1 1 0 0 0 0 0 0 0 0 0 0 0 0 1 0 1 1 1 1 1 0 0 1 0 0 0 0 0 0 0 0 0 0 0 0 0 0 0 0 0 0 0 0 0 0 0 0 1 0 </t>
  </si>
  <si>
    <t xml:space="preserve">0 0 0 0 0 1 1 0 0 0 1 1 1 0 0 1 1 0 0 0 0 1 1 1 0 1 0 1 1 1 1 1 0 0 1 0 0 0 0 0 0 0 0 0 0 0 0 0 0 0 0 0 0 0 0 1 0 0 0 1 0 </t>
  </si>
  <si>
    <t xml:space="preserve">0 0 0 0 0 1 1 0 0 0 1 1 1 0 0 1 1 0 0 0 0 1 1 1 0 1 0 1 1 1 1 1 0 0 1 0 0 0 0 0 0 0 0 0 0 0 0 0 0 1 1 0 0 0 0 0 0 0 0 1 0 </t>
  </si>
  <si>
    <t xml:space="preserve">0 0 0 0 0 1 1 0 0 0 1 1 1 0 0 1 1 0 0 0 0 1 1 1 0 1 0 1 1 1 1 1 0 0 1 0 0 0 0 0 0 0 0 0 0 0 0 0 0 1 1 1 0 0 1 0 0 0 0 1 0 </t>
  </si>
  <si>
    <t xml:space="preserve">0 0 0 0 0 1 1 0 0 0 1 1 1 0 0 1 1 0 0 0 0 1 1 1 0 0 0 0 0 0 0 0 0 0 0 0 0 0 0 0 0 0 0 0 0 0 0 0 0 0 0 1 0 0 1 0 0 0 0 1 0 </t>
  </si>
  <si>
    <t>OBS: realizar Teste T-Student ou ANOVA para confirmar a Hipótese Nula em ao menos 3 médias (QTD VARIÁVEIS, R² e TEMPO)</t>
  </si>
  <si>
    <t>SIMPLE ANN</t>
  </si>
  <si>
    <r>
      <rPr>
        <b/>
        <sz val="11"/>
        <color theme="1"/>
        <rFont val="Calibri"/>
        <charset val="134"/>
        <scheme val="minor"/>
      </rPr>
      <t xml:space="preserve">EFS-AHP (DECISION MAKER 1) </t>
    </r>
    <r>
      <rPr>
        <b/>
        <sz val="12"/>
        <color theme="1"/>
        <rFont val="Calibri"/>
        <charset val="134"/>
        <scheme val="minor"/>
      </rPr>
      <t>(RC: 9,20)</t>
    </r>
  </si>
  <si>
    <r>
      <rPr>
        <b/>
        <sz val="11"/>
        <color theme="1"/>
        <rFont val="Calibri"/>
        <charset val="134"/>
        <scheme val="minor"/>
      </rPr>
      <t xml:space="preserve">EFS-AHP NORMALIZED 0-1 </t>
    </r>
    <r>
      <rPr>
        <b/>
        <sz val="12"/>
        <color theme="1"/>
        <rFont val="Calibri"/>
        <charset val="134"/>
        <scheme val="minor"/>
      </rPr>
      <t xml:space="preserve"> DECISION MAKER 1 (RC:9,20)</t>
    </r>
  </si>
  <si>
    <r>
      <rPr>
        <b/>
        <sz val="11"/>
        <color theme="1"/>
        <rFont val="Calibri"/>
        <charset val="134"/>
        <scheme val="minor"/>
      </rPr>
      <t>EFS-AHP NORMALIZED 0-0.5 DECISION MAKER 1</t>
    </r>
    <r>
      <rPr>
        <b/>
        <sz val="12"/>
        <color theme="1"/>
        <rFont val="Calibri"/>
        <charset val="134"/>
        <scheme val="minor"/>
      </rPr>
      <t xml:space="preserve"> (RC:9,20)</t>
    </r>
  </si>
  <si>
    <t>EFS-AHP RANDOM NORMALIZED 0-1</t>
  </si>
  <si>
    <t>Simple Random Forest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</si>
</sst>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000_ "/>
    <numFmt numFmtId="182" formatCode="0.000_ "/>
    <numFmt numFmtId="183" formatCode="0_ "/>
    <numFmt numFmtId="184" formatCode="0_);[Red]\(0\)"/>
    <numFmt numFmtId="185" formatCode="#\ ?/?"/>
  </numFmts>
  <fonts count="34"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9"/>
      <name val="Arial"/>
      <charset val="0"/>
    </font>
    <font>
      <sz val="9"/>
      <name val="Arial"/>
      <charset val="0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21" applyNumberFormat="0" applyAlignment="0" applyProtection="0">
      <alignment vertical="center"/>
    </xf>
    <xf numFmtId="0" fontId="21" fillId="8" borderId="22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9" borderId="23" applyNumberFormat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180" fontId="5" fillId="2" borderId="9" xfId="0" applyNumberFormat="1" applyFont="1" applyFill="1" applyBorder="1">
      <alignment vertical="center"/>
    </xf>
    <xf numFmtId="0" fontId="0" fillId="2" borderId="9" xfId="0" applyFill="1" applyBorder="1">
      <alignment vertical="center"/>
    </xf>
    <xf numFmtId="181" fontId="5" fillId="2" borderId="9" xfId="0" applyNumberFormat="1" applyFont="1" applyFill="1" applyBorder="1">
      <alignment vertical="center"/>
    </xf>
    <xf numFmtId="181" fontId="0" fillId="2" borderId="9" xfId="0" applyNumberFormat="1" applyFill="1" applyBorder="1">
      <alignment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182" fontId="0" fillId="2" borderId="16" xfId="0" applyNumberFormat="1" applyFill="1" applyBorder="1">
      <alignment vertical="center"/>
    </xf>
    <xf numFmtId="182" fontId="0" fillId="0" borderId="0" xfId="0" applyNumberFormat="1">
      <alignment vertical="center"/>
    </xf>
    <xf numFmtId="182" fontId="5" fillId="2" borderId="15" xfId="0" applyNumberFormat="1" applyFont="1" applyFill="1" applyBorder="1">
      <alignment vertical="center"/>
    </xf>
    <xf numFmtId="182" fontId="0" fillId="2" borderId="15" xfId="0" applyNumberForma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82" fontId="5" fillId="2" borderId="16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83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83" fontId="1" fillId="3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81" fontId="0" fillId="2" borderId="6" xfId="0" applyNumberFormat="1" applyFont="1" applyFill="1" applyBorder="1" applyAlignment="1">
      <alignment horizontal="center" vertical="center"/>
    </xf>
    <xf numFmtId="181" fontId="5" fillId="3" borderId="9" xfId="0" applyNumberFormat="1" applyFont="1" applyFill="1" applyBorder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183" fontId="0" fillId="3" borderId="9" xfId="0" applyNumberFormat="1" applyFont="1" applyFill="1" applyBorder="1" applyAlignment="1">
      <alignment horizontal="center" vertical="center"/>
    </xf>
    <xf numFmtId="181" fontId="0" fillId="3" borderId="9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183" fontId="0" fillId="0" borderId="9" xfId="0" applyNumberFormat="1" applyFont="1" applyFill="1" applyBorder="1" applyAlignment="1">
      <alignment horizontal="center" vertical="center"/>
    </xf>
    <xf numFmtId="181" fontId="0" fillId="0" borderId="9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181" fontId="5" fillId="3" borderId="9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81" fontId="0" fillId="2" borderId="9" xfId="0" applyNumberFormat="1" applyFont="1" applyFill="1" applyBorder="1" applyAlignment="1">
      <alignment horizontal="center" vertical="center"/>
    </xf>
    <xf numFmtId="181" fontId="0" fillId="2" borderId="15" xfId="0" applyNumberFormat="1" applyFont="1" applyFill="1" applyBorder="1" applyAlignment="1">
      <alignment horizontal="center" vertical="center"/>
    </xf>
    <xf numFmtId="181" fontId="0" fillId="3" borderId="15" xfId="0" applyNumberFormat="1" applyFont="1" applyFill="1" applyBorder="1" applyAlignment="1">
      <alignment horizontal="center" vertical="center"/>
    </xf>
    <xf numFmtId="181" fontId="0" fillId="0" borderId="15" xfId="0" applyNumberFormat="1" applyFont="1" applyFill="1" applyBorder="1" applyAlignment="1">
      <alignment horizontal="center" vertical="center"/>
    </xf>
    <xf numFmtId="181" fontId="5" fillId="3" borderId="15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2" borderId="6" xfId="0" applyFill="1" applyBorder="1">
      <alignment vertical="center"/>
    </xf>
    <xf numFmtId="0" fontId="6" fillId="2" borderId="12" xfId="0" applyFont="1" applyFill="1" applyBorder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82" fontId="0" fillId="2" borderId="14" xfId="0" applyNumberFormat="1" applyFill="1" applyBorder="1">
      <alignment vertical="center"/>
    </xf>
    <xf numFmtId="183" fontId="5" fillId="2" borderId="9" xfId="0" applyNumberFormat="1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6" fillId="2" borderId="0" xfId="0" applyFont="1" applyFill="1">
      <alignment vertical="center"/>
    </xf>
    <xf numFmtId="181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182" fontId="0" fillId="2" borderId="0" xfId="0" applyNumberFormat="1" applyFill="1">
      <alignment vertical="center"/>
    </xf>
    <xf numFmtId="3" fontId="0" fillId="2" borderId="6" xfId="0" applyNumberForma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183" fontId="0" fillId="2" borderId="0" xfId="0" applyNumberFormat="1" applyFont="1" applyFill="1" applyBorder="1" applyAlignment="1">
      <alignment horizontal="center" vertical="center"/>
    </xf>
    <xf numFmtId="181" fontId="0" fillId="2" borderId="0" xfId="0" applyNumberFormat="1" applyFont="1" applyFill="1" applyBorder="1" applyAlignment="1">
      <alignment horizontal="center" vertical="center"/>
    </xf>
    <xf numFmtId="184" fontId="1" fillId="3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83" fontId="0" fillId="2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4" fontId="1" fillId="5" borderId="1" xfId="0" applyNumberFormat="1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5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185" fontId="11" fillId="0" borderId="9" xfId="0" applyNumberFormat="1" applyFont="1" applyBorder="1" applyAlignment="1">
      <alignment horizontal="center" vertical="center"/>
    </xf>
    <xf numFmtId="185" fontId="5" fillId="0" borderId="9" xfId="0" applyNumberFormat="1" applyFont="1" applyBorder="1" applyAlignment="1">
      <alignment horizontal="center" vertical="center"/>
    </xf>
    <xf numFmtId="185" fontId="0" fillId="0" borderId="9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85" fontId="5" fillId="0" borderId="15" xfId="0" applyNumberFormat="1" applyFont="1" applyBorder="1" applyAlignment="1">
      <alignment horizontal="center" vertical="center"/>
    </xf>
    <xf numFmtId="185" fontId="11" fillId="0" borderId="15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10" xfId="0" applyBorder="1" applyAlignment="1">
      <alignment vertical="center" wrapText="1"/>
    </xf>
    <xf numFmtId="0" fontId="5" fillId="0" borderId="13" xfId="0" applyFont="1" applyBorder="1">
      <alignment vertical="center"/>
    </xf>
    <xf numFmtId="185" fontId="11" fillId="0" borderId="14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4"/>
  <sheetViews>
    <sheetView workbookViewId="0">
      <selection activeCell="D1" sqref="D1:N13"/>
    </sheetView>
  </sheetViews>
  <sheetFormatPr defaultColWidth="8.88571428571429" defaultRowHeight="12.75"/>
  <cols>
    <col min="4" max="4" width="40.2190476190476" customWidth="1"/>
    <col min="5" max="5" width="22" customWidth="1"/>
    <col min="6" max="6" width="18.8857142857143" customWidth="1"/>
    <col min="7" max="8" width="14.1142857142857" customWidth="1"/>
    <col min="9" max="9" width="22.8857142857143" customWidth="1"/>
    <col min="10" max="10" width="18.6666666666667" customWidth="1"/>
    <col min="11" max="11" width="18" customWidth="1"/>
    <col min="12" max="13" width="13.1142857142857" customWidth="1"/>
    <col min="14" max="14" width="18.4285714285714" customWidth="1"/>
  </cols>
  <sheetData>
    <row r="1" spans="4:14">
      <c r="D1" s="130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45"/>
    </row>
    <row r="2" spans="4:14">
      <c r="D2" s="132"/>
      <c r="E2" s="133"/>
      <c r="F2" s="133"/>
      <c r="G2" s="133"/>
      <c r="H2" s="133"/>
      <c r="I2" s="133"/>
      <c r="J2" s="133"/>
      <c r="K2" s="133"/>
      <c r="L2" s="133"/>
      <c r="M2" s="133"/>
      <c r="N2" s="146"/>
    </row>
    <row r="3" spans="4:14">
      <c r="D3" s="132"/>
      <c r="E3" s="133"/>
      <c r="F3" s="133"/>
      <c r="G3" s="133"/>
      <c r="H3" s="133"/>
      <c r="I3" s="133"/>
      <c r="J3" s="133"/>
      <c r="K3" s="133"/>
      <c r="L3" s="133"/>
      <c r="M3" s="133"/>
      <c r="N3" s="146"/>
    </row>
    <row r="4" spans="4:14">
      <c r="D4" s="132"/>
      <c r="E4" s="133"/>
      <c r="F4" s="133"/>
      <c r="G4" s="133"/>
      <c r="H4" s="133"/>
      <c r="I4" s="133"/>
      <c r="J4" s="133"/>
      <c r="K4" s="133"/>
      <c r="L4" s="133"/>
      <c r="M4" s="133"/>
      <c r="N4" s="146"/>
    </row>
    <row r="5" spans="4:14">
      <c r="D5" s="132"/>
      <c r="E5" s="133"/>
      <c r="F5" s="133"/>
      <c r="G5" s="133"/>
      <c r="H5" s="133"/>
      <c r="I5" s="133"/>
      <c r="J5" s="133"/>
      <c r="K5" s="133"/>
      <c r="L5" s="133"/>
      <c r="M5" s="133"/>
      <c r="N5" s="146"/>
    </row>
    <row r="6" spans="4:14">
      <c r="D6" s="132"/>
      <c r="E6" s="133"/>
      <c r="F6" s="133"/>
      <c r="G6" s="133"/>
      <c r="H6" s="133"/>
      <c r="I6" s="133"/>
      <c r="J6" s="133"/>
      <c r="K6" s="133"/>
      <c r="L6" s="133"/>
      <c r="M6" s="133"/>
      <c r="N6" s="146"/>
    </row>
    <row r="7" spans="4:14">
      <c r="D7" s="132"/>
      <c r="E7" s="133"/>
      <c r="F7" s="133"/>
      <c r="G7" s="133"/>
      <c r="H7" s="133"/>
      <c r="I7" s="133"/>
      <c r="J7" s="133"/>
      <c r="K7" s="133"/>
      <c r="L7" s="133"/>
      <c r="M7" s="133"/>
      <c r="N7" s="146"/>
    </row>
    <row r="8" spans="4:14">
      <c r="D8" s="132"/>
      <c r="E8" s="133"/>
      <c r="F8" s="133"/>
      <c r="G8" s="133"/>
      <c r="H8" s="133"/>
      <c r="I8" s="133"/>
      <c r="J8" s="133"/>
      <c r="K8" s="133"/>
      <c r="L8" s="133"/>
      <c r="M8" s="133"/>
      <c r="N8" s="146"/>
    </row>
    <row r="9" spans="4:14">
      <c r="D9" s="132"/>
      <c r="E9" s="133"/>
      <c r="F9" s="133"/>
      <c r="G9" s="133"/>
      <c r="H9" s="133"/>
      <c r="I9" s="133"/>
      <c r="J9" s="133"/>
      <c r="K9" s="133"/>
      <c r="L9" s="133"/>
      <c r="M9" s="133"/>
      <c r="N9" s="146"/>
    </row>
    <row r="10" spans="4:14">
      <c r="D10" s="132"/>
      <c r="E10" s="133"/>
      <c r="F10" s="133"/>
      <c r="G10" s="133"/>
      <c r="H10" s="133"/>
      <c r="I10" s="133"/>
      <c r="J10" s="133"/>
      <c r="K10" s="133"/>
      <c r="L10" s="133"/>
      <c r="M10" s="133"/>
      <c r="N10" s="146"/>
    </row>
    <row r="11" spans="4:14">
      <c r="D11" s="132"/>
      <c r="E11" s="133"/>
      <c r="F11" s="133"/>
      <c r="G11" s="133"/>
      <c r="H11" s="133"/>
      <c r="I11" s="133"/>
      <c r="J11" s="133"/>
      <c r="K11" s="133"/>
      <c r="L11" s="133"/>
      <c r="M11" s="133"/>
      <c r="N11" s="146"/>
    </row>
    <row r="12" spans="4:14">
      <c r="D12" s="132"/>
      <c r="E12" s="133"/>
      <c r="F12" s="133"/>
      <c r="G12" s="133"/>
      <c r="H12" s="133"/>
      <c r="I12" s="133"/>
      <c r="J12" s="133"/>
      <c r="K12" s="133"/>
      <c r="L12" s="133"/>
      <c r="M12" s="133"/>
      <c r="N12" s="146"/>
    </row>
    <row r="13" ht="13.5" spans="4:14">
      <c r="D13" s="134"/>
      <c r="E13" s="135"/>
      <c r="F13" s="135"/>
      <c r="G13" s="135"/>
      <c r="H13" s="135"/>
      <c r="I13" s="135"/>
      <c r="J13" s="135"/>
      <c r="K13" s="135"/>
      <c r="L13" s="135"/>
      <c r="M13" s="135"/>
      <c r="N13" s="147"/>
    </row>
    <row r="14" ht="13.5"/>
    <row r="15" ht="13.5" spans="4:14">
      <c r="D15" s="136"/>
      <c r="E15" s="137"/>
      <c r="F15" s="153" t="s">
        <v>1</v>
      </c>
      <c r="G15" s="153" t="s">
        <v>2</v>
      </c>
      <c r="H15" s="153" t="s">
        <v>3</v>
      </c>
      <c r="I15" s="153" t="s">
        <v>4</v>
      </c>
      <c r="J15" s="153" t="s">
        <v>5</v>
      </c>
      <c r="K15" s="153" t="s">
        <v>6</v>
      </c>
      <c r="L15" s="153" t="s">
        <v>7</v>
      </c>
      <c r="M15" s="153" t="s">
        <v>8</v>
      </c>
      <c r="N15" s="155" t="s">
        <v>9</v>
      </c>
    </row>
    <row r="16" ht="61" customHeight="1" spans="4:14">
      <c r="D16" s="154" t="s">
        <v>10</v>
      </c>
      <c r="E16" s="140" t="s">
        <v>1</v>
      </c>
      <c r="F16" s="141">
        <v>1</v>
      </c>
      <c r="G16" s="142">
        <v>5</v>
      </c>
      <c r="H16" s="142">
        <v>5</v>
      </c>
      <c r="I16" s="142">
        <v>2</v>
      </c>
      <c r="J16" s="142">
        <v>2</v>
      </c>
      <c r="K16" s="142">
        <v>2</v>
      </c>
      <c r="L16" s="142">
        <v>2</v>
      </c>
      <c r="M16" s="142">
        <v>2</v>
      </c>
      <c r="N16" s="149">
        <v>3</v>
      </c>
    </row>
    <row r="17" ht="78" customHeight="1" spans="4:14">
      <c r="D17" s="154" t="s">
        <v>11</v>
      </c>
      <c r="E17" s="140" t="s">
        <v>2</v>
      </c>
      <c r="F17" s="143">
        <f>1/G16</f>
        <v>0.2</v>
      </c>
      <c r="G17" s="141">
        <v>1</v>
      </c>
      <c r="H17" s="142">
        <v>6</v>
      </c>
      <c r="I17" s="142">
        <v>4</v>
      </c>
      <c r="J17" s="142">
        <v>2</v>
      </c>
      <c r="K17" s="142">
        <v>2</v>
      </c>
      <c r="L17" s="142">
        <v>2</v>
      </c>
      <c r="M17" s="142">
        <v>2</v>
      </c>
      <c r="N17" s="149">
        <v>2</v>
      </c>
    </row>
    <row r="18" ht="66" customHeight="1" spans="4:14">
      <c r="D18" s="154" t="s">
        <v>12</v>
      </c>
      <c r="E18" s="140" t="s">
        <v>3</v>
      </c>
      <c r="F18" s="143">
        <f>1/H16</f>
        <v>0.2</v>
      </c>
      <c r="G18" s="143">
        <f>1/H17</f>
        <v>0.166666666666667</v>
      </c>
      <c r="H18" s="141">
        <v>1</v>
      </c>
      <c r="I18" s="142">
        <v>1</v>
      </c>
      <c r="J18" s="142">
        <v>1</v>
      </c>
      <c r="K18" s="142">
        <v>1</v>
      </c>
      <c r="L18" s="142">
        <v>2</v>
      </c>
      <c r="M18" s="142">
        <v>1</v>
      </c>
      <c r="N18" s="149">
        <v>2</v>
      </c>
    </row>
    <row r="19" ht="72" customHeight="1" spans="4:14">
      <c r="D19" s="154" t="s">
        <v>13</v>
      </c>
      <c r="E19" s="140" t="s">
        <v>4</v>
      </c>
      <c r="F19" s="143">
        <f>1/I16</f>
        <v>0.5</v>
      </c>
      <c r="G19" s="143">
        <f>1/I17</f>
        <v>0.25</v>
      </c>
      <c r="H19" s="143">
        <f>1/I18</f>
        <v>1</v>
      </c>
      <c r="I19" s="141">
        <v>1</v>
      </c>
      <c r="J19" s="142">
        <v>2</v>
      </c>
      <c r="K19" s="142">
        <v>2</v>
      </c>
      <c r="L19" s="142">
        <v>1</v>
      </c>
      <c r="M19" s="142">
        <v>3</v>
      </c>
      <c r="N19" s="149">
        <v>3</v>
      </c>
    </row>
    <row r="20" ht="62" customHeight="1" spans="4:14">
      <c r="D20" s="154" t="s">
        <v>14</v>
      </c>
      <c r="E20" s="140" t="s">
        <v>5</v>
      </c>
      <c r="F20" s="143">
        <f>1/J16</f>
        <v>0.5</v>
      </c>
      <c r="G20" s="143">
        <f>1/J17</f>
        <v>0.5</v>
      </c>
      <c r="H20" s="143">
        <f>1/J18</f>
        <v>1</v>
      </c>
      <c r="I20" s="143">
        <f>1/J19</f>
        <v>0.5</v>
      </c>
      <c r="J20" s="141">
        <v>1</v>
      </c>
      <c r="K20" s="142">
        <v>6</v>
      </c>
      <c r="L20" s="142">
        <v>3</v>
      </c>
      <c r="M20" s="142">
        <v>2</v>
      </c>
      <c r="N20" s="149">
        <v>3</v>
      </c>
    </row>
    <row r="21" ht="75" customHeight="1" spans="4:14">
      <c r="D21" s="154" t="s">
        <v>15</v>
      </c>
      <c r="E21" s="140" t="s">
        <v>6</v>
      </c>
      <c r="F21" s="143">
        <f>1/K16</f>
        <v>0.5</v>
      </c>
      <c r="G21" s="143">
        <f>1/K17</f>
        <v>0.5</v>
      </c>
      <c r="H21" s="143">
        <f>1/K18</f>
        <v>1</v>
      </c>
      <c r="I21" s="143">
        <f>1/K19</f>
        <v>0.5</v>
      </c>
      <c r="J21" s="143">
        <f>1/K20</f>
        <v>0.166666666666667</v>
      </c>
      <c r="K21" s="141">
        <v>1</v>
      </c>
      <c r="L21" s="142">
        <v>2</v>
      </c>
      <c r="M21" s="142">
        <v>1</v>
      </c>
      <c r="N21" s="149">
        <v>1</v>
      </c>
    </row>
    <row r="22" ht="70" customHeight="1" spans="4:14">
      <c r="D22" s="154" t="s">
        <v>16</v>
      </c>
      <c r="E22" s="140" t="s">
        <v>7</v>
      </c>
      <c r="F22" s="143">
        <f>1/L16</f>
        <v>0.5</v>
      </c>
      <c r="G22" s="143">
        <f>1/L17</f>
        <v>0.5</v>
      </c>
      <c r="H22" s="143">
        <f>1/L18</f>
        <v>0.5</v>
      </c>
      <c r="I22" s="143">
        <f>1/L19</f>
        <v>1</v>
      </c>
      <c r="J22" s="143">
        <f>1/L20</f>
        <v>0.333333333333333</v>
      </c>
      <c r="K22" s="143">
        <f>1/L21</f>
        <v>0.5</v>
      </c>
      <c r="L22" s="141">
        <v>1</v>
      </c>
      <c r="M22" s="142">
        <v>1</v>
      </c>
      <c r="N22" s="149">
        <v>1</v>
      </c>
    </row>
    <row r="23" ht="72" customHeight="1" spans="4:14">
      <c r="D23" s="154" t="s">
        <v>17</v>
      </c>
      <c r="E23" s="140" t="s">
        <v>8</v>
      </c>
      <c r="F23" s="143">
        <f>1/M16</f>
        <v>0.5</v>
      </c>
      <c r="G23" s="143">
        <f>1/M17</f>
        <v>0.5</v>
      </c>
      <c r="H23" s="143">
        <f>1/M18</f>
        <v>1</v>
      </c>
      <c r="I23" s="143">
        <f>1/M19</f>
        <v>0.333333333333333</v>
      </c>
      <c r="J23" s="143">
        <f>1/M20</f>
        <v>0.5</v>
      </c>
      <c r="K23" s="143">
        <f>1/M21</f>
        <v>1</v>
      </c>
      <c r="L23" s="143">
        <f>1/M22</f>
        <v>1</v>
      </c>
      <c r="M23" s="141">
        <v>1</v>
      </c>
      <c r="N23" s="149">
        <v>1</v>
      </c>
    </row>
    <row r="24" ht="75" customHeight="1" spans="4:14">
      <c r="D24" s="151" t="s">
        <v>18</v>
      </c>
      <c r="E24" s="144" t="s">
        <v>9</v>
      </c>
      <c r="F24" s="143">
        <f>1/N16</f>
        <v>0.333333333333333</v>
      </c>
      <c r="G24" s="143">
        <f>1/N17</f>
        <v>0.5</v>
      </c>
      <c r="H24" s="143">
        <f>1/N18</f>
        <v>0.5</v>
      </c>
      <c r="I24" s="143">
        <f>1/N19</f>
        <v>0.333333333333333</v>
      </c>
      <c r="J24" s="143">
        <f>1/N20</f>
        <v>0.333333333333333</v>
      </c>
      <c r="K24" s="143">
        <f>1/N21</f>
        <v>1</v>
      </c>
      <c r="L24" s="143">
        <f>1/N22</f>
        <v>1</v>
      </c>
      <c r="M24" s="143">
        <f>1/N23</f>
        <v>1</v>
      </c>
      <c r="N24" s="156">
        <v>1</v>
      </c>
    </row>
  </sheetData>
  <mergeCells count="1">
    <mergeCell ref="D1:N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I19"/>
  <sheetViews>
    <sheetView workbookViewId="0">
      <selection activeCell="D1" sqref="D1:I13"/>
    </sheetView>
  </sheetViews>
  <sheetFormatPr defaultColWidth="8.88571428571429" defaultRowHeight="12.75"/>
  <cols>
    <col min="4" max="4" width="40.2190476190476" customWidth="1"/>
    <col min="5" max="5" width="22" customWidth="1"/>
    <col min="6" max="6" width="18.8857142857143" customWidth="1"/>
    <col min="7" max="8" width="14.1142857142857" customWidth="1"/>
    <col min="9" max="9" width="22.8857142857143" customWidth="1"/>
  </cols>
  <sheetData>
    <row r="1" spans="4:9">
      <c r="D1" s="130" t="s">
        <v>0</v>
      </c>
      <c r="E1" s="131"/>
      <c r="F1" s="131"/>
      <c r="G1" s="131"/>
      <c r="H1" s="131"/>
      <c r="I1" s="131"/>
    </row>
    <row r="2" spans="4:9">
      <c r="D2" s="132"/>
      <c r="E2" s="133"/>
      <c r="F2" s="133"/>
      <c r="G2" s="133"/>
      <c r="H2" s="133"/>
      <c r="I2" s="133"/>
    </row>
    <row r="3" spans="4:9">
      <c r="D3" s="132"/>
      <c r="E3" s="133"/>
      <c r="F3" s="133"/>
      <c r="G3" s="133"/>
      <c r="H3" s="133"/>
      <c r="I3" s="133"/>
    </row>
    <row r="4" spans="4:9">
      <c r="D4" s="132"/>
      <c r="E4" s="133"/>
      <c r="F4" s="133"/>
      <c r="G4" s="133"/>
      <c r="H4" s="133"/>
      <c r="I4" s="133"/>
    </row>
    <row r="5" spans="4:9">
      <c r="D5" s="132"/>
      <c r="E5" s="133"/>
      <c r="F5" s="133"/>
      <c r="G5" s="133"/>
      <c r="H5" s="133"/>
      <c r="I5" s="133"/>
    </row>
    <row r="6" spans="4:9">
      <c r="D6" s="132"/>
      <c r="E6" s="133"/>
      <c r="F6" s="133"/>
      <c r="G6" s="133"/>
      <c r="H6" s="133"/>
      <c r="I6" s="133"/>
    </row>
    <row r="7" spans="4:9">
      <c r="D7" s="132"/>
      <c r="E7" s="133"/>
      <c r="F7" s="133"/>
      <c r="G7" s="133"/>
      <c r="H7" s="133"/>
      <c r="I7" s="133"/>
    </row>
    <row r="8" spans="4:9">
      <c r="D8" s="132"/>
      <c r="E8" s="133"/>
      <c r="F8" s="133"/>
      <c r="G8" s="133"/>
      <c r="H8" s="133"/>
      <c r="I8" s="133"/>
    </row>
    <row r="9" spans="4:9">
      <c r="D9" s="132"/>
      <c r="E9" s="133"/>
      <c r="F9" s="133"/>
      <c r="G9" s="133"/>
      <c r="H9" s="133"/>
      <c r="I9" s="133"/>
    </row>
    <row r="10" spans="4:9">
      <c r="D10" s="132"/>
      <c r="E10" s="133"/>
      <c r="F10" s="133"/>
      <c r="G10" s="133"/>
      <c r="H10" s="133"/>
      <c r="I10" s="133"/>
    </row>
    <row r="11" spans="4:9">
      <c r="D11" s="132"/>
      <c r="E11" s="133"/>
      <c r="F11" s="133"/>
      <c r="G11" s="133"/>
      <c r="H11" s="133"/>
      <c r="I11" s="133"/>
    </row>
    <row r="12" spans="4:9">
      <c r="D12" s="132"/>
      <c r="E12" s="133"/>
      <c r="F12" s="133"/>
      <c r="G12" s="133"/>
      <c r="H12" s="133"/>
      <c r="I12" s="133"/>
    </row>
    <row r="13" ht="13.5" spans="4:9">
      <c r="D13" s="134"/>
      <c r="E13" s="135"/>
      <c r="F13" s="135"/>
      <c r="G13" s="135"/>
      <c r="H13" s="135"/>
      <c r="I13" s="135"/>
    </row>
    <row r="14" ht="13.5"/>
    <row r="15" ht="13.5" spans="4:9">
      <c r="D15" s="136"/>
      <c r="E15" s="137"/>
      <c r="F15" s="140" t="s">
        <v>19</v>
      </c>
      <c r="G15" s="140" t="s">
        <v>20</v>
      </c>
      <c r="H15" s="140" t="s">
        <v>21</v>
      </c>
      <c r="I15" s="152" t="s">
        <v>22</v>
      </c>
    </row>
    <row r="16" ht="61" customHeight="1" spans="4:9">
      <c r="D16" s="151" t="s">
        <v>23</v>
      </c>
      <c r="E16" s="140" t="s">
        <v>19</v>
      </c>
      <c r="F16" s="141">
        <v>1</v>
      </c>
      <c r="G16" s="142">
        <v>8</v>
      </c>
      <c r="H16" s="142">
        <v>9</v>
      </c>
      <c r="I16" s="149">
        <v>1</v>
      </c>
    </row>
    <row r="17" ht="78" customHeight="1" spans="4:9">
      <c r="D17" s="151" t="s">
        <v>24</v>
      </c>
      <c r="E17" s="140" t="s">
        <v>20</v>
      </c>
      <c r="F17" s="143">
        <f>1/G16</f>
        <v>0.125</v>
      </c>
      <c r="G17" s="141">
        <v>1</v>
      </c>
      <c r="H17" s="142">
        <v>6</v>
      </c>
      <c r="I17" s="149">
        <v>3</v>
      </c>
    </row>
    <row r="18" ht="66" customHeight="1" spans="4:9">
      <c r="D18" s="151" t="s">
        <v>25</v>
      </c>
      <c r="E18" s="140" t="s">
        <v>21</v>
      </c>
      <c r="F18" s="143">
        <f>1/H16</f>
        <v>0.111111111111111</v>
      </c>
      <c r="G18" s="143">
        <f>1/H17</f>
        <v>0.166666666666667</v>
      </c>
      <c r="H18" s="141">
        <v>1</v>
      </c>
      <c r="I18" s="149">
        <v>0.111111111111111</v>
      </c>
    </row>
    <row r="19" ht="72" customHeight="1" spans="4:9">
      <c r="D19" s="151" t="s">
        <v>26</v>
      </c>
      <c r="E19" s="140" t="s">
        <v>22</v>
      </c>
      <c r="F19" s="143">
        <f>1/I16</f>
        <v>1</v>
      </c>
      <c r="G19" s="143">
        <f>1/I17</f>
        <v>0.333333333333333</v>
      </c>
      <c r="H19" s="143">
        <f>1/I18</f>
        <v>9.00000000000001</v>
      </c>
      <c r="I19" s="150">
        <v>1</v>
      </c>
    </row>
  </sheetData>
  <mergeCells count="1">
    <mergeCell ref="D1:I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O25"/>
  <sheetViews>
    <sheetView zoomScale="70" zoomScaleNormal="70" workbookViewId="0">
      <selection activeCell="J16" sqref="J16"/>
    </sheetView>
  </sheetViews>
  <sheetFormatPr defaultColWidth="8.88571428571429" defaultRowHeight="12.75"/>
  <cols>
    <col min="4" max="4" width="40.2190476190476" customWidth="1"/>
    <col min="5" max="5" width="33" customWidth="1"/>
    <col min="6" max="6" width="18.8857142857143" customWidth="1"/>
    <col min="7" max="8" width="14.1142857142857" customWidth="1"/>
    <col min="9" max="9" width="22.8857142857143" customWidth="1"/>
    <col min="10" max="10" width="18.6666666666667" customWidth="1"/>
    <col min="11" max="11" width="18" customWidth="1"/>
    <col min="12" max="12" width="18.4285714285714" customWidth="1"/>
    <col min="13" max="13" width="29" customWidth="1"/>
    <col min="14" max="14" width="13.1142857142857" customWidth="1"/>
    <col min="15" max="15" width="18.4285714285714" customWidth="1"/>
  </cols>
  <sheetData>
    <row r="1" spans="4:15">
      <c r="D1" s="130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45"/>
    </row>
    <row r="2" spans="4:15">
      <c r="D2" s="132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46"/>
    </row>
    <row r="3" spans="4:15">
      <c r="D3" s="132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46"/>
    </row>
    <row r="4" spans="4:15">
      <c r="D4" s="132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46"/>
    </row>
    <row r="5" spans="4:15">
      <c r="D5" s="132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46"/>
    </row>
    <row r="6" spans="4:15">
      <c r="D6" s="132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46"/>
    </row>
    <row r="7" spans="4:15">
      <c r="D7" s="132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46"/>
    </row>
    <row r="8" spans="4:15">
      <c r="D8" s="132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46"/>
    </row>
    <row r="9" spans="4:15">
      <c r="D9" s="132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46"/>
    </row>
    <row r="10" spans="4:15">
      <c r="D10" s="132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46"/>
    </row>
    <row r="11" spans="4:15">
      <c r="D11" s="132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46"/>
    </row>
    <row r="12" spans="4:15">
      <c r="D12" s="132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46"/>
    </row>
    <row r="13" ht="13.5" spans="4:15">
      <c r="D13" s="134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47"/>
    </row>
    <row r="14" ht="13.5"/>
    <row r="15" ht="39" spans="4:15">
      <c r="D15" s="136"/>
      <c r="E15" s="137"/>
      <c r="F15" s="138" t="s">
        <v>27</v>
      </c>
      <c r="G15" s="138" t="s">
        <v>28</v>
      </c>
      <c r="H15" s="138" t="s">
        <v>29</v>
      </c>
      <c r="I15" s="138" t="s">
        <v>30</v>
      </c>
      <c r="J15" s="138" t="s">
        <v>31</v>
      </c>
      <c r="K15" s="138" t="s">
        <v>32</v>
      </c>
      <c r="L15" s="138" t="s">
        <v>33</v>
      </c>
      <c r="M15" s="140" t="s">
        <v>34</v>
      </c>
      <c r="N15" s="148" t="s">
        <v>35</v>
      </c>
      <c r="O15" s="148" t="s">
        <v>36</v>
      </c>
    </row>
    <row r="16" ht="61" customHeight="1" spans="4:15">
      <c r="D16" s="139" t="s">
        <v>37</v>
      </c>
      <c r="E16" s="140" t="s">
        <v>27</v>
      </c>
      <c r="F16" s="141">
        <v>1</v>
      </c>
      <c r="G16" s="142">
        <v>0.166666666666667</v>
      </c>
      <c r="H16" s="142">
        <v>0.125</v>
      </c>
      <c r="I16" s="142">
        <v>0.2</v>
      </c>
      <c r="J16" s="142">
        <v>3</v>
      </c>
      <c r="K16" s="142">
        <v>0.25</v>
      </c>
      <c r="L16" s="142">
        <v>0.333333333333333</v>
      </c>
      <c r="M16" s="142">
        <v>0.166666666666667</v>
      </c>
      <c r="N16" s="142">
        <v>1</v>
      </c>
      <c r="O16" s="149">
        <v>0.125</v>
      </c>
    </row>
    <row r="17" ht="92" customHeight="1" spans="4:15">
      <c r="D17" s="139" t="s">
        <v>38</v>
      </c>
      <c r="E17" s="140" t="s">
        <v>28</v>
      </c>
      <c r="F17" s="143">
        <f>1/G16</f>
        <v>5.99999999999999</v>
      </c>
      <c r="G17" s="141">
        <v>1</v>
      </c>
      <c r="H17" s="142">
        <v>5</v>
      </c>
      <c r="I17" s="142">
        <v>6</v>
      </c>
      <c r="J17" s="142">
        <v>9</v>
      </c>
      <c r="K17" s="142">
        <v>2</v>
      </c>
      <c r="L17" s="142">
        <v>3</v>
      </c>
      <c r="M17" s="142">
        <v>3</v>
      </c>
      <c r="N17" s="142">
        <v>5</v>
      </c>
      <c r="O17" s="149">
        <v>0.333333333333333</v>
      </c>
    </row>
    <row r="18" ht="66" customHeight="1" spans="4:15">
      <c r="D18" s="139" t="s">
        <v>39</v>
      </c>
      <c r="E18" s="140" t="s">
        <v>29</v>
      </c>
      <c r="F18" s="143">
        <f>1/H16</f>
        <v>8</v>
      </c>
      <c r="G18" s="143">
        <f>1/H17</f>
        <v>0.2</v>
      </c>
      <c r="H18" s="141">
        <v>1</v>
      </c>
      <c r="I18" s="142">
        <v>6</v>
      </c>
      <c r="J18" s="142">
        <v>6</v>
      </c>
      <c r="K18" s="142">
        <v>0.333333333333333</v>
      </c>
      <c r="L18" s="142">
        <v>0.5</v>
      </c>
      <c r="M18" s="142">
        <v>3</v>
      </c>
      <c r="N18" s="142">
        <v>3</v>
      </c>
      <c r="O18" s="149">
        <v>0.166666666666667</v>
      </c>
    </row>
    <row r="19" ht="72" customHeight="1" spans="4:15">
      <c r="D19" s="139" t="s">
        <v>40</v>
      </c>
      <c r="E19" s="140" t="s">
        <v>30</v>
      </c>
      <c r="F19" s="143">
        <f>1/I16</f>
        <v>5</v>
      </c>
      <c r="G19" s="143">
        <f>1/I17</f>
        <v>0.166666666666667</v>
      </c>
      <c r="H19" s="143">
        <f>1/I18</f>
        <v>0.166666666666667</v>
      </c>
      <c r="I19" s="141">
        <v>1</v>
      </c>
      <c r="J19" s="142">
        <v>3</v>
      </c>
      <c r="K19" s="142">
        <v>0.2</v>
      </c>
      <c r="L19" s="142">
        <v>0.25</v>
      </c>
      <c r="M19" s="142">
        <v>0.333333333333333</v>
      </c>
      <c r="N19" s="142">
        <v>1</v>
      </c>
      <c r="O19" s="149">
        <v>0.111111111111111</v>
      </c>
    </row>
    <row r="20" ht="62" customHeight="1" spans="4:15">
      <c r="D20" s="139" t="s">
        <v>41</v>
      </c>
      <c r="E20" s="140" t="s">
        <v>31</v>
      </c>
      <c r="F20" s="143">
        <f>1/J16</f>
        <v>0.333333333333333</v>
      </c>
      <c r="G20" s="143">
        <f>1/J17</f>
        <v>0.111111111111111</v>
      </c>
      <c r="H20" s="143">
        <f>1/J18</f>
        <v>0.166666666666667</v>
      </c>
      <c r="I20" s="143">
        <f>1/J19</f>
        <v>0.333333333333333</v>
      </c>
      <c r="J20" s="141">
        <v>1</v>
      </c>
      <c r="K20" s="142">
        <v>0.125</v>
      </c>
      <c r="L20" s="142">
        <v>0.166666666666667</v>
      </c>
      <c r="M20" s="142">
        <v>0.166666666666667</v>
      </c>
      <c r="N20" s="142">
        <v>0.333333333333333</v>
      </c>
      <c r="O20" s="149">
        <v>0.111111111111111</v>
      </c>
    </row>
    <row r="21" ht="75" customHeight="1" spans="4:15">
      <c r="D21" s="139" t="s">
        <v>42</v>
      </c>
      <c r="E21" s="140" t="s">
        <v>43</v>
      </c>
      <c r="F21" s="143">
        <f>1/K16</f>
        <v>4</v>
      </c>
      <c r="G21" s="143">
        <f>1/K17</f>
        <v>0.5</v>
      </c>
      <c r="H21" s="143">
        <f>1/K18</f>
        <v>3</v>
      </c>
      <c r="I21" s="143">
        <f>1/K19</f>
        <v>5</v>
      </c>
      <c r="J21" s="143">
        <f>1/K20</f>
        <v>8</v>
      </c>
      <c r="K21" s="141">
        <v>1</v>
      </c>
      <c r="L21" s="142">
        <v>4</v>
      </c>
      <c r="M21" s="142">
        <v>5</v>
      </c>
      <c r="N21" s="142">
        <v>6</v>
      </c>
      <c r="O21" s="149">
        <v>0.5</v>
      </c>
    </row>
    <row r="22" ht="70" customHeight="1" spans="4:15">
      <c r="D22" s="139" t="s">
        <v>44</v>
      </c>
      <c r="E22" s="140" t="s">
        <v>45</v>
      </c>
      <c r="F22" s="143">
        <f>1/L16</f>
        <v>3</v>
      </c>
      <c r="G22" s="143">
        <f>1/L17</f>
        <v>0.333333333333333</v>
      </c>
      <c r="H22" s="143">
        <f>1/L18</f>
        <v>2</v>
      </c>
      <c r="I22" s="143">
        <f>1/L19</f>
        <v>4</v>
      </c>
      <c r="J22" s="143">
        <f>1/L20</f>
        <v>5.99999999999999</v>
      </c>
      <c r="K22" s="143">
        <f>1/L21</f>
        <v>0.25</v>
      </c>
      <c r="L22" s="141">
        <v>1</v>
      </c>
      <c r="M22" s="141">
        <v>2</v>
      </c>
      <c r="N22" s="142">
        <v>2</v>
      </c>
      <c r="O22" s="149">
        <v>0.166666666666667</v>
      </c>
    </row>
    <row r="23" ht="70" customHeight="1" spans="4:15">
      <c r="D23" s="139" t="s">
        <v>46</v>
      </c>
      <c r="E23" s="140" t="s">
        <v>34</v>
      </c>
      <c r="F23" s="143">
        <f>1/L17</f>
        <v>0.333333333333333</v>
      </c>
      <c r="G23" s="143">
        <f>1/M18</f>
        <v>0.333333333333333</v>
      </c>
      <c r="H23" s="143">
        <f>1/M18</f>
        <v>0.333333333333333</v>
      </c>
      <c r="I23" s="143">
        <f>1/M19</f>
        <v>3</v>
      </c>
      <c r="J23" s="143">
        <f>1/M20</f>
        <v>5.99999999999999</v>
      </c>
      <c r="K23" s="143">
        <f>1/M21</f>
        <v>0.2</v>
      </c>
      <c r="L23" s="143">
        <f>1/N22</f>
        <v>0.5</v>
      </c>
      <c r="M23" s="141">
        <v>1</v>
      </c>
      <c r="N23" s="142">
        <v>2</v>
      </c>
      <c r="O23" s="149">
        <v>0.166666666666667</v>
      </c>
    </row>
    <row r="24" ht="72" customHeight="1" spans="4:15">
      <c r="D24" s="139" t="s">
        <v>46</v>
      </c>
      <c r="E24" s="144" t="s">
        <v>47</v>
      </c>
      <c r="F24" s="143">
        <f>1/N16</f>
        <v>1</v>
      </c>
      <c r="G24" s="143">
        <f>1/N17</f>
        <v>0.2</v>
      </c>
      <c r="H24" s="143">
        <f>1/N18</f>
        <v>0.333333333333333</v>
      </c>
      <c r="I24" s="143">
        <f>1/N19</f>
        <v>1</v>
      </c>
      <c r="J24" s="143">
        <f>1/N20</f>
        <v>3</v>
      </c>
      <c r="K24" s="143">
        <f>1/N21</f>
        <v>0.166666666666667</v>
      </c>
      <c r="L24" s="143">
        <f>1/N22</f>
        <v>0.5</v>
      </c>
      <c r="M24" s="143">
        <f>1/N23</f>
        <v>0.5</v>
      </c>
      <c r="N24" s="141">
        <v>1</v>
      </c>
      <c r="O24" s="149">
        <v>0.125</v>
      </c>
    </row>
    <row r="25" ht="75" customHeight="1" spans="4:15">
      <c r="D25" s="139" t="s">
        <v>48</v>
      </c>
      <c r="E25" s="140" t="s">
        <v>36</v>
      </c>
      <c r="F25" s="143">
        <f>1/O16</f>
        <v>8</v>
      </c>
      <c r="G25" s="143">
        <f>1/O17</f>
        <v>3</v>
      </c>
      <c r="H25" s="143">
        <f>1/O18</f>
        <v>5.99999999999999</v>
      </c>
      <c r="I25" s="143">
        <f>1/O19</f>
        <v>9.00000000000001</v>
      </c>
      <c r="J25" s="143">
        <f>1/O20</f>
        <v>9.00000000000001</v>
      </c>
      <c r="K25" s="143">
        <f>1/O21</f>
        <v>2</v>
      </c>
      <c r="L25" s="143">
        <f>1/O22</f>
        <v>5.99999999999999</v>
      </c>
      <c r="M25" s="143">
        <f>1/O23</f>
        <v>5.99999999999999</v>
      </c>
      <c r="N25" s="143">
        <f>1/O24</f>
        <v>8</v>
      </c>
      <c r="O25" s="150">
        <v>1</v>
      </c>
    </row>
  </sheetData>
  <mergeCells count="1">
    <mergeCell ref="D1:O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U172"/>
  <sheetViews>
    <sheetView zoomScale="70" zoomScaleNormal="70" topLeftCell="A124" workbookViewId="0">
      <selection activeCell="D133" sqref="D133:M133"/>
    </sheetView>
  </sheetViews>
  <sheetFormatPr defaultColWidth="8.88571428571429" defaultRowHeight="12.75"/>
  <cols>
    <col min="2" max="2" width="14.1142857142857" customWidth="1"/>
    <col min="3" max="3" width="14"/>
    <col min="4" max="4" width="39.0857142857143" customWidth="1"/>
    <col min="5" max="5" width="12.2190476190476" customWidth="1"/>
    <col min="6" max="6" width="13.8857142857143" customWidth="1"/>
    <col min="7" max="7" width="15.1142857142857"/>
    <col min="8" max="8" width="13.8857142857143" customWidth="1"/>
    <col min="9" max="9" width="7.66666666666667" customWidth="1"/>
    <col min="10" max="10" width="12.7809523809524" hidden="1" customWidth="1"/>
    <col min="11" max="11" width="8.21904761904762" hidden="1" customWidth="1"/>
    <col min="12" max="12" width="16.9904761904762" hidden="1" customWidth="1"/>
    <col min="13" max="13" width="12.9333333333333" customWidth="1"/>
    <col min="14" max="15" width="15.1142857142857" hidden="1" customWidth="1"/>
    <col min="16" max="16" width="9.51428571428571" hidden="1" customWidth="1"/>
    <col min="17" max="17" width="14"/>
    <col min="18" max="18" width="12.8857142857143"/>
    <col min="19" max="19" width="13.1142857142857" customWidth="1"/>
    <col min="20" max="20" width="10.9809523809524" customWidth="1"/>
    <col min="21" max="21" width="13.8857142857143" customWidth="1"/>
    <col min="22" max="22" width="33.7238095238095" customWidth="1"/>
    <col min="24" max="24" width="14" customWidth="1"/>
    <col min="26" max="26" width="16.0761904761905" customWidth="1"/>
    <col min="27" max="27" width="14.247619047619" hidden="1" customWidth="1"/>
    <col min="28" max="29" width="8.88571428571429" hidden="1" customWidth="1"/>
    <col min="31" max="33" width="8.88571428571429" customWidth="1"/>
    <col min="34" max="34" width="12.8857142857143" customWidth="1"/>
    <col min="36" max="36" width="12.8857142857143"/>
  </cols>
  <sheetData>
    <row r="2" ht="25" customHeight="1" spans="19:37">
      <c r="S2" s="110"/>
      <c r="T2" s="110"/>
      <c r="U2" s="110"/>
      <c r="V2" s="110"/>
      <c r="AH2" s="114"/>
      <c r="AI2" s="114"/>
      <c r="AJ2" s="114"/>
      <c r="AK2" s="114"/>
    </row>
    <row r="3" spans="2:37">
      <c r="B3" s="8" t="s">
        <v>49</v>
      </c>
      <c r="C3" s="9"/>
      <c r="D3" s="9"/>
      <c r="E3" s="9"/>
      <c r="F3" s="9"/>
      <c r="G3" s="9"/>
      <c r="H3" s="9"/>
      <c r="I3" s="25"/>
      <c r="J3" s="26"/>
      <c r="K3" s="26"/>
      <c r="L3" s="26"/>
      <c r="M3" s="26"/>
      <c r="N3" s="26"/>
      <c r="O3" s="26"/>
      <c r="P3" s="26"/>
      <c r="Q3" s="26"/>
      <c r="S3" s="110"/>
      <c r="T3" s="8" t="s">
        <v>50</v>
      </c>
      <c r="U3" s="9"/>
      <c r="V3" s="9"/>
      <c r="W3" s="9"/>
      <c r="X3" s="9"/>
      <c r="Y3" s="9"/>
      <c r="Z3" s="9"/>
      <c r="AA3" s="25"/>
      <c r="AH3" s="114"/>
      <c r="AI3" s="114"/>
      <c r="AJ3" s="114"/>
      <c r="AK3" s="114"/>
    </row>
    <row r="4" ht="13.5" spans="2:36">
      <c r="B4" s="10"/>
      <c r="C4" s="11"/>
      <c r="D4" s="11"/>
      <c r="E4" s="11"/>
      <c r="F4" s="11"/>
      <c r="G4" s="11"/>
      <c r="H4" s="11"/>
      <c r="I4" s="27"/>
      <c r="J4" s="26"/>
      <c r="K4" s="26"/>
      <c r="L4" s="26"/>
      <c r="M4" s="26"/>
      <c r="N4" s="26"/>
      <c r="O4" s="26"/>
      <c r="P4" s="26"/>
      <c r="Q4" s="26"/>
      <c r="S4" s="34"/>
      <c r="T4" s="10"/>
      <c r="U4" s="11"/>
      <c r="V4" s="11"/>
      <c r="W4" s="11"/>
      <c r="X4" s="11"/>
      <c r="Y4" s="11"/>
      <c r="Z4" s="11"/>
      <c r="AA4" s="27"/>
      <c r="AH4" s="34"/>
      <c r="AJ4" s="34"/>
    </row>
    <row r="5" ht="15.75" spans="2:36">
      <c r="B5" s="12" t="s">
        <v>51</v>
      </c>
      <c r="C5" s="13">
        <v>5</v>
      </c>
      <c r="D5" s="12" t="s">
        <v>52</v>
      </c>
      <c r="E5" s="13">
        <v>5</v>
      </c>
      <c r="F5" s="12" t="s">
        <v>53</v>
      </c>
      <c r="G5" s="13">
        <v>0.1</v>
      </c>
      <c r="H5" s="12" t="s">
        <v>54</v>
      </c>
      <c r="I5" s="13">
        <v>0.2</v>
      </c>
      <c r="J5" s="26"/>
      <c r="K5" s="26"/>
      <c r="L5" s="26"/>
      <c r="M5" s="26"/>
      <c r="N5" s="26"/>
      <c r="O5" s="26"/>
      <c r="P5" s="26"/>
      <c r="Q5" s="26"/>
      <c r="S5" s="34"/>
      <c r="T5" s="12" t="s">
        <v>55</v>
      </c>
      <c r="U5" s="13">
        <v>5</v>
      </c>
      <c r="V5" s="12" t="s">
        <v>56</v>
      </c>
      <c r="W5" s="13">
        <v>5</v>
      </c>
      <c r="X5" s="12" t="s">
        <v>57</v>
      </c>
      <c r="Y5" s="13">
        <v>0.1</v>
      </c>
      <c r="Z5" s="12" t="s">
        <v>58</v>
      </c>
      <c r="AA5" s="13">
        <v>0.2</v>
      </c>
      <c r="AB5" s="26"/>
      <c r="AC5" s="26"/>
      <c r="AD5" s="26"/>
      <c r="AE5" s="26"/>
      <c r="AF5" s="26"/>
      <c r="AG5" s="26"/>
      <c r="AH5" s="26"/>
      <c r="AI5" s="26"/>
      <c r="AJ5" s="34"/>
    </row>
    <row r="6" ht="15.75" spans="2:47">
      <c r="B6" s="86" t="s">
        <v>59</v>
      </c>
      <c r="C6" s="15" t="s">
        <v>60</v>
      </c>
      <c r="D6" s="16" t="s">
        <v>61</v>
      </c>
      <c r="E6" s="16" t="s">
        <v>62</v>
      </c>
      <c r="F6" s="16" t="s">
        <v>63</v>
      </c>
      <c r="G6" s="16" t="s">
        <v>64</v>
      </c>
      <c r="H6" s="16" t="s">
        <v>65</v>
      </c>
      <c r="I6" s="16" t="s">
        <v>66</v>
      </c>
      <c r="J6" s="16" t="s">
        <v>67</v>
      </c>
      <c r="K6" s="16" t="s">
        <v>68</v>
      </c>
      <c r="L6" s="16" t="s">
        <v>69</v>
      </c>
      <c r="M6" s="16" t="s">
        <v>70</v>
      </c>
      <c r="N6" s="16" t="s">
        <v>71</v>
      </c>
      <c r="O6" s="16" t="s">
        <v>72</v>
      </c>
      <c r="P6" s="16" t="s">
        <v>73</v>
      </c>
      <c r="Q6" s="28"/>
      <c r="S6" s="34"/>
      <c r="T6" s="14" t="s">
        <v>74</v>
      </c>
      <c r="U6" s="15" t="s">
        <v>75</v>
      </c>
      <c r="V6" s="16" t="s">
        <v>61</v>
      </c>
      <c r="W6" s="16" t="s">
        <v>62</v>
      </c>
      <c r="X6" s="16" t="s">
        <v>76</v>
      </c>
      <c r="Y6" s="16" t="s">
        <v>64</v>
      </c>
      <c r="Z6" s="16" t="s">
        <v>65</v>
      </c>
      <c r="AA6" s="16" t="s">
        <v>66</v>
      </c>
      <c r="AB6" s="16" t="s">
        <v>67</v>
      </c>
      <c r="AC6" s="16" t="s">
        <v>68</v>
      </c>
      <c r="AD6" s="16" t="s">
        <v>69</v>
      </c>
      <c r="AE6" s="16" t="s">
        <v>77</v>
      </c>
      <c r="AF6" s="16" t="s">
        <v>71</v>
      </c>
      <c r="AG6" s="16" t="s">
        <v>72</v>
      </c>
      <c r="AH6" s="16" t="s">
        <v>73</v>
      </c>
      <c r="AI6" s="28" t="s">
        <v>70</v>
      </c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</row>
    <row r="7" ht="39" customHeight="1" spans="2:35">
      <c r="B7" s="16">
        <v>1</v>
      </c>
      <c r="C7" s="87">
        <v>34</v>
      </c>
      <c r="D7" s="88" t="s">
        <v>78</v>
      </c>
      <c r="E7" s="87">
        <v>0.8536</v>
      </c>
      <c r="F7" s="87">
        <v>14.2708</v>
      </c>
      <c r="G7" s="87">
        <v>85.9659</v>
      </c>
      <c r="H7" s="87">
        <v>12.584</v>
      </c>
      <c r="I7" s="87">
        <v>3.5473</v>
      </c>
      <c r="J7" s="87">
        <v>2.6827</v>
      </c>
      <c r="K7" s="87">
        <v>0.0785</v>
      </c>
      <c r="L7" s="87">
        <v>0.0772</v>
      </c>
      <c r="M7" s="87">
        <f t="shared" ref="M7:M17" si="0">I7+J7+K7+L7</f>
        <v>6.3857</v>
      </c>
      <c r="N7" s="26">
        <v>16.8317</v>
      </c>
      <c r="O7" s="26">
        <v>5.9405</v>
      </c>
      <c r="P7" s="26">
        <v>1.9802</v>
      </c>
      <c r="Q7" s="29"/>
      <c r="T7" s="17">
        <v>1</v>
      </c>
      <c r="U7" s="104">
        <v>5</v>
      </c>
      <c r="V7" s="105" t="s">
        <v>79</v>
      </c>
      <c r="W7" s="26">
        <v>0.920308679184341</v>
      </c>
      <c r="X7" s="26">
        <v>4.42351666666666</v>
      </c>
      <c r="Y7" s="26">
        <v>85.9659818386885</v>
      </c>
      <c r="Z7" s="26">
        <v>6.85074263793999</v>
      </c>
      <c r="AA7" s="26">
        <v>2.61739233550111</v>
      </c>
      <c r="AB7" s="26">
        <v>1.50351332594027</v>
      </c>
      <c r="AC7" s="26">
        <v>0.0487557794195581</v>
      </c>
      <c r="AD7" s="26">
        <v>0.0453284445373458</v>
      </c>
      <c r="AE7" s="26">
        <v>92.079207920792</v>
      </c>
      <c r="AF7" s="26">
        <v>3.96039603960396</v>
      </c>
      <c r="AG7" s="26">
        <v>2.97029702970297</v>
      </c>
      <c r="AH7" s="26">
        <v>0.99009900990099</v>
      </c>
      <c r="AI7" s="29">
        <f t="shared" ref="AI7:AI17" si="1">AE7+AF7+AG7+AH7</f>
        <v>99.9999999999999</v>
      </c>
    </row>
    <row r="8" ht="31" customHeight="1" spans="2:35">
      <c r="B8" s="16">
        <v>2</v>
      </c>
      <c r="C8" s="87">
        <v>29</v>
      </c>
      <c r="D8" s="88" t="s">
        <v>80</v>
      </c>
      <c r="E8" s="87">
        <v>0.8357</v>
      </c>
      <c r="F8" s="87">
        <v>15.8388</v>
      </c>
      <c r="G8" s="87">
        <v>85.9659</v>
      </c>
      <c r="H8" s="87">
        <v>14.0491</v>
      </c>
      <c r="I8" s="87">
        <v>3.7482</v>
      </c>
      <c r="J8" s="87">
        <v>2.8168</v>
      </c>
      <c r="K8" s="87">
        <v>0.0825</v>
      </c>
      <c r="L8" s="87">
        <v>0.0807</v>
      </c>
      <c r="M8" s="87">
        <f t="shared" si="0"/>
        <v>6.7282</v>
      </c>
      <c r="N8" s="26">
        <v>22.7722</v>
      </c>
      <c r="O8" s="26">
        <v>5.9405</v>
      </c>
      <c r="P8" s="26">
        <v>1.9801</v>
      </c>
      <c r="Q8" s="29"/>
      <c r="T8" s="18">
        <v>2</v>
      </c>
      <c r="U8" s="104">
        <v>5</v>
      </c>
      <c r="V8" s="105" t="s">
        <v>79</v>
      </c>
      <c r="W8" s="26">
        <v>0.920308679184341</v>
      </c>
      <c r="X8" s="26">
        <v>3.57393333333333</v>
      </c>
      <c r="Y8" s="26">
        <v>85.9659818386885</v>
      </c>
      <c r="Z8" s="26">
        <v>6.85074263793999</v>
      </c>
      <c r="AA8" s="26">
        <v>2.61739233550111</v>
      </c>
      <c r="AB8" s="26">
        <v>1.50351332594027</v>
      </c>
      <c r="AC8" s="26">
        <v>0.0487557794195581</v>
      </c>
      <c r="AD8" s="26">
        <v>0.0453284445373458</v>
      </c>
      <c r="AE8" s="26">
        <v>92.079207920792</v>
      </c>
      <c r="AF8" s="26">
        <v>3.96039603960396</v>
      </c>
      <c r="AG8" s="26">
        <v>2.97029702970297</v>
      </c>
      <c r="AH8" s="26">
        <v>0.99009900990099</v>
      </c>
      <c r="AI8" s="29">
        <f t="shared" si="1"/>
        <v>99.9999999999999</v>
      </c>
    </row>
    <row r="9" ht="39" spans="2:35">
      <c r="B9" s="16">
        <v>3</v>
      </c>
      <c r="C9" s="87">
        <v>35</v>
      </c>
      <c r="D9" s="88" t="s">
        <v>81</v>
      </c>
      <c r="E9" s="87">
        <v>0.8473</v>
      </c>
      <c r="F9" s="87">
        <v>14.6492</v>
      </c>
      <c r="G9" s="87">
        <v>85.9659</v>
      </c>
      <c r="H9" s="87">
        <v>13.1248</v>
      </c>
      <c r="I9" s="87">
        <v>3.6228</v>
      </c>
      <c r="J9" s="87">
        <v>2.7624</v>
      </c>
      <c r="K9" s="87">
        <v>0.0801</v>
      </c>
      <c r="L9" s="87">
        <v>0.0796</v>
      </c>
      <c r="M9" s="87">
        <f t="shared" si="0"/>
        <v>6.5449</v>
      </c>
      <c r="N9" s="26">
        <v>21.7821</v>
      </c>
      <c r="O9" s="26">
        <v>5.9406</v>
      </c>
      <c r="P9" s="26">
        <v>0.9901</v>
      </c>
      <c r="Q9" s="29"/>
      <c r="T9" s="18">
        <v>3</v>
      </c>
      <c r="U9" s="104">
        <v>13</v>
      </c>
      <c r="V9" s="105" t="s">
        <v>82</v>
      </c>
      <c r="W9" s="26">
        <v>0.928933115814292</v>
      </c>
      <c r="X9" s="26">
        <v>4.1125</v>
      </c>
      <c r="Y9" s="26">
        <v>85.9659818386885</v>
      </c>
      <c r="Z9" s="26">
        <v>6.10933447524072</v>
      </c>
      <c r="AA9" s="26">
        <v>2.47170679394638</v>
      </c>
      <c r="AB9" s="26">
        <v>1.4343173115113</v>
      </c>
      <c r="AC9" s="26">
        <v>0.0465489104688663</v>
      </c>
      <c r="AD9" s="26">
        <v>0.0435174904313529</v>
      </c>
      <c r="AE9" s="26">
        <v>94.059405940594</v>
      </c>
      <c r="AF9" s="26">
        <v>1.98019801980198</v>
      </c>
      <c r="AG9" s="26">
        <v>2.97029702970297</v>
      </c>
      <c r="AH9" s="26">
        <v>0.99009900990099</v>
      </c>
      <c r="AI9" s="29">
        <f t="shared" si="1"/>
        <v>99.9999999999999</v>
      </c>
    </row>
    <row r="10" ht="42" customHeight="1" spans="2:35">
      <c r="B10" s="16">
        <v>4</v>
      </c>
      <c r="C10" s="87">
        <v>27</v>
      </c>
      <c r="D10" s="88" t="s">
        <v>83</v>
      </c>
      <c r="E10" s="87">
        <v>0.8267</v>
      </c>
      <c r="F10" s="87">
        <v>13.8657</v>
      </c>
      <c r="G10" s="87">
        <v>85.9659</v>
      </c>
      <c r="H10" s="87">
        <v>14.8922</v>
      </c>
      <c r="I10" s="87">
        <v>3.859</v>
      </c>
      <c r="J10" s="87">
        <v>2.9212</v>
      </c>
      <c r="K10" s="87">
        <v>0.0864</v>
      </c>
      <c r="L10" s="87">
        <v>0.0844</v>
      </c>
      <c r="M10" s="87">
        <f t="shared" si="0"/>
        <v>6.951</v>
      </c>
      <c r="N10" s="26">
        <v>19.8019</v>
      </c>
      <c r="O10" s="26">
        <v>6.9306</v>
      </c>
      <c r="P10" s="26">
        <v>2.9702</v>
      </c>
      <c r="Q10" s="29"/>
      <c r="T10" s="18">
        <v>4</v>
      </c>
      <c r="U10" s="104">
        <v>26</v>
      </c>
      <c r="V10" s="105" t="s">
        <v>84</v>
      </c>
      <c r="W10" s="26">
        <v>0.972611742484145</v>
      </c>
      <c r="X10" s="26">
        <v>6.77081666666666</v>
      </c>
      <c r="Y10" s="26">
        <v>85.9659818386885</v>
      </c>
      <c r="Z10" s="26">
        <v>2.35445844820127</v>
      </c>
      <c r="AA10" s="26">
        <v>1.53442446806653</v>
      </c>
      <c r="AB10" s="26">
        <v>1.11804610953642</v>
      </c>
      <c r="AC10" s="26">
        <v>0.0327597234440115</v>
      </c>
      <c r="AD10" s="26">
        <v>0.0324439598378483</v>
      </c>
      <c r="AE10" s="26">
        <v>96.039603960396</v>
      </c>
      <c r="AF10" s="26">
        <v>3.96039603960396</v>
      </c>
      <c r="AG10" s="26">
        <v>0</v>
      </c>
      <c r="AH10" s="26">
        <v>0</v>
      </c>
      <c r="AI10" s="29">
        <f t="shared" si="1"/>
        <v>100</v>
      </c>
    </row>
    <row r="11" ht="39" spans="2:35">
      <c r="B11" s="16">
        <v>5</v>
      </c>
      <c r="C11" s="87">
        <v>25</v>
      </c>
      <c r="D11" s="88" t="s">
        <v>85</v>
      </c>
      <c r="E11" s="87">
        <v>0.8267</v>
      </c>
      <c r="F11" s="87">
        <v>13.8657</v>
      </c>
      <c r="G11" s="87">
        <v>85.9659</v>
      </c>
      <c r="H11" s="87">
        <v>14.8922</v>
      </c>
      <c r="I11" s="87">
        <v>3.859</v>
      </c>
      <c r="J11" s="87">
        <v>2.9212</v>
      </c>
      <c r="K11" s="87">
        <v>0.0863</v>
      </c>
      <c r="L11" s="87">
        <v>0.0844</v>
      </c>
      <c r="M11" s="87">
        <f t="shared" si="0"/>
        <v>6.9509</v>
      </c>
      <c r="N11" s="26">
        <v>19.8019</v>
      </c>
      <c r="O11" s="26">
        <v>6.9307</v>
      </c>
      <c r="P11" s="26">
        <v>2.9703</v>
      </c>
      <c r="Q11" s="29"/>
      <c r="T11" s="18">
        <v>5</v>
      </c>
      <c r="U11" s="104">
        <v>5</v>
      </c>
      <c r="V11" s="105" t="s">
        <v>79</v>
      </c>
      <c r="W11" s="26">
        <v>0.920308679184341</v>
      </c>
      <c r="X11" s="26">
        <v>5.02515</v>
      </c>
      <c r="Y11" s="26">
        <v>85.9659818386885</v>
      </c>
      <c r="Z11" s="26">
        <v>6.85074263793999</v>
      </c>
      <c r="AA11" s="26">
        <v>2.61739233550111</v>
      </c>
      <c r="AB11" s="26">
        <v>1.50351332594027</v>
      </c>
      <c r="AC11" s="26">
        <v>0.0487557794195581</v>
      </c>
      <c r="AD11" s="26">
        <v>0.0453284445373458</v>
      </c>
      <c r="AE11" s="26">
        <v>92.079207920792</v>
      </c>
      <c r="AF11" s="26">
        <v>3.96039603960396</v>
      </c>
      <c r="AG11" s="26">
        <v>2.97029702970297</v>
      </c>
      <c r="AH11" s="26">
        <v>0.99009900990099</v>
      </c>
      <c r="AI11" s="29">
        <f t="shared" si="1"/>
        <v>99.9999999999999</v>
      </c>
    </row>
    <row r="12" ht="34" customHeight="1" spans="2:35">
      <c r="B12" s="16">
        <v>6</v>
      </c>
      <c r="C12" s="87">
        <v>32</v>
      </c>
      <c r="D12" s="88" t="s">
        <v>86</v>
      </c>
      <c r="E12" s="87">
        <v>0.8467</v>
      </c>
      <c r="F12" s="87">
        <v>13.1046</v>
      </c>
      <c r="G12" s="87">
        <v>85.9659</v>
      </c>
      <c r="H12" s="87">
        <v>13.1735</v>
      </c>
      <c r="I12" s="87">
        <v>3.6295</v>
      </c>
      <c r="J12" s="87">
        <v>2.5946</v>
      </c>
      <c r="K12" s="87">
        <v>0.076</v>
      </c>
      <c r="L12" s="87">
        <v>0.0754</v>
      </c>
      <c r="M12" s="87">
        <f t="shared" si="0"/>
        <v>6.3755</v>
      </c>
      <c r="N12" s="26">
        <v>12.8712</v>
      </c>
      <c r="O12" s="26">
        <v>6.9306</v>
      </c>
      <c r="P12" s="26">
        <v>1.9801</v>
      </c>
      <c r="Q12" s="29"/>
      <c r="T12" s="18">
        <v>6</v>
      </c>
      <c r="U12" s="104">
        <v>21</v>
      </c>
      <c r="V12" s="105" t="s">
        <v>87</v>
      </c>
      <c r="W12" s="26">
        <v>0.955298900984859</v>
      </c>
      <c r="X12" s="26">
        <v>5.50205</v>
      </c>
      <c r="Y12" s="26">
        <v>85.9659818386885</v>
      </c>
      <c r="Z12" s="26">
        <v>3.84277386610501</v>
      </c>
      <c r="AA12" s="26">
        <v>1.96029943276659</v>
      </c>
      <c r="AB12" s="26">
        <v>1.40505468948519</v>
      </c>
      <c r="AC12" s="26">
        <v>0.0408364589798047</v>
      </c>
      <c r="AD12" s="26">
        <v>0.040846135858632</v>
      </c>
      <c r="AE12" s="26">
        <v>92.079207920792</v>
      </c>
      <c r="AF12" s="26">
        <v>7.92079207920792</v>
      </c>
      <c r="AG12" s="26">
        <v>0</v>
      </c>
      <c r="AH12" s="26">
        <v>0</v>
      </c>
      <c r="AI12" s="29">
        <f t="shared" si="1"/>
        <v>99.9999999999999</v>
      </c>
    </row>
    <row r="13" ht="39" spans="2:35">
      <c r="B13" s="16">
        <v>7</v>
      </c>
      <c r="C13" s="87">
        <v>24</v>
      </c>
      <c r="D13" s="88" t="s">
        <v>88</v>
      </c>
      <c r="E13" s="87">
        <v>0.8377</v>
      </c>
      <c r="F13" s="87">
        <v>14.7312</v>
      </c>
      <c r="G13" s="87">
        <v>85.9659</v>
      </c>
      <c r="H13" s="87">
        <v>13.9437</v>
      </c>
      <c r="I13" s="87">
        <v>3.7341</v>
      </c>
      <c r="J13" s="87">
        <v>2.8531</v>
      </c>
      <c r="K13" s="87">
        <v>0.084</v>
      </c>
      <c r="L13" s="87">
        <v>0.083</v>
      </c>
      <c r="M13" s="87">
        <f t="shared" si="0"/>
        <v>6.7542</v>
      </c>
      <c r="N13" s="26">
        <v>25.7425</v>
      </c>
      <c r="O13" s="26">
        <v>6.9306</v>
      </c>
      <c r="P13" s="26">
        <v>0.99</v>
      </c>
      <c r="Q13" s="29"/>
      <c r="T13" s="18">
        <v>7</v>
      </c>
      <c r="U13" s="104">
        <v>7</v>
      </c>
      <c r="V13" s="105" t="s">
        <v>89</v>
      </c>
      <c r="W13" s="26">
        <v>0.88374947315764</v>
      </c>
      <c r="X13" s="26">
        <v>6.00316666666666</v>
      </c>
      <c r="Y13" s="26">
        <v>85.9659818386885</v>
      </c>
      <c r="Z13" s="26">
        <v>9.99359067926827</v>
      </c>
      <c r="AA13" s="26">
        <v>3.16126409514742</v>
      </c>
      <c r="AB13" s="26">
        <v>2.12356902632073</v>
      </c>
      <c r="AC13" s="26">
        <v>0.0647801783179274</v>
      </c>
      <c r="AD13" s="26">
        <v>0.0617798137633814</v>
      </c>
      <c r="AE13" s="26">
        <v>82.1782178217821</v>
      </c>
      <c r="AF13" s="26">
        <v>12.8712871287128</v>
      </c>
      <c r="AG13" s="26">
        <v>2.97029702970297</v>
      </c>
      <c r="AH13" s="26">
        <v>1.98019801980198</v>
      </c>
      <c r="AI13" s="29">
        <f t="shared" si="1"/>
        <v>99.9999999999998</v>
      </c>
    </row>
    <row r="14" ht="29" customHeight="1" spans="2:35">
      <c r="B14" s="16">
        <v>8</v>
      </c>
      <c r="C14" s="87">
        <v>25</v>
      </c>
      <c r="D14" s="88" t="s">
        <v>90</v>
      </c>
      <c r="E14" s="87">
        <v>0.7801</v>
      </c>
      <c r="F14" s="87">
        <v>13.2495</v>
      </c>
      <c r="G14" s="87">
        <v>85.9659</v>
      </c>
      <c r="H14" s="87">
        <v>18.9027</v>
      </c>
      <c r="I14" s="87">
        <v>4.3477</v>
      </c>
      <c r="J14" s="87">
        <v>3.29</v>
      </c>
      <c r="K14" s="87">
        <v>0.0964</v>
      </c>
      <c r="L14" s="87">
        <v>0.0947</v>
      </c>
      <c r="M14" s="87">
        <f t="shared" si="0"/>
        <v>7.8288</v>
      </c>
      <c r="N14" s="26">
        <v>26.7326</v>
      </c>
      <c r="O14" s="26">
        <v>9.9009</v>
      </c>
      <c r="P14" s="26">
        <v>1.9801</v>
      </c>
      <c r="Q14" s="29"/>
      <c r="T14" s="18">
        <v>8</v>
      </c>
      <c r="U14" s="104">
        <v>25</v>
      </c>
      <c r="V14" s="111" t="s">
        <v>91</v>
      </c>
      <c r="W14" s="26">
        <v>0.975313671998585</v>
      </c>
      <c r="X14" s="26">
        <v>6.38455</v>
      </c>
      <c r="Y14" s="26">
        <v>85.9659818386885</v>
      </c>
      <c r="Z14" s="26">
        <v>2.12218442463353</v>
      </c>
      <c r="AA14" s="26">
        <v>1.45677191922192</v>
      </c>
      <c r="AB14" s="26">
        <v>1.06665477847572</v>
      </c>
      <c r="AC14" s="26">
        <v>0.0323581327528621</v>
      </c>
      <c r="AD14" s="26">
        <v>0.0317930315602626</v>
      </c>
      <c r="AE14" s="26">
        <v>95.049504950495</v>
      </c>
      <c r="AF14" s="26">
        <v>4.95049504950495</v>
      </c>
      <c r="AG14" s="26">
        <v>0</v>
      </c>
      <c r="AH14" s="26">
        <v>0</v>
      </c>
      <c r="AI14" s="29">
        <f t="shared" si="1"/>
        <v>100</v>
      </c>
    </row>
    <row r="15" ht="39" spans="2:35">
      <c r="B15" s="16">
        <v>9</v>
      </c>
      <c r="C15" s="87">
        <v>23</v>
      </c>
      <c r="D15" s="88" t="s">
        <v>92</v>
      </c>
      <c r="E15" s="87">
        <v>0.8427</v>
      </c>
      <c r="F15" s="87">
        <v>11.0262</v>
      </c>
      <c r="G15" s="87">
        <v>85.9659</v>
      </c>
      <c r="H15" s="87">
        <v>13.5195</v>
      </c>
      <c r="I15" s="87">
        <v>3.6768</v>
      </c>
      <c r="J15" s="87">
        <v>2.8692</v>
      </c>
      <c r="K15" s="87">
        <v>0.0851</v>
      </c>
      <c r="L15" s="87">
        <v>0.0836</v>
      </c>
      <c r="M15" s="87">
        <f t="shared" si="0"/>
        <v>6.7147</v>
      </c>
      <c r="N15" s="26">
        <v>23.7623</v>
      </c>
      <c r="O15" s="26">
        <v>4.95049</v>
      </c>
      <c r="P15" s="26">
        <v>0.99</v>
      </c>
      <c r="Q15" s="29"/>
      <c r="T15" s="18">
        <v>9</v>
      </c>
      <c r="U15" s="104">
        <v>12</v>
      </c>
      <c r="V15" s="105" t="s">
        <v>93</v>
      </c>
      <c r="W15" s="26">
        <v>0.928963817857686</v>
      </c>
      <c r="X15" s="26">
        <v>5.7011</v>
      </c>
      <c r="Y15" s="26">
        <v>85.9659818386885</v>
      </c>
      <c r="Z15" s="26">
        <v>6.10669514393588</v>
      </c>
      <c r="AA15" s="26">
        <v>2.47117282761361</v>
      </c>
      <c r="AB15" s="26">
        <v>1.46767625581258</v>
      </c>
      <c r="AC15" s="26">
        <v>0.0468348602058629</v>
      </c>
      <c r="AD15" s="26">
        <v>0.0439261825907906</v>
      </c>
      <c r="AE15" s="26">
        <v>93.069306930693</v>
      </c>
      <c r="AF15" s="26">
        <v>3.96039603960396</v>
      </c>
      <c r="AG15" s="26">
        <v>1.98019801980198</v>
      </c>
      <c r="AH15" s="26">
        <v>0.99009900990099</v>
      </c>
      <c r="AI15" s="29">
        <f t="shared" si="1"/>
        <v>99.9999999999999</v>
      </c>
    </row>
    <row r="16" ht="39" spans="2:35">
      <c r="B16" s="16">
        <v>10</v>
      </c>
      <c r="C16" s="87">
        <v>26</v>
      </c>
      <c r="D16" s="88" t="s">
        <v>94</v>
      </c>
      <c r="E16" s="87">
        <v>0.8621</v>
      </c>
      <c r="F16" s="87">
        <v>13.1574</v>
      </c>
      <c r="G16" s="87">
        <v>85.9659</v>
      </c>
      <c r="H16" s="87">
        <v>11.8517</v>
      </c>
      <c r="I16" s="87">
        <v>3.4426</v>
      </c>
      <c r="J16" s="87">
        <v>2.6693</v>
      </c>
      <c r="K16" s="87">
        <v>0.0788</v>
      </c>
      <c r="L16" s="87">
        <v>0.0764</v>
      </c>
      <c r="M16" s="87">
        <f t="shared" si="0"/>
        <v>6.2671</v>
      </c>
      <c r="N16" s="98">
        <v>21.7821</v>
      </c>
      <c r="O16" s="98">
        <v>3.9603</v>
      </c>
      <c r="P16" s="98">
        <v>1.9801</v>
      </c>
      <c r="Q16" s="112"/>
      <c r="T16" s="19">
        <v>10</v>
      </c>
      <c r="U16" s="96">
        <v>19</v>
      </c>
      <c r="V16" s="97" t="s">
        <v>95</v>
      </c>
      <c r="W16" s="98">
        <v>0.797405301702925</v>
      </c>
      <c r="X16" s="98">
        <v>5.66258333333333</v>
      </c>
      <c r="Y16" s="26">
        <v>85.9659818386885</v>
      </c>
      <c r="Z16" s="98">
        <v>17.4162521544209</v>
      </c>
      <c r="AA16" s="98">
        <v>4.17327834614717</v>
      </c>
      <c r="AB16" s="98">
        <v>3.13545513810477</v>
      </c>
      <c r="AC16" s="98">
        <v>0.0920926920428065</v>
      </c>
      <c r="AD16" s="98">
        <v>0.0900198818187364</v>
      </c>
      <c r="AE16" s="98">
        <v>62.3762376237623</v>
      </c>
      <c r="AF16" s="98">
        <v>29.7029702970297</v>
      </c>
      <c r="AG16" s="98">
        <v>4.95049504950495</v>
      </c>
      <c r="AH16" s="98">
        <v>2.97029702970297</v>
      </c>
      <c r="AI16" s="112">
        <f t="shared" si="1"/>
        <v>99.9999999999999</v>
      </c>
    </row>
    <row r="17" ht="19.5" spans="2:35">
      <c r="B17" s="16" t="s">
        <v>96</v>
      </c>
      <c r="C17" s="87">
        <f>AVERAGE(C7:C16)</f>
        <v>28</v>
      </c>
      <c r="D17" s="88"/>
      <c r="E17" s="87">
        <f>AVERAGE(E7:E16)</f>
        <v>0.83593</v>
      </c>
      <c r="F17" s="87">
        <f>AVERAGE(F7:F16)</f>
        <v>13.77591</v>
      </c>
      <c r="G17" s="87">
        <f t="shared" ref="G17:P17" si="2">AVERAGE(G7:G16)</f>
        <v>85.9659</v>
      </c>
      <c r="H17" s="87">
        <f t="shared" si="2"/>
        <v>14.09334</v>
      </c>
      <c r="I17" s="87">
        <f t="shared" si="2"/>
        <v>3.7467</v>
      </c>
      <c r="J17" s="87">
        <f t="shared" si="2"/>
        <v>2.83805</v>
      </c>
      <c r="K17" s="87">
        <f t="shared" si="2"/>
        <v>0.08341</v>
      </c>
      <c r="L17" s="87">
        <f t="shared" si="2"/>
        <v>0.08194</v>
      </c>
      <c r="M17" s="87">
        <f t="shared" si="0"/>
        <v>6.7501</v>
      </c>
      <c r="N17" s="23">
        <f t="shared" si="2"/>
        <v>21.18805</v>
      </c>
      <c r="O17" s="23">
        <f t="shared" si="2"/>
        <v>6.435579</v>
      </c>
      <c r="P17" s="23">
        <f t="shared" si="2"/>
        <v>1.88112</v>
      </c>
      <c r="Q17" s="31"/>
      <c r="T17" s="20" t="s">
        <v>96</v>
      </c>
      <c r="U17" s="113">
        <f t="shared" ref="U17:AH17" si="3">AVERAGE(U7:U16)</f>
        <v>13.8</v>
      </c>
      <c r="V17" s="22"/>
      <c r="W17" s="23">
        <f t="shared" si="3"/>
        <v>0.920320206155316</v>
      </c>
      <c r="X17" s="23">
        <f t="shared" si="3"/>
        <v>5.31593666666666</v>
      </c>
      <c r="Y17" s="23">
        <f t="shared" si="3"/>
        <v>85.9659818386885</v>
      </c>
      <c r="Z17" s="23">
        <f t="shared" si="3"/>
        <v>6.84975171056256</v>
      </c>
      <c r="AA17" s="23">
        <f t="shared" si="3"/>
        <v>2.5081094889413</v>
      </c>
      <c r="AB17" s="23">
        <f t="shared" si="3"/>
        <v>1.62613132870675</v>
      </c>
      <c r="AC17" s="23">
        <f t="shared" si="3"/>
        <v>0.0502478294470816</v>
      </c>
      <c r="AD17" s="23">
        <f t="shared" si="3"/>
        <v>0.0480311829473042</v>
      </c>
      <c r="AE17" s="23">
        <f t="shared" si="3"/>
        <v>89.108910891089</v>
      </c>
      <c r="AF17" s="23">
        <f t="shared" si="3"/>
        <v>7.72277227722771</v>
      </c>
      <c r="AG17" s="23">
        <f t="shared" si="3"/>
        <v>2.17821782178218</v>
      </c>
      <c r="AH17" s="23">
        <f t="shared" si="3"/>
        <v>0.99009900990099</v>
      </c>
      <c r="AI17" s="31">
        <f t="shared" si="1"/>
        <v>99.9999999999999</v>
      </c>
    </row>
    <row r="18" ht="19.5" spans="2:35">
      <c r="B18" s="16" t="s">
        <v>97</v>
      </c>
      <c r="C18" s="87">
        <f>STDEVA(C7:C15)</f>
        <v>4.49382292090425</v>
      </c>
      <c r="D18" s="88"/>
      <c r="E18" s="87">
        <f>STDEVA(E7:E15)</f>
        <v>0.0218454673661253</v>
      </c>
      <c r="F18" s="87">
        <f t="shared" ref="F18:P18" si="4">STDEVA(F7:F15)</f>
        <v>1.34340675988325</v>
      </c>
      <c r="G18" s="87">
        <f t="shared" si="4"/>
        <v>0</v>
      </c>
      <c r="H18" s="87">
        <f t="shared" si="4"/>
        <v>1.87962412096438</v>
      </c>
      <c r="I18" s="87">
        <f t="shared" si="4"/>
        <v>0.237182105377094</v>
      </c>
      <c r="J18" s="87">
        <f t="shared" si="4"/>
        <v>0.195478713674917</v>
      </c>
      <c r="K18" s="87">
        <f t="shared" si="4"/>
        <v>0.00589147217972252</v>
      </c>
      <c r="L18" s="87">
        <f t="shared" si="4"/>
        <v>0.00556374673918375</v>
      </c>
      <c r="M18" s="87">
        <f t="shared" si="4"/>
        <v>0.438081510680375</v>
      </c>
      <c r="N18" s="24">
        <f t="shared" si="4"/>
        <v>4.37215095065092</v>
      </c>
      <c r="O18" s="24">
        <f t="shared" si="4"/>
        <v>1.3806091649703</v>
      </c>
      <c r="P18" s="24">
        <f t="shared" si="4"/>
        <v>0.774002105581402</v>
      </c>
      <c r="Q18" s="32"/>
      <c r="T18" s="20" t="s">
        <v>97</v>
      </c>
      <c r="U18" s="24">
        <f t="shared" ref="U18:AH18" si="5">STDEVA(U7:U15)</f>
        <v>8.70025542409213</v>
      </c>
      <c r="V18" s="22"/>
      <c r="W18" s="24">
        <f t="shared" si="5"/>
        <v>0.0291329569304731</v>
      </c>
      <c r="X18" s="24">
        <f t="shared" si="5"/>
        <v>1.07612374578139</v>
      </c>
      <c r="Y18" s="24">
        <f t="shared" si="5"/>
        <v>0</v>
      </c>
      <c r="Z18" s="24">
        <f t="shared" si="5"/>
        <v>2.50444324639234</v>
      </c>
      <c r="AA18" s="24">
        <f t="shared" si="5"/>
        <v>0.56019083992746</v>
      </c>
      <c r="AB18" s="24">
        <f t="shared" si="5"/>
        <v>0.300285759528647</v>
      </c>
      <c r="AC18" s="24">
        <f t="shared" si="5"/>
        <v>0.00976660401951533</v>
      </c>
      <c r="AD18" s="24">
        <f t="shared" si="5"/>
        <v>0.00873593964263817</v>
      </c>
      <c r="AE18" s="24">
        <f t="shared" si="5"/>
        <v>3.9912167070785</v>
      </c>
      <c r="AF18" s="24">
        <f t="shared" si="5"/>
        <v>3.24625669519899</v>
      </c>
      <c r="AG18" s="24">
        <f t="shared" si="5"/>
        <v>1.43858050941936</v>
      </c>
      <c r="AH18" s="24">
        <f t="shared" si="5"/>
        <v>0.66006600660066</v>
      </c>
      <c r="AI18" s="32"/>
    </row>
    <row r="19" spans="17:17">
      <c r="Q19" s="30"/>
    </row>
    <row r="20" ht="13.5" spans="20:37">
      <c r="T20" s="110"/>
      <c r="U20" s="110"/>
      <c r="V20" s="110"/>
      <c r="AH20" s="114"/>
      <c r="AI20" s="114"/>
      <c r="AJ20" s="114"/>
      <c r="AK20" s="114"/>
    </row>
    <row r="21" spans="2:37">
      <c r="B21" s="89" t="s">
        <v>98</v>
      </c>
      <c r="C21" s="90"/>
      <c r="D21" s="90"/>
      <c r="E21" s="90"/>
      <c r="F21" s="90"/>
      <c r="G21" s="90"/>
      <c r="H21" s="90"/>
      <c r="I21" s="106"/>
      <c r="T21" s="8" t="s">
        <v>99</v>
      </c>
      <c r="U21" s="9"/>
      <c r="V21" s="9"/>
      <c r="W21" s="9"/>
      <c r="X21" s="9"/>
      <c r="Y21" s="9"/>
      <c r="Z21" s="9"/>
      <c r="AA21" s="25"/>
      <c r="AH21" s="114"/>
      <c r="AI21" s="114"/>
      <c r="AJ21" s="114"/>
      <c r="AK21" s="114"/>
    </row>
    <row r="22" ht="13.5" spans="2:36">
      <c r="B22" s="91"/>
      <c r="C22" s="92"/>
      <c r="D22" s="92"/>
      <c r="E22" s="92"/>
      <c r="F22" s="92"/>
      <c r="G22" s="92"/>
      <c r="H22" s="92"/>
      <c r="I22" s="107"/>
      <c r="T22" s="10"/>
      <c r="U22" s="11"/>
      <c r="V22" s="11"/>
      <c r="W22" s="11"/>
      <c r="X22" s="11"/>
      <c r="Y22" s="11"/>
      <c r="Z22" s="11"/>
      <c r="AA22" s="27"/>
      <c r="AH22" s="34"/>
      <c r="AJ22" s="34"/>
    </row>
    <row r="23" ht="15.75" spans="2:36">
      <c r="B23" s="12" t="s">
        <v>51</v>
      </c>
      <c r="C23" s="13">
        <v>5</v>
      </c>
      <c r="D23" s="12" t="s">
        <v>52</v>
      </c>
      <c r="E23" s="13">
        <v>5</v>
      </c>
      <c r="F23" s="12" t="s">
        <v>53</v>
      </c>
      <c r="G23" s="13">
        <v>0.1</v>
      </c>
      <c r="H23" s="12" t="s">
        <v>54</v>
      </c>
      <c r="I23" s="13">
        <v>0.2</v>
      </c>
      <c r="J23" s="26"/>
      <c r="K23" s="26"/>
      <c r="L23" s="26"/>
      <c r="M23" s="26"/>
      <c r="N23" s="26"/>
      <c r="O23" s="26"/>
      <c r="P23" s="26"/>
      <c r="Q23" s="26"/>
      <c r="T23" s="12" t="s">
        <v>55</v>
      </c>
      <c r="U23" s="13">
        <v>5</v>
      </c>
      <c r="V23" s="12" t="s">
        <v>56</v>
      </c>
      <c r="W23" s="13">
        <v>5</v>
      </c>
      <c r="X23" s="12" t="s">
        <v>57</v>
      </c>
      <c r="Y23" s="13">
        <v>0.1</v>
      </c>
      <c r="Z23" s="12" t="s">
        <v>58</v>
      </c>
      <c r="AA23" s="13">
        <v>0.2</v>
      </c>
      <c r="AB23" s="26"/>
      <c r="AC23" s="26"/>
      <c r="AD23" s="26"/>
      <c r="AE23" s="26"/>
      <c r="AF23" s="26"/>
      <c r="AG23" s="26"/>
      <c r="AH23" s="26"/>
      <c r="AI23" s="26"/>
      <c r="AJ23" s="34"/>
    </row>
    <row r="24" ht="15.75" spans="2:37">
      <c r="B24" s="14" t="s">
        <v>59</v>
      </c>
      <c r="C24" s="15" t="s">
        <v>60</v>
      </c>
      <c r="D24" s="16" t="s">
        <v>61</v>
      </c>
      <c r="E24" s="16" t="s">
        <v>62</v>
      </c>
      <c r="F24" s="16" t="s">
        <v>63</v>
      </c>
      <c r="G24" s="16" t="s">
        <v>64</v>
      </c>
      <c r="H24" s="16" t="s">
        <v>65</v>
      </c>
      <c r="I24" s="16" t="s">
        <v>66</v>
      </c>
      <c r="J24" s="16" t="s">
        <v>67</v>
      </c>
      <c r="K24" s="16" t="s">
        <v>68</v>
      </c>
      <c r="L24" s="16" t="s">
        <v>69</v>
      </c>
      <c r="M24" s="16" t="s">
        <v>77</v>
      </c>
      <c r="N24" s="16" t="s">
        <v>71</v>
      </c>
      <c r="O24" s="16" t="s">
        <v>72</v>
      </c>
      <c r="P24" s="16" t="s">
        <v>73</v>
      </c>
      <c r="Q24" s="28" t="s">
        <v>70</v>
      </c>
      <c r="T24" s="14" t="s">
        <v>74</v>
      </c>
      <c r="U24" s="15" t="s">
        <v>75</v>
      </c>
      <c r="V24" s="16" t="s">
        <v>61</v>
      </c>
      <c r="W24" s="16" t="s">
        <v>62</v>
      </c>
      <c r="X24" s="16" t="s">
        <v>76</v>
      </c>
      <c r="Y24" s="16" t="s">
        <v>64</v>
      </c>
      <c r="Z24" s="16" t="s">
        <v>65</v>
      </c>
      <c r="AA24" s="16" t="s">
        <v>66</v>
      </c>
      <c r="AB24" s="16" t="s">
        <v>67</v>
      </c>
      <c r="AC24" s="16" t="s">
        <v>68</v>
      </c>
      <c r="AD24" s="16" t="s">
        <v>69</v>
      </c>
      <c r="AE24" s="16" t="s">
        <v>77</v>
      </c>
      <c r="AF24" s="16" t="s">
        <v>71</v>
      </c>
      <c r="AG24" s="16" t="s">
        <v>72</v>
      </c>
      <c r="AH24" s="16" t="s">
        <v>73</v>
      </c>
      <c r="AI24" s="28" t="s">
        <v>70</v>
      </c>
      <c r="AJ24" s="34"/>
      <c r="AK24" s="34"/>
    </row>
    <row r="25" ht="39" spans="2:35">
      <c r="B25" s="17">
        <v>1</v>
      </c>
      <c r="C25" s="93">
        <v>5</v>
      </c>
      <c r="D25" s="94" t="s">
        <v>79</v>
      </c>
      <c r="E25" s="22">
        <v>0.920308679184341</v>
      </c>
      <c r="F25" s="22">
        <v>3.51621666666666</v>
      </c>
      <c r="G25" s="22">
        <v>85.9659818386885</v>
      </c>
      <c r="H25" s="22">
        <v>6.85074263793999</v>
      </c>
      <c r="I25" s="22">
        <v>2.61739233550111</v>
      </c>
      <c r="J25" s="22">
        <v>1.50351332594027</v>
      </c>
      <c r="K25" s="22">
        <v>0.0487557794195581</v>
      </c>
      <c r="L25" s="22">
        <v>0.0453284445373458</v>
      </c>
      <c r="M25" s="22">
        <v>92.079207920792</v>
      </c>
      <c r="N25" s="22">
        <v>3.96039603960396</v>
      </c>
      <c r="O25" s="22">
        <v>2.97029702970297</v>
      </c>
      <c r="P25" s="22">
        <v>0.99009900990099</v>
      </c>
      <c r="Q25" s="32">
        <f t="shared" ref="Q25:Q35" si="6">M25+N25+O25+P25</f>
        <v>99.9999999999999</v>
      </c>
      <c r="T25" s="17">
        <v>1</v>
      </c>
      <c r="U25" s="104">
        <v>11</v>
      </c>
      <c r="V25" s="105" t="s">
        <v>100</v>
      </c>
      <c r="W25" s="26">
        <v>0.964365079888067</v>
      </c>
      <c r="X25" s="26">
        <v>3.55044999999999</v>
      </c>
      <c r="Y25" s="26">
        <v>85.9659818386885</v>
      </c>
      <c r="Z25" s="26">
        <v>3.06339089516554</v>
      </c>
      <c r="AA25" s="26">
        <v>1.75025452296674</v>
      </c>
      <c r="AB25" s="26">
        <v>1.24409233511488</v>
      </c>
      <c r="AC25" s="26">
        <v>0.0363347273034092</v>
      </c>
      <c r="AD25">
        <f t="shared" ref="AD25:AD34" si="7">X25/100</f>
        <v>0.0355044999999999</v>
      </c>
      <c r="AE25" s="26">
        <v>93.069306930693</v>
      </c>
      <c r="AF25" s="26">
        <v>6.93069306930693</v>
      </c>
      <c r="AG25" s="26">
        <v>0</v>
      </c>
      <c r="AH25" s="26">
        <v>0</v>
      </c>
      <c r="AI25" s="29">
        <f t="shared" ref="AI25:AI35" si="8">AE25+AF25+AG25+AH25</f>
        <v>99.9999999999999</v>
      </c>
    </row>
    <row r="26" ht="39" spans="2:35">
      <c r="B26" s="18">
        <v>2</v>
      </c>
      <c r="C26" s="93">
        <v>6</v>
      </c>
      <c r="D26" s="94" t="s">
        <v>101</v>
      </c>
      <c r="E26" s="22">
        <v>0.948734676007808</v>
      </c>
      <c r="F26" s="22">
        <v>1.75333333333333</v>
      </c>
      <c r="G26" s="22">
        <v>85.9659818386885</v>
      </c>
      <c r="H26" s="22">
        <v>4.40707391126718</v>
      </c>
      <c r="I26" s="22">
        <v>2.0993031966029</v>
      </c>
      <c r="J26" s="22">
        <v>1.27297678052893</v>
      </c>
      <c r="K26" s="22">
        <v>0.0395612955479504</v>
      </c>
      <c r="L26" s="22">
        <v>0.0378415503949375</v>
      </c>
      <c r="M26" s="22">
        <v>90.0990099009901</v>
      </c>
      <c r="N26" s="22">
        <v>7.92079207920792</v>
      </c>
      <c r="O26" s="22">
        <v>0.99009900990099</v>
      </c>
      <c r="P26" s="22">
        <v>0.99009900990099</v>
      </c>
      <c r="Q26" s="32">
        <f t="shared" si="6"/>
        <v>100</v>
      </c>
      <c r="T26" s="18">
        <v>2</v>
      </c>
      <c r="U26" s="104">
        <v>6</v>
      </c>
      <c r="V26" s="105" t="s">
        <v>102</v>
      </c>
      <c r="W26" s="26">
        <v>0.855935285438142</v>
      </c>
      <c r="X26" s="26">
        <v>3.85485</v>
      </c>
      <c r="Y26" s="26">
        <v>85.9659818386885</v>
      </c>
      <c r="Z26" s="26">
        <v>12.3846646356204</v>
      </c>
      <c r="AA26" s="26">
        <v>3.51918522326127</v>
      </c>
      <c r="AB26" s="26">
        <v>2.4651620924701</v>
      </c>
      <c r="AC26" s="26">
        <v>0.0761389149220867</v>
      </c>
      <c r="AD26">
        <f t="shared" si="7"/>
        <v>0.0385485</v>
      </c>
      <c r="AE26" s="26">
        <v>77.2277227722772</v>
      </c>
      <c r="AF26" s="26">
        <v>13.8613861386138</v>
      </c>
      <c r="AG26" s="26">
        <v>4.95049504950495</v>
      </c>
      <c r="AH26" s="26">
        <v>3.96039603960396</v>
      </c>
      <c r="AI26" s="29">
        <f t="shared" si="8"/>
        <v>99.9999999999999</v>
      </c>
    </row>
    <row r="27" ht="39" spans="2:35">
      <c r="B27" s="18">
        <v>3</v>
      </c>
      <c r="C27" s="93">
        <v>10</v>
      </c>
      <c r="D27" s="94" t="s">
        <v>103</v>
      </c>
      <c r="E27" s="22">
        <v>0.967185069842637</v>
      </c>
      <c r="F27" s="22">
        <v>5.3102</v>
      </c>
      <c r="G27" s="22">
        <v>85.9659818386885</v>
      </c>
      <c r="H27" s="22">
        <v>2.82096768994568</v>
      </c>
      <c r="I27" s="22">
        <v>1.67957366314957</v>
      </c>
      <c r="J27" s="22">
        <v>1.28516731579834</v>
      </c>
      <c r="K27" s="22">
        <v>0.0396716430569414</v>
      </c>
      <c r="L27" s="22">
        <v>0.0390048355473555</v>
      </c>
      <c r="M27" s="22">
        <v>93.069306930693</v>
      </c>
      <c r="N27" s="22">
        <v>5.94059405940594</v>
      </c>
      <c r="O27" s="22">
        <v>0.99009900990099</v>
      </c>
      <c r="P27" s="22">
        <v>0</v>
      </c>
      <c r="Q27" s="32">
        <f t="shared" si="6"/>
        <v>99.9999999999999</v>
      </c>
      <c r="T27" s="18">
        <v>3</v>
      </c>
      <c r="U27" s="104">
        <v>5</v>
      </c>
      <c r="V27" s="105" t="s">
        <v>79</v>
      </c>
      <c r="W27" s="26">
        <v>0.920308679184341</v>
      </c>
      <c r="X27" s="26">
        <v>2.56173333333333</v>
      </c>
      <c r="Y27" s="26">
        <v>85.9659818386885</v>
      </c>
      <c r="Z27" s="26">
        <v>6.85074263793999</v>
      </c>
      <c r="AA27" s="26">
        <v>2.61739233550111</v>
      </c>
      <c r="AB27" s="26">
        <v>1.50351332594027</v>
      </c>
      <c r="AC27" s="26">
        <v>0.0487557794195581</v>
      </c>
      <c r="AD27">
        <f t="shared" si="7"/>
        <v>0.0256173333333333</v>
      </c>
      <c r="AE27" s="26">
        <v>92.079207920792</v>
      </c>
      <c r="AF27" s="26">
        <v>3.96039603960396</v>
      </c>
      <c r="AG27" s="26">
        <v>2.97029702970297</v>
      </c>
      <c r="AH27" s="26">
        <v>0.99009900990099</v>
      </c>
      <c r="AI27" s="29">
        <f t="shared" si="8"/>
        <v>99.9999999999999</v>
      </c>
    </row>
    <row r="28" ht="39" spans="2:35">
      <c r="B28" s="18">
        <v>4</v>
      </c>
      <c r="C28" s="93">
        <v>12</v>
      </c>
      <c r="D28" s="94" t="s">
        <v>104</v>
      </c>
      <c r="E28" s="22">
        <v>0.708158634604892</v>
      </c>
      <c r="F28" s="22">
        <v>3.06148333333333</v>
      </c>
      <c r="G28" s="22">
        <v>85.9659818386885</v>
      </c>
      <c r="H28" s="22">
        <v>25.0884295173338</v>
      </c>
      <c r="I28" s="22">
        <v>5.00883514575333</v>
      </c>
      <c r="J28" s="22">
        <v>3.81902992936682</v>
      </c>
      <c r="K28" s="22">
        <v>0.116588175663943</v>
      </c>
      <c r="L28" s="22">
        <v>0.111072014971855</v>
      </c>
      <c r="M28" s="22">
        <v>59.4059405940594</v>
      </c>
      <c r="N28" s="22">
        <v>25.7425742574257</v>
      </c>
      <c r="O28" s="22">
        <v>6.93069306930693</v>
      </c>
      <c r="P28" s="22">
        <v>7.92079207920792</v>
      </c>
      <c r="Q28" s="32">
        <f t="shared" si="6"/>
        <v>99.9999999999999</v>
      </c>
      <c r="T28" s="18">
        <v>4</v>
      </c>
      <c r="U28" s="104">
        <v>5</v>
      </c>
      <c r="V28" s="105" t="s">
        <v>79</v>
      </c>
      <c r="W28" s="26">
        <v>0.920308679184341</v>
      </c>
      <c r="X28" s="26">
        <v>3.51378333333333</v>
      </c>
      <c r="Y28" s="26">
        <v>85.9659818386885</v>
      </c>
      <c r="Z28" s="26">
        <v>6.85074263793999</v>
      </c>
      <c r="AA28" s="26">
        <v>2.61739233550111</v>
      </c>
      <c r="AB28" s="26">
        <v>1.50351332594027</v>
      </c>
      <c r="AC28" s="26">
        <v>0.0487557794195581</v>
      </c>
      <c r="AD28">
        <f t="shared" si="7"/>
        <v>0.0351378333333333</v>
      </c>
      <c r="AE28" s="26">
        <v>92.079207920792</v>
      </c>
      <c r="AF28" s="26">
        <v>3.96039603960396</v>
      </c>
      <c r="AG28" s="26">
        <v>2.97029702970297</v>
      </c>
      <c r="AH28" s="26">
        <v>0.99009900990099</v>
      </c>
      <c r="AI28" s="29">
        <f t="shared" si="8"/>
        <v>99.9999999999999</v>
      </c>
    </row>
    <row r="29" ht="39" spans="2:35">
      <c r="B29" s="18">
        <v>5</v>
      </c>
      <c r="C29" s="93">
        <v>19</v>
      </c>
      <c r="D29" s="94" t="s">
        <v>105</v>
      </c>
      <c r="E29" s="22">
        <v>0.843344409436839</v>
      </c>
      <c r="F29" s="22">
        <v>4.83355</v>
      </c>
      <c r="G29" s="22">
        <v>85.9659818386885</v>
      </c>
      <c r="H29" s="22">
        <v>13.4670516532816</v>
      </c>
      <c r="I29" s="22">
        <v>3.66974817300611</v>
      </c>
      <c r="J29" s="22">
        <v>2.77929421980513</v>
      </c>
      <c r="K29" s="22">
        <v>0.0811044686320154</v>
      </c>
      <c r="L29" s="22">
        <v>0.0797242070362484</v>
      </c>
      <c r="M29" s="22">
        <v>73.2673267326732</v>
      </c>
      <c r="N29" s="22">
        <v>21.7821782178217</v>
      </c>
      <c r="O29" s="22">
        <v>3.96039603960396</v>
      </c>
      <c r="P29" s="22">
        <v>0.99009900990099</v>
      </c>
      <c r="Q29" s="32">
        <f t="shared" si="6"/>
        <v>99.9999999999998</v>
      </c>
      <c r="T29" s="18">
        <v>5</v>
      </c>
      <c r="U29" s="104">
        <v>5</v>
      </c>
      <c r="V29" s="105" t="s">
        <v>79</v>
      </c>
      <c r="W29" s="26">
        <v>0.920308679184341</v>
      </c>
      <c r="X29" s="26">
        <v>3.03621666666666</v>
      </c>
      <c r="Y29" s="26">
        <v>85.9659818386885</v>
      </c>
      <c r="Z29" s="26">
        <v>6.85074263793999</v>
      </c>
      <c r="AA29" s="26">
        <v>2.61739233550111</v>
      </c>
      <c r="AB29" s="26">
        <v>1.50351332594027</v>
      </c>
      <c r="AC29" s="26">
        <v>0.0487557794195581</v>
      </c>
      <c r="AD29">
        <f t="shared" si="7"/>
        <v>0.0303621666666666</v>
      </c>
      <c r="AE29" s="26">
        <v>92.079207920792</v>
      </c>
      <c r="AF29" s="26">
        <v>3.96039603960396</v>
      </c>
      <c r="AG29" s="26">
        <v>2.97029702970297</v>
      </c>
      <c r="AH29" s="26">
        <v>0.99009900990099</v>
      </c>
      <c r="AI29" s="29">
        <f t="shared" si="8"/>
        <v>99.9999999999999</v>
      </c>
    </row>
    <row r="30" ht="39" spans="2:35">
      <c r="B30" s="18">
        <v>6</v>
      </c>
      <c r="C30" s="93">
        <v>10</v>
      </c>
      <c r="D30" s="94" t="s">
        <v>103</v>
      </c>
      <c r="E30" s="22">
        <v>0.967185069842637</v>
      </c>
      <c r="F30" s="22">
        <v>3.0914</v>
      </c>
      <c r="G30" s="22">
        <v>85.9659818386885</v>
      </c>
      <c r="H30" s="22">
        <v>2.82096768994568</v>
      </c>
      <c r="I30" s="22">
        <v>1.67957366314957</v>
      </c>
      <c r="J30" s="22">
        <v>1.28516731579834</v>
      </c>
      <c r="K30" s="22">
        <v>0.0396716430569414</v>
      </c>
      <c r="L30" s="22">
        <v>0.0390048355473555</v>
      </c>
      <c r="M30" s="22">
        <v>93.069306930693</v>
      </c>
      <c r="N30" s="22">
        <v>5.94059405940594</v>
      </c>
      <c r="O30" s="22">
        <v>0.99009900990099</v>
      </c>
      <c r="P30" s="22">
        <v>0</v>
      </c>
      <c r="Q30" s="32">
        <f t="shared" si="6"/>
        <v>99.9999999999999</v>
      </c>
      <c r="T30" s="18">
        <v>6</v>
      </c>
      <c r="U30" s="104">
        <v>14</v>
      </c>
      <c r="V30" s="105" t="s">
        <v>106</v>
      </c>
      <c r="W30" s="26">
        <v>0.727177886303789</v>
      </c>
      <c r="X30" s="26">
        <v>3.02166666666666</v>
      </c>
      <c r="Y30" s="26">
        <v>85.9659818386885</v>
      </c>
      <c r="Z30" s="26">
        <v>23.453420871201</v>
      </c>
      <c r="AA30" s="26">
        <v>4.84287320412181</v>
      </c>
      <c r="AB30" s="26">
        <v>3.50216893504765</v>
      </c>
      <c r="AC30" s="26">
        <v>0.105166113987608</v>
      </c>
      <c r="AD30">
        <f t="shared" si="7"/>
        <v>0.0302166666666666</v>
      </c>
      <c r="AE30" s="26">
        <v>62.3762376237623</v>
      </c>
      <c r="AF30" s="26">
        <v>24.7524752475247</v>
      </c>
      <c r="AG30" s="26">
        <v>5.94059405940594</v>
      </c>
      <c r="AH30" s="26">
        <v>6.93069306930693</v>
      </c>
      <c r="AI30" s="29">
        <f t="shared" si="8"/>
        <v>99.9999999999999</v>
      </c>
    </row>
    <row r="31" ht="39" spans="2:35">
      <c r="B31" s="18">
        <v>7</v>
      </c>
      <c r="C31" s="93">
        <v>10</v>
      </c>
      <c r="D31" s="94" t="s">
        <v>103</v>
      </c>
      <c r="E31" s="22">
        <v>0.967185069842637</v>
      </c>
      <c r="F31" s="22">
        <v>1.93608333333333</v>
      </c>
      <c r="G31" s="22">
        <v>85.9659818386885</v>
      </c>
      <c r="H31" s="22">
        <v>2.82096768994568</v>
      </c>
      <c r="I31" s="22">
        <v>1.67957366314957</v>
      </c>
      <c r="J31" s="22">
        <v>1.28516731579834</v>
      </c>
      <c r="K31" s="22">
        <v>0.0396716430569414</v>
      </c>
      <c r="L31" s="22">
        <v>0.0390048355473555</v>
      </c>
      <c r="M31" s="22">
        <v>93.069306930693</v>
      </c>
      <c r="N31" s="22">
        <v>5.94059405940594</v>
      </c>
      <c r="O31" s="22">
        <v>0.99009900990099</v>
      </c>
      <c r="P31" s="22">
        <v>0</v>
      </c>
      <c r="Q31" s="32">
        <f t="shared" si="6"/>
        <v>99.9999999999999</v>
      </c>
      <c r="T31" s="18">
        <v>7</v>
      </c>
      <c r="U31" s="104">
        <v>5</v>
      </c>
      <c r="V31" s="105" t="s">
        <v>79</v>
      </c>
      <c r="W31" s="26">
        <v>0.920308679184341</v>
      </c>
      <c r="X31" s="26">
        <v>2.75388333333333</v>
      </c>
      <c r="Y31" s="26">
        <v>85.9659818386885</v>
      </c>
      <c r="Z31" s="26">
        <v>6.85074263793999</v>
      </c>
      <c r="AA31" s="26">
        <v>2.61739233550111</v>
      </c>
      <c r="AB31" s="26">
        <v>1.50351332594027</v>
      </c>
      <c r="AC31" s="26">
        <v>0.0487557794195581</v>
      </c>
      <c r="AD31">
        <f t="shared" si="7"/>
        <v>0.0275388333333333</v>
      </c>
      <c r="AE31" s="26">
        <v>92.079207920792</v>
      </c>
      <c r="AF31" s="26">
        <v>3.96039603960396</v>
      </c>
      <c r="AG31" s="26">
        <v>2.97029702970297</v>
      </c>
      <c r="AH31" s="26">
        <v>0.99009900990099</v>
      </c>
      <c r="AI31" s="29">
        <f t="shared" si="8"/>
        <v>99.9999999999999</v>
      </c>
    </row>
    <row r="32" ht="39" spans="2:35">
      <c r="B32" s="18">
        <v>8</v>
      </c>
      <c r="C32" s="93">
        <v>5</v>
      </c>
      <c r="D32" s="95" t="s">
        <v>79</v>
      </c>
      <c r="E32" s="22">
        <v>0.920308679184341</v>
      </c>
      <c r="F32" s="22">
        <v>2.81863333333333</v>
      </c>
      <c r="G32" s="22">
        <v>85.9659818386885</v>
      </c>
      <c r="H32" s="22">
        <v>6.85074263793999</v>
      </c>
      <c r="I32" s="22">
        <v>2.61739233550111</v>
      </c>
      <c r="J32" s="22">
        <v>1.50351332594027</v>
      </c>
      <c r="K32" s="22">
        <v>0.0487557794195581</v>
      </c>
      <c r="L32" s="22">
        <v>0.0453284445373458</v>
      </c>
      <c r="M32" s="22">
        <v>92.079207920792</v>
      </c>
      <c r="N32" s="22">
        <v>3.96039603960396</v>
      </c>
      <c r="O32" s="22">
        <v>2.97029702970297</v>
      </c>
      <c r="P32" s="22">
        <v>0.99009900990099</v>
      </c>
      <c r="Q32" s="32">
        <f t="shared" si="6"/>
        <v>99.9999999999999</v>
      </c>
      <c r="T32" s="18">
        <v>8</v>
      </c>
      <c r="U32" s="104">
        <v>6</v>
      </c>
      <c r="V32" s="111" t="s">
        <v>107</v>
      </c>
      <c r="W32" s="26">
        <v>0.400061329506695</v>
      </c>
      <c r="X32" s="26">
        <v>1.49218333333333</v>
      </c>
      <c r="Y32" s="26">
        <v>85.9659818386885</v>
      </c>
      <c r="Z32" s="26">
        <v>51.5743168519543</v>
      </c>
      <c r="AA32" s="26">
        <v>7.18152608099102</v>
      </c>
      <c r="AB32" s="26">
        <v>5.35397848428841</v>
      </c>
      <c r="AC32" s="26">
        <v>0.152540521937091</v>
      </c>
      <c r="AD32">
        <f t="shared" si="7"/>
        <v>0.0149218333333333</v>
      </c>
      <c r="AE32" s="26">
        <v>39.6039603960396</v>
      </c>
      <c r="AF32" s="26">
        <v>31.6831683168316</v>
      </c>
      <c r="AG32" s="26">
        <v>18.8118811881188</v>
      </c>
      <c r="AH32" s="26">
        <v>9.9009900990099</v>
      </c>
      <c r="AI32" s="29">
        <f t="shared" si="8"/>
        <v>99.9999999999999</v>
      </c>
    </row>
    <row r="33" ht="39" spans="2:35">
      <c r="B33" s="18">
        <v>9</v>
      </c>
      <c r="C33" s="93">
        <v>11</v>
      </c>
      <c r="D33" s="94" t="s">
        <v>100</v>
      </c>
      <c r="E33" s="22">
        <v>0.964365079888067</v>
      </c>
      <c r="F33" s="22">
        <v>2.7748</v>
      </c>
      <c r="G33" s="22">
        <v>85.9659818386885</v>
      </c>
      <c r="H33" s="22">
        <v>3.06339089516554</v>
      </c>
      <c r="I33" s="22">
        <v>1.75025452296674</v>
      </c>
      <c r="J33" s="22">
        <v>1.24409233511488</v>
      </c>
      <c r="K33" s="22">
        <v>0.0363347273034092</v>
      </c>
      <c r="L33" s="22">
        <v>0.0358180120806597</v>
      </c>
      <c r="M33" s="22">
        <v>93.069306930693</v>
      </c>
      <c r="N33" s="22">
        <v>6.93069306930693</v>
      </c>
      <c r="O33" s="22">
        <v>0</v>
      </c>
      <c r="P33" s="22">
        <v>0</v>
      </c>
      <c r="Q33" s="32">
        <f t="shared" si="6"/>
        <v>99.9999999999999</v>
      </c>
      <c r="T33" s="18">
        <v>9</v>
      </c>
      <c r="U33" s="104">
        <v>5</v>
      </c>
      <c r="V33" s="105" t="s">
        <v>79</v>
      </c>
      <c r="W33" s="26">
        <v>0.920308679184341</v>
      </c>
      <c r="X33" s="26">
        <v>1.52163333333333</v>
      </c>
      <c r="Y33" s="26">
        <v>85.9659818386885</v>
      </c>
      <c r="Z33" s="26">
        <v>6.85074263793999</v>
      </c>
      <c r="AA33" s="26">
        <v>2.61739233550111</v>
      </c>
      <c r="AB33" s="26">
        <v>1.50351332594027</v>
      </c>
      <c r="AC33" s="26">
        <v>0.0487557794195581</v>
      </c>
      <c r="AD33">
        <f t="shared" si="7"/>
        <v>0.0152163333333333</v>
      </c>
      <c r="AE33" s="26">
        <v>92.079207920792</v>
      </c>
      <c r="AF33" s="26">
        <v>3.96039603960396</v>
      </c>
      <c r="AG33" s="26">
        <v>2.97029702970297</v>
      </c>
      <c r="AH33" s="26">
        <v>0.99009900990099</v>
      </c>
      <c r="AI33" s="29">
        <f t="shared" si="8"/>
        <v>99.9999999999999</v>
      </c>
    </row>
    <row r="34" ht="39" spans="2:35">
      <c r="B34" s="19">
        <v>10</v>
      </c>
      <c r="C34" s="96">
        <v>10</v>
      </c>
      <c r="D34" s="97" t="s">
        <v>103</v>
      </c>
      <c r="E34" s="98">
        <v>0.967185069842637</v>
      </c>
      <c r="F34" s="98">
        <v>2.15668333333333</v>
      </c>
      <c r="G34" s="26">
        <v>85.9659818386885</v>
      </c>
      <c r="H34" s="98">
        <v>2.82096768994568</v>
      </c>
      <c r="I34" s="98">
        <v>1.67957366314957</v>
      </c>
      <c r="J34" s="98">
        <v>1.28516731579834</v>
      </c>
      <c r="K34" s="98">
        <v>0.0396716430569414</v>
      </c>
      <c r="L34" s="98">
        <v>0.0390048355473555</v>
      </c>
      <c r="M34" s="98">
        <v>93.069306930693</v>
      </c>
      <c r="N34" s="98">
        <v>5.94059405940594</v>
      </c>
      <c r="O34" s="98">
        <v>0.99009900990099</v>
      </c>
      <c r="P34" s="98">
        <v>0</v>
      </c>
      <c r="Q34" s="112">
        <f t="shared" si="6"/>
        <v>99.9999999999999</v>
      </c>
      <c r="T34" s="19">
        <v>10</v>
      </c>
      <c r="U34" s="96">
        <v>11</v>
      </c>
      <c r="V34" s="97" t="s">
        <v>100</v>
      </c>
      <c r="W34" s="98">
        <v>0.964365079888067</v>
      </c>
      <c r="X34" s="98">
        <v>1.88161666666666</v>
      </c>
      <c r="Y34" s="26">
        <v>85.9659818386885</v>
      </c>
      <c r="Z34" s="98">
        <v>3.06339089516554</v>
      </c>
      <c r="AA34" s="98">
        <v>1.75025452296674</v>
      </c>
      <c r="AB34" s="98">
        <v>1.24409233511488</v>
      </c>
      <c r="AC34" s="98">
        <v>0.0363347273034092</v>
      </c>
      <c r="AD34">
        <f t="shared" si="7"/>
        <v>0.0188161666666666</v>
      </c>
      <c r="AE34" s="98">
        <v>93.069306930693</v>
      </c>
      <c r="AF34" s="98">
        <v>6.93069306930693</v>
      </c>
      <c r="AG34" s="98">
        <v>0</v>
      </c>
      <c r="AH34" s="98">
        <v>0</v>
      </c>
      <c r="AI34" s="112">
        <f t="shared" si="8"/>
        <v>99.9999999999999</v>
      </c>
    </row>
    <row r="35" ht="19.5" spans="2:35">
      <c r="B35" s="99" t="s">
        <v>96</v>
      </c>
      <c r="C35" s="21">
        <f t="shared" ref="C35:P35" si="9">AVERAGE(C25:C34)</f>
        <v>9.8</v>
      </c>
      <c r="D35" s="22"/>
      <c r="E35" s="23">
        <f t="shared" si="9"/>
        <v>0.917396043767684</v>
      </c>
      <c r="F35" s="23">
        <f t="shared" si="9"/>
        <v>3.12523833333333</v>
      </c>
      <c r="G35" s="23">
        <f t="shared" si="9"/>
        <v>85.9659818386885</v>
      </c>
      <c r="H35" s="23">
        <f t="shared" si="9"/>
        <v>7.10113020127108</v>
      </c>
      <c r="I35" s="23">
        <f t="shared" si="9"/>
        <v>2.44812203619296</v>
      </c>
      <c r="J35" s="23">
        <f t="shared" si="9"/>
        <v>1.72630891798897</v>
      </c>
      <c r="K35" s="23">
        <f t="shared" si="9"/>
        <v>0.05297867982142</v>
      </c>
      <c r="L35" s="23">
        <f t="shared" si="9"/>
        <v>0.0511132015747814</v>
      </c>
      <c r="M35" s="23">
        <f t="shared" si="9"/>
        <v>87.2277227722772</v>
      </c>
      <c r="N35" s="23">
        <f t="shared" si="9"/>
        <v>9.40594059405939</v>
      </c>
      <c r="O35" s="23">
        <f t="shared" si="9"/>
        <v>2.17821782178218</v>
      </c>
      <c r="P35" s="23">
        <f t="shared" si="9"/>
        <v>1.18811881188119</v>
      </c>
      <c r="Q35" s="31">
        <f t="shared" si="6"/>
        <v>99.9999999999999</v>
      </c>
      <c r="T35" s="20" t="s">
        <v>96</v>
      </c>
      <c r="U35" s="113">
        <f t="shared" ref="U35:AH35" si="10">AVERAGE(U25:U34)</f>
        <v>7.3</v>
      </c>
      <c r="V35" s="22"/>
      <c r="W35" s="23">
        <f t="shared" si="10"/>
        <v>0.851344805694647</v>
      </c>
      <c r="X35" s="23">
        <f t="shared" si="10"/>
        <v>2.71880166666666</v>
      </c>
      <c r="Y35" s="23">
        <f t="shared" si="10"/>
        <v>85.9659818386885</v>
      </c>
      <c r="Z35" s="23">
        <f t="shared" si="10"/>
        <v>12.7792897338807</v>
      </c>
      <c r="AA35" s="23">
        <f t="shared" si="10"/>
        <v>3.21310552318131</v>
      </c>
      <c r="AB35" s="23">
        <f t="shared" si="10"/>
        <v>2.13270608117373</v>
      </c>
      <c r="AC35" s="23">
        <f t="shared" si="10"/>
        <v>0.0650293902551395</v>
      </c>
      <c r="AD35" s="23">
        <f t="shared" si="10"/>
        <v>0.0271880166666666</v>
      </c>
      <c r="AE35" s="23">
        <f t="shared" si="10"/>
        <v>82.5742574257425</v>
      </c>
      <c r="AF35" s="23">
        <f t="shared" si="10"/>
        <v>10.3960396039604</v>
      </c>
      <c r="AG35" s="23">
        <f t="shared" si="10"/>
        <v>4.45544554455445</v>
      </c>
      <c r="AH35" s="23">
        <f t="shared" si="10"/>
        <v>2.57425742574257</v>
      </c>
      <c r="AI35" s="31">
        <f t="shared" si="8"/>
        <v>99.9999999999999</v>
      </c>
    </row>
    <row r="36" ht="19.5" spans="2:35">
      <c r="B36" s="20" t="s">
        <v>97</v>
      </c>
      <c r="C36" s="24">
        <f t="shared" ref="C36:P36" si="11">STDEVA(C25:C33)</f>
        <v>4.35252161906686</v>
      </c>
      <c r="D36" s="22"/>
      <c r="E36" s="24">
        <f>STDEVA(E25:E34)</f>
        <v>0.0832565603188231</v>
      </c>
      <c r="F36" s="24">
        <f t="shared" si="11"/>
        <v>1.18634172043256</v>
      </c>
      <c r="G36" s="24">
        <f t="shared" si="11"/>
        <v>0</v>
      </c>
      <c r="H36" s="24">
        <f t="shared" si="11"/>
        <v>7.42191349571781</v>
      </c>
      <c r="I36" s="24">
        <f t="shared" si="11"/>
        <v>1.1413802361426</v>
      </c>
      <c r="J36" s="24">
        <f t="shared" si="11"/>
        <v>0.90745335616604</v>
      </c>
      <c r="K36" s="24">
        <f t="shared" si="11"/>
        <v>0.0270219760662247</v>
      </c>
      <c r="L36" s="24">
        <f t="shared" si="11"/>
        <v>0.0257735392768818</v>
      </c>
      <c r="M36" s="24">
        <f t="shared" si="11"/>
        <v>12.0258429115525</v>
      </c>
      <c r="N36" s="24">
        <f t="shared" si="11"/>
        <v>8.0807554763665</v>
      </c>
      <c r="O36" s="24">
        <f t="shared" si="11"/>
        <v>2.15787076412905</v>
      </c>
      <c r="P36" s="24">
        <f t="shared" si="11"/>
        <v>2.52426708593702</v>
      </c>
      <c r="Q36" s="32"/>
      <c r="T36" s="20" t="s">
        <v>97</v>
      </c>
      <c r="U36" s="24">
        <f t="shared" ref="U36:AH36" si="12">STDEVA(U25:U33)</f>
        <v>3.29561998888086</v>
      </c>
      <c r="V36" s="22"/>
      <c r="W36" s="24">
        <f t="shared" si="12"/>
        <v>0.178265829218918</v>
      </c>
      <c r="X36" s="24">
        <f t="shared" si="12"/>
        <v>0.843545377533617</v>
      </c>
      <c r="Y36" s="24">
        <f t="shared" si="12"/>
        <v>0</v>
      </c>
      <c r="Z36" s="24">
        <f t="shared" si="12"/>
        <v>15.3247970370923</v>
      </c>
      <c r="AA36" s="24">
        <f t="shared" si="12"/>
        <v>1.6648844899961</v>
      </c>
      <c r="AB36" s="24">
        <f t="shared" si="12"/>
        <v>1.3713071434822</v>
      </c>
      <c r="AC36" s="24">
        <f t="shared" si="12"/>
        <v>0.0378295931660038</v>
      </c>
      <c r="AD36" s="24">
        <f t="shared" si="12"/>
        <v>0.00843545377533617</v>
      </c>
      <c r="AE36" s="24">
        <f t="shared" si="12"/>
        <v>18.8169468021944</v>
      </c>
      <c r="AF36" s="24">
        <f t="shared" si="12"/>
        <v>10.5417004974814</v>
      </c>
      <c r="AG36" s="24">
        <f t="shared" si="12"/>
        <v>5.44554455445544</v>
      </c>
      <c r="AH36" s="24">
        <f t="shared" si="12"/>
        <v>3.4098974125036</v>
      </c>
      <c r="AI36" s="32"/>
    </row>
    <row r="37" spans="2:17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ht="13.5" spans="2:17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ht="13.5" spans="2:37">
      <c r="B39" s="8" t="s">
        <v>108</v>
      </c>
      <c r="C39" s="9"/>
      <c r="D39" s="9"/>
      <c r="E39" s="9"/>
      <c r="F39" s="9"/>
      <c r="G39" s="9"/>
      <c r="H39" s="9"/>
      <c r="I39" s="25"/>
      <c r="J39" s="26"/>
      <c r="K39" s="26"/>
      <c r="L39" s="26"/>
      <c r="M39" s="26"/>
      <c r="N39" s="26"/>
      <c r="O39" s="26"/>
      <c r="P39" s="26"/>
      <c r="Q39" s="26"/>
      <c r="T39" s="110"/>
      <c r="U39" s="110"/>
      <c r="V39" s="110"/>
      <c r="AH39" s="114"/>
      <c r="AI39" s="114"/>
      <c r="AJ39" s="114"/>
      <c r="AK39" s="114"/>
    </row>
    <row r="40" ht="13.5" spans="2:37">
      <c r="B40" s="10"/>
      <c r="C40" s="11"/>
      <c r="D40" s="11"/>
      <c r="E40" s="11"/>
      <c r="F40" s="11"/>
      <c r="G40" s="11"/>
      <c r="H40" s="11"/>
      <c r="I40" s="27"/>
      <c r="J40" s="26"/>
      <c r="K40" s="26"/>
      <c r="L40" s="26"/>
      <c r="M40" s="26"/>
      <c r="N40" s="26"/>
      <c r="O40" s="26"/>
      <c r="P40" s="26"/>
      <c r="Q40" s="26"/>
      <c r="T40" s="8" t="s">
        <v>109</v>
      </c>
      <c r="U40" s="9"/>
      <c r="V40" s="9"/>
      <c r="W40" s="9"/>
      <c r="X40" s="9"/>
      <c r="Y40" s="9"/>
      <c r="Z40" s="9"/>
      <c r="AA40" s="25"/>
      <c r="AH40" s="114"/>
      <c r="AI40" s="114"/>
      <c r="AJ40" s="114"/>
      <c r="AK40" s="114"/>
    </row>
    <row r="41" ht="15.75" spans="2:36">
      <c r="B41" s="12" t="s">
        <v>51</v>
      </c>
      <c r="C41" s="13">
        <v>5</v>
      </c>
      <c r="D41" s="12" t="s">
        <v>52</v>
      </c>
      <c r="E41" s="13">
        <v>5</v>
      </c>
      <c r="F41" s="12" t="s">
        <v>53</v>
      </c>
      <c r="G41" s="13">
        <v>0.1</v>
      </c>
      <c r="H41" s="12" t="s">
        <v>54</v>
      </c>
      <c r="I41" s="13">
        <v>0.2</v>
      </c>
      <c r="J41" s="26"/>
      <c r="K41" s="26"/>
      <c r="L41" s="26"/>
      <c r="M41" s="26"/>
      <c r="N41" s="26"/>
      <c r="O41" s="26"/>
      <c r="P41" s="26"/>
      <c r="Q41" s="26"/>
      <c r="T41" s="10"/>
      <c r="U41" s="11"/>
      <c r="V41" s="11"/>
      <c r="W41" s="11"/>
      <c r="X41" s="11"/>
      <c r="Y41" s="11"/>
      <c r="Z41" s="11"/>
      <c r="AA41" s="27"/>
      <c r="AH41" s="34"/>
      <c r="AJ41" s="34"/>
    </row>
    <row r="42" ht="15.75" spans="2:36">
      <c r="B42" s="14" t="s">
        <v>59</v>
      </c>
      <c r="C42" s="15" t="s">
        <v>60</v>
      </c>
      <c r="D42" s="16" t="s">
        <v>61</v>
      </c>
      <c r="E42" s="16" t="s">
        <v>62</v>
      </c>
      <c r="F42" s="16" t="s">
        <v>63</v>
      </c>
      <c r="G42" s="16" t="s">
        <v>64</v>
      </c>
      <c r="H42" s="16" t="s">
        <v>65</v>
      </c>
      <c r="I42" s="16" t="s">
        <v>66</v>
      </c>
      <c r="J42" s="16" t="s">
        <v>67</v>
      </c>
      <c r="K42" s="16" t="s">
        <v>68</v>
      </c>
      <c r="L42" s="16" t="s">
        <v>69</v>
      </c>
      <c r="M42" s="16" t="s">
        <v>77</v>
      </c>
      <c r="N42" s="16" t="s">
        <v>71</v>
      </c>
      <c r="O42" s="16" t="s">
        <v>72</v>
      </c>
      <c r="P42" s="16" t="s">
        <v>73</v>
      </c>
      <c r="Q42" s="28" t="s">
        <v>70</v>
      </c>
      <c r="T42" s="12" t="s">
        <v>55</v>
      </c>
      <c r="U42" s="13">
        <v>5</v>
      </c>
      <c r="V42" s="12" t="s">
        <v>56</v>
      </c>
      <c r="W42" s="13">
        <v>5</v>
      </c>
      <c r="X42" s="12" t="s">
        <v>57</v>
      </c>
      <c r="Y42" s="13">
        <v>0.1</v>
      </c>
      <c r="Z42" s="12" t="s">
        <v>58</v>
      </c>
      <c r="AA42" s="13">
        <v>0.2</v>
      </c>
      <c r="AB42" s="26"/>
      <c r="AC42" s="26"/>
      <c r="AD42" s="26"/>
      <c r="AE42" s="26"/>
      <c r="AF42" s="26"/>
      <c r="AG42" s="26"/>
      <c r="AH42" s="26"/>
      <c r="AI42" s="26"/>
      <c r="AJ42" s="34"/>
    </row>
    <row r="43" ht="26.25" spans="2:37">
      <c r="B43" s="17">
        <v>1</v>
      </c>
      <c r="C43" s="93">
        <v>39</v>
      </c>
      <c r="D43" s="94" t="s">
        <v>110</v>
      </c>
      <c r="E43" s="22">
        <v>0.8325</v>
      </c>
      <c r="F43" s="22">
        <v>11.1001</v>
      </c>
      <c r="G43" s="22">
        <v>85.9659</v>
      </c>
      <c r="H43" s="22">
        <v>14.3923</v>
      </c>
      <c r="I43" s="22">
        <v>3.7937</v>
      </c>
      <c r="J43" s="22">
        <v>2.8394</v>
      </c>
      <c r="K43" s="22">
        <v>0.0832</v>
      </c>
      <c r="L43" s="22">
        <v>0.0815</v>
      </c>
      <c r="M43" s="22">
        <v>69.3069</v>
      </c>
      <c r="N43" s="22">
        <v>24.7524</v>
      </c>
      <c r="O43" s="22">
        <v>3.9603</v>
      </c>
      <c r="P43" s="22">
        <v>1.9801</v>
      </c>
      <c r="Q43" s="32">
        <f t="shared" ref="Q43:Q53" si="13">M43+N43+O43+P43</f>
        <v>99.9997</v>
      </c>
      <c r="T43" s="14" t="s">
        <v>74</v>
      </c>
      <c r="U43" s="15" t="s">
        <v>75</v>
      </c>
      <c r="V43" s="16" t="s">
        <v>61</v>
      </c>
      <c r="W43" s="16" t="s">
        <v>62</v>
      </c>
      <c r="X43" s="16" t="s">
        <v>76</v>
      </c>
      <c r="Y43" s="16" t="s">
        <v>64</v>
      </c>
      <c r="Z43" s="16" t="s">
        <v>65</v>
      </c>
      <c r="AA43" s="16" t="s">
        <v>66</v>
      </c>
      <c r="AB43" s="16" t="s">
        <v>67</v>
      </c>
      <c r="AC43" s="16" t="s">
        <v>68</v>
      </c>
      <c r="AD43" s="16" t="s">
        <v>69</v>
      </c>
      <c r="AE43" s="16" t="s">
        <v>77</v>
      </c>
      <c r="AF43" s="16" t="s">
        <v>71</v>
      </c>
      <c r="AG43" s="16" t="s">
        <v>72</v>
      </c>
      <c r="AH43" s="16" t="s">
        <v>73</v>
      </c>
      <c r="AI43" s="28" t="s">
        <v>70</v>
      </c>
      <c r="AJ43" s="34"/>
      <c r="AK43" s="34"/>
    </row>
    <row r="44" ht="39" spans="2:35">
      <c r="B44" s="18">
        <v>2</v>
      </c>
      <c r="C44" s="93">
        <v>23</v>
      </c>
      <c r="D44" s="94" t="s">
        <v>111</v>
      </c>
      <c r="E44" s="22">
        <v>0.8111</v>
      </c>
      <c r="F44" s="22">
        <v>9.7366</v>
      </c>
      <c r="G44" s="22">
        <v>85.9659</v>
      </c>
      <c r="H44" s="22">
        <v>16.2349</v>
      </c>
      <c r="I44" s="22">
        <v>4.0292</v>
      </c>
      <c r="J44" s="22">
        <v>3.0453</v>
      </c>
      <c r="K44" s="22">
        <v>0.09</v>
      </c>
      <c r="L44" s="22">
        <v>0.0879</v>
      </c>
      <c r="M44" s="22">
        <v>64.3564</v>
      </c>
      <c r="N44" s="22">
        <v>25.7425</v>
      </c>
      <c r="O44" s="22">
        <v>6.9306</v>
      </c>
      <c r="P44" s="22">
        <v>2.9702</v>
      </c>
      <c r="Q44" s="32">
        <f t="shared" si="13"/>
        <v>99.9997</v>
      </c>
      <c r="T44" s="17">
        <v>1</v>
      </c>
      <c r="U44" s="104">
        <v>13</v>
      </c>
      <c r="V44" s="105" t="s">
        <v>112</v>
      </c>
      <c r="W44" s="26">
        <v>0.593890818463743</v>
      </c>
      <c r="X44" s="26">
        <v>0.87565</v>
      </c>
      <c r="Y44" s="26">
        <v>85.9659818386885</v>
      </c>
      <c r="Z44" s="26">
        <v>34.9115745244704</v>
      </c>
      <c r="AA44" s="26">
        <v>5.90860174021489</v>
      </c>
      <c r="AB44" s="26">
        <v>4.4968697624294</v>
      </c>
      <c r="AC44" s="26">
        <v>0.130005014267229</v>
      </c>
      <c r="AD44">
        <v>0.128119011130049</v>
      </c>
      <c r="AE44" s="26">
        <v>44.5544554455445</v>
      </c>
      <c r="AF44" s="26">
        <v>37.6237623762376</v>
      </c>
      <c r="AG44" s="26">
        <v>12.8712871287128</v>
      </c>
      <c r="AH44" s="26">
        <v>4.95049504950495</v>
      </c>
      <c r="AI44" s="29">
        <f t="shared" ref="AI44:AI54" si="14">AE44+AF44+AG44+AH44</f>
        <v>99.9999999999998</v>
      </c>
    </row>
    <row r="45" ht="39" spans="2:35">
      <c r="B45" s="18">
        <v>3</v>
      </c>
      <c r="C45" s="93">
        <v>23</v>
      </c>
      <c r="D45" s="94" t="s">
        <v>111</v>
      </c>
      <c r="E45" s="22">
        <v>0.8111</v>
      </c>
      <c r="F45" s="22">
        <v>9.9304</v>
      </c>
      <c r="G45" s="22">
        <v>85.9659</v>
      </c>
      <c r="H45" s="22">
        <v>16.2349</v>
      </c>
      <c r="I45" s="22">
        <v>4.0292</v>
      </c>
      <c r="J45" s="22">
        <v>3.0453</v>
      </c>
      <c r="K45" s="22">
        <v>0.09</v>
      </c>
      <c r="L45" s="22">
        <v>0.0879</v>
      </c>
      <c r="M45" s="22">
        <v>64.3564</v>
      </c>
      <c r="N45" s="22">
        <v>25.7425</v>
      </c>
      <c r="O45" s="22">
        <v>6.9306</v>
      </c>
      <c r="P45" s="22">
        <v>2.9702</v>
      </c>
      <c r="Q45" s="32">
        <f t="shared" si="13"/>
        <v>99.9997</v>
      </c>
      <c r="T45" s="18">
        <v>2</v>
      </c>
      <c r="U45" s="104">
        <v>5</v>
      </c>
      <c r="V45" s="105" t="s">
        <v>113</v>
      </c>
      <c r="W45" s="26">
        <v>0.398936874718411</v>
      </c>
      <c r="X45" s="26">
        <v>0.300666666666666</v>
      </c>
      <c r="Y45" s="26">
        <v>85.9659818386885</v>
      </c>
      <c r="Z45" s="26">
        <v>51.6709817118624</v>
      </c>
      <c r="AA45" s="26">
        <v>7.18825303615992</v>
      </c>
      <c r="AB45" s="26">
        <v>5.34450640305716</v>
      </c>
      <c r="AC45" s="26">
        <v>0.152029282222022</v>
      </c>
      <c r="AD45">
        <v>0.150766694316957</v>
      </c>
      <c r="AE45" s="26">
        <v>40.5940594059405</v>
      </c>
      <c r="AF45" s="26">
        <v>30.6930693069306</v>
      </c>
      <c r="AG45" s="26">
        <v>18.8118811881188</v>
      </c>
      <c r="AH45" s="26">
        <v>9.9009900990099</v>
      </c>
      <c r="AI45" s="29">
        <f t="shared" si="14"/>
        <v>99.9999999999998</v>
      </c>
    </row>
    <row r="46" ht="39" spans="2:35">
      <c r="B46" s="18">
        <v>4</v>
      </c>
      <c r="C46" s="93">
        <v>31</v>
      </c>
      <c r="D46" s="94" t="s">
        <v>114</v>
      </c>
      <c r="E46" s="22">
        <v>0.8259</v>
      </c>
      <c r="F46" s="22">
        <v>8.0801</v>
      </c>
      <c r="G46" s="22">
        <v>85.9659</v>
      </c>
      <c r="H46" s="22">
        <v>14.9588</v>
      </c>
      <c r="I46" s="22">
        <v>3.8676</v>
      </c>
      <c r="J46" s="22">
        <v>2.932</v>
      </c>
      <c r="K46" s="22">
        <v>0.0852</v>
      </c>
      <c r="L46" s="22">
        <v>0.0835</v>
      </c>
      <c r="M46" s="22">
        <v>66.3366</v>
      </c>
      <c r="N46" s="22">
        <v>24.7524</v>
      </c>
      <c r="O46" s="22">
        <v>6.9306</v>
      </c>
      <c r="P46" s="22">
        <v>1.9801</v>
      </c>
      <c r="Q46" s="32">
        <f t="shared" si="13"/>
        <v>99.9997</v>
      </c>
      <c r="T46" s="18">
        <v>3</v>
      </c>
      <c r="U46" s="104">
        <v>11</v>
      </c>
      <c r="V46" s="105" t="s">
        <v>100</v>
      </c>
      <c r="W46" s="26">
        <v>0.964365079888067</v>
      </c>
      <c r="X46" s="26">
        <v>1.18345</v>
      </c>
      <c r="Y46" s="26">
        <v>85.9659818386885</v>
      </c>
      <c r="Z46" s="26">
        <v>3.06339089516554</v>
      </c>
      <c r="AA46" s="26">
        <v>1.75025452296674</v>
      </c>
      <c r="AB46" s="26">
        <v>1.24409233511488</v>
      </c>
      <c r="AC46" s="26">
        <v>0.0363347273034092</v>
      </c>
      <c r="AD46">
        <v>0.0358180120806597</v>
      </c>
      <c r="AE46" s="26">
        <v>93.069306930693</v>
      </c>
      <c r="AF46" s="26">
        <v>6.93069306930693</v>
      </c>
      <c r="AG46" s="26">
        <v>0</v>
      </c>
      <c r="AH46" s="26">
        <v>0</v>
      </c>
      <c r="AI46" s="29">
        <f t="shared" si="14"/>
        <v>99.9999999999999</v>
      </c>
    </row>
    <row r="47" ht="39" spans="2:35">
      <c r="B47" s="18">
        <v>5</v>
      </c>
      <c r="C47" s="93">
        <v>23</v>
      </c>
      <c r="D47" s="94" t="s">
        <v>111</v>
      </c>
      <c r="E47" s="22">
        <v>0.8111</v>
      </c>
      <c r="F47" s="22">
        <v>10.3662</v>
      </c>
      <c r="G47" s="22">
        <v>85.9659</v>
      </c>
      <c r="H47" s="22">
        <v>16.2349</v>
      </c>
      <c r="I47" s="22">
        <v>4.0292</v>
      </c>
      <c r="J47" s="22">
        <v>3.0453</v>
      </c>
      <c r="K47" s="22">
        <v>0.09</v>
      </c>
      <c r="L47" s="22">
        <v>0.0879</v>
      </c>
      <c r="M47" s="22">
        <v>64.3564</v>
      </c>
      <c r="N47" s="22">
        <v>25.7425</v>
      </c>
      <c r="O47" s="22">
        <v>6.9306</v>
      </c>
      <c r="P47" s="22">
        <v>2.9702</v>
      </c>
      <c r="Q47" s="32">
        <f t="shared" si="13"/>
        <v>99.9997</v>
      </c>
      <c r="T47" s="18">
        <v>4</v>
      </c>
      <c r="U47" s="104">
        <v>5</v>
      </c>
      <c r="V47" s="105" t="s">
        <v>79</v>
      </c>
      <c r="W47" s="26">
        <v>0.920308679184341</v>
      </c>
      <c r="X47" s="26">
        <v>1.65158333333333</v>
      </c>
      <c r="Y47" s="26">
        <v>85.9659818386885</v>
      </c>
      <c r="Z47" s="26">
        <v>6.85074263793999</v>
      </c>
      <c r="AA47" s="26">
        <v>2.61739233550111</v>
      </c>
      <c r="AB47" s="26">
        <v>1.50351332594027</v>
      </c>
      <c r="AC47" s="26">
        <v>0.0487557794195581</v>
      </c>
      <c r="AD47">
        <v>0.0453284445373458</v>
      </c>
      <c r="AE47" s="26">
        <v>92.079207920792</v>
      </c>
      <c r="AF47" s="26">
        <v>3.96039603960396</v>
      </c>
      <c r="AG47" s="26">
        <v>2.97029702970297</v>
      </c>
      <c r="AH47" s="26">
        <v>0.99009900990099</v>
      </c>
      <c r="AI47" s="29">
        <f t="shared" si="14"/>
        <v>99.9999999999999</v>
      </c>
    </row>
    <row r="48" ht="39" spans="2:35">
      <c r="B48" s="18">
        <v>6</v>
      </c>
      <c r="C48" s="93">
        <v>31</v>
      </c>
      <c r="D48" s="94" t="s">
        <v>114</v>
      </c>
      <c r="E48" s="22">
        <v>0.8259</v>
      </c>
      <c r="F48" s="22">
        <v>11.94</v>
      </c>
      <c r="G48" s="22">
        <v>85.9659</v>
      </c>
      <c r="H48" s="22">
        <v>14.9588</v>
      </c>
      <c r="I48" s="22">
        <v>3.8676</v>
      </c>
      <c r="J48" s="22">
        <v>2.932</v>
      </c>
      <c r="K48" s="22">
        <v>0.0852</v>
      </c>
      <c r="L48" s="22">
        <v>0.0835</v>
      </c>
      <c r="M48" s="22">
        <v>66.3366</v>
      </c>
      <c r="N48" s="22">
        <v>24.7524</v>
      </c>
      <c r="O48" s="22">
        <v>6.9306</v>
      </c>
      <c r="P48" s="22">
        <v>1.9801</v>
      </c>
      <c r="Q48" s="32">
        <f t="shared" si="13"/>
        <v>99.9997</v>
      </c>
      <c r="T48" s="18">
        <v>5</v>
      </c>
      <c r="U48" s="104">
        <v>7</v>
      </c>
      <c r="V48" s="105" t="s">
        <v>115</v>
      </c>
      <c r="W48" s="26">
        <v>0.118251896482686</v>
      </c>
      <c r="X48" s="26">
        <v>1.0856</v>
      </c>
      <c r="Y48" s="26">
        <v>85.9659818386885</v>
      </c>
      <c r="Z48" s="26">
        <v>75.8003414532674</v>
      </c>
      <c r="AA48" s="26">
        <v>8.70633915335644</v>
      </c>
      <c r="AB48" s="26">
        <v>6.69585101039545</v>
      </c>
      <c r="AC48" s="26">
        <v>0.199239619199258</v>
      </c>
      <c r="AD48">
        <v>0.190168849773755</v>
      </c>
      <c r="AE48" s="26">
        <v>34.6534653465346</v>
      </c>
      <c r="AF48" s="26">
        <v>22.7722772277227</v>
      </c>
      <c r="AG48" s="26">
        <v>19.8019801980198</v>
      </c>
      <c r="AH48" s="26">
        <v>22.7722772277227</v>
      </c>
      <c r="AI48" s="29">
        <f t="shared" si="14"/>
        <v>99.9999999999998</v>
      </c>
    </row>
    <row r="49" ht="39" spans="2:35">
      <c r="B49" s="18">
        <v>7</v>
      </c>
      <c r="C49" s="93">
        <v>23</v>
      </c>
      <c r="D49" s="94" t="s">
        <v>116</v>
      </c>
      <c r="E49" s="22">
        <v>0.8262</v>
      </c>
      <c r="F49" s="22">
        <v>9.0462</v>
      </c>
      <c r="G49" s="22">
        <v>85.9659</v>
      </c>
      <c r="H49" s="22">
        <v>14.9415</v>
      </c>
      <c r="I49" s="22">
        <v>3.8654</v>
      </c>
      <c r="J49" s="22">
        <v>2.8389</v>
      </c>
      <c r="K49" s="22">
        <v>0.0844</v>
      </c>
      <c r="L49" s="22">
        <v>0.0821</v>
      </c>
      <c r="M49" s="22">
        <v>69.3069</v>
      </c>
      <c r="N49" s="22">
        <v>20.792</v>
      </c>
      <c r="O49" s="22">
        <v>6.9306</v>
      </c>
      <c r="P49" s="22">
        <v>2.9702</v>
      </c>
      <c r="Q49" s="32">
        <f t="shared" si="13"/>
        <v>99.9997</v>
      </c>
      <c r="T49" s="18">
        <v>6</v>
      </c>
      <c r="U49" s="104">
        <v>5</v>
      </c>
      <c r="V49" s="105" t="s">
        <v>79</v>
      </c>
      <c r="W49" s="26">
        <v>0.920308679184341</v>
      </c>
      <c r="X49" s="26">
        <v>1.93481666666666</v>
      </c>
      <c r="Y49" s="26">
        <v>85.9659818386885</v>
      </c>
      <c r="Z49" s="26">
        <v>6.85074263793999</v>
      </c>
      <c r="AA49" s="26">
        <v>2.61739233550111</v>
      </c>
      <c r="AB49" s="26">
        <v>1.50351332594027</v>
      </c>
      <c r="AC49" s="26">
        <v>0.0487557794195581</v>
      </c>
      <c r="AD49">
        <v>0.0453284445373458</v>
      </c>
      <c r="AE49" s="26">
        <v>92.079207920792</v>
      </c>
      <c r="AF49" s="26">
        <v>3.96039603960396</v>
      </c>
      <c r="AG49" s="26">
        <v>2.97029702970297</v>
      </c>
      <c r="AH49" s="26">
        <v>0.99009900990099</v>
      </c>
      <c r="AI49" s="29">
        <f t="shared" si="14"/>
        <v>99.9999999999999</v>
      </c>
    </row>
    <row r="50" ht="39" spans="2:35">
      <c r="B50" s="18">
        <v>8</v>
      </c>
      <c r="C50" s="93">
        <v>25</v>
      </c>
      <c r="D50" s="95" t="s">
        <v>117</v>
      </c>
      <c r="E50" s="22">
        <v>0.8178</v>
      </c>
      <c r="F50" s="22">
        <v>10.758</v>
      </c>
      <c r="G50" s="22">
        <v>85.9659</v>
      </c>
      <c r="H50" s="22">
        <v>15.6577</v>
      </c>
      <c r="I50" s="22">
        <v>3.9569</v>
      </c>
      <c r="J50" s="22">
        <v>2.9642</v>
      </c>
      <c r="K50" s="22">
        <v>0.0875</v>
      </c>
      <c r="L50" s="22">
        <v>0.0853</v>
      </c>
      <c r="M50" s="22">
        <v>67.3267</v>
      </c>
      <c r="N50" s="22">
        <v>24.7524</v>
      </c>
      <c r="O50" s="22">
        <v>4.9504</v>
      </c>
      <c r="P50" s="22">
        <v>2.9702</v>
      </c>
      <c r="Q50" s="32">
        <f t="shared" si="13"/>
        <v>99.9997</v>
      </c>
      <c r="T50" s="18">
        <v>7</v>
      </c>
      <c r="U50" s="104">
        <v>10</v>
      </c>
      <c r="V50" s="105" t="s">
        <v>103</v>
      </c>
      <c r="W50" s="26">
        <v>0.967185069842637</v>
      </c>
      <c r="X50" s="26">
        <v>0.482933333333333</v>
      </c>
      <c r="Y50" s="26">
        <v>85.9659818386885</v>
      </c>
      <c r="Z50" s="26">
        <v>2.82096768994568</v>
      </c>
      <c r="AA50" s="26">
        <v>1.67957366314957</v>
      </c>
      <c r="AB50" s="26">
        <v>1.28516731579834</v>
      </c>
      <c r="AC50" s="26">
        <v>0.0396716430569414</v>
      </c>
      <c r="AD50">
        <v>0.0390048355473555</v>
      </c>
      <c r="AE50" s="26">
        <v>93.069306930693</v>
      </c>
      <c r="AF50" s="26">
        <v>5.94059405940594</v>
      </c>
      <c r="AG50" s="26">
        <v>0.99009900990099</v>
      </c>
      <c r="AH50" s="26">
        <v>0</v>
      </c>
      <c r="AI50" s="29">
        <f t="shared" si="14"/>
        <v>99.9999999999999</v>
      </c>
    </row>
    <row r="51" ht="39" spans="2:35">
      <c r="B51" s="18">
        <v>9</v>
      </c>
      <c r="C51" s="93">
        <v>18</v>
      </c>
      <c r="D51" s="94" t="s">
        <v>118</v>
      </c>
      <c r="E51" s="22">
        <v>0.8091</v>
      </c>
      <c r="F51" s="22">
        <v>8.63875</v>
      </c>
      <c r="G51" s="22">
        <v>85.9659</v>
      </c>
      <c r="H51" s="22">
        <v>16.4035</v>
      </c>
      <c r="I51" s="22">
        <v>4.0501</v>
      </c>
      <c r="J51" s="22">
        <v>2.978</v>
      </c>
      <c r="K51" s="22">
        <v>0.0867</v>
      </c>
      <c r="L51" s="22">
        <v>0.0848</v>
      </c>
      <c r="M51" s="22">
        <v>61.3861</v>
      </c>
      <c r="N51" s="22">
        <v>30.693</v>
      </c>
      <c r="O51" s="22">
        <v>5.9405</v>
      </c>
      <c r="P51" s="22">
        <v>1.9801</v>
      </c>
      <c r="Q51" s="32">
        <f t="shared" si="13"/>
        <v>99.9997</v>
      </c>
      <c r="T51" s="18">
        <v>8</v>
      </c>
      <c r="U51" s="104">
        <v>7</v>
      </c>
      <c r="V51" s="111" t="s">
        <v>119</v>
      </c>
      <c r="W51" s="26">
        <v>0.466147569758664</v>
      </c>
      <c r="X51" s="26">
        <v>1.65731666666666</v>
      </c>
      <c r="Y51" s="26">
        <v>85.9659818386885</v>
      </c>
      <c r="Z51" s="26">
        <v>45.8931483226663</v>
      </c>
      <c r="AA51" s="26">
        <v>6.77444819322329</v>
      </c>
      <c r="AB51" s="26">
        <v>5.07503121930928</v>
      </c>
      <c r="AC51" s="26">
        <v>0.144210181698668</v>
      </c>
      <c r="AD51">
        <v>0.143619665648537</v>
      </c>
      <c r="AE51" s="26">
        <v>42.5742574257425</v>
      </c>
      <c r="AF51" s="26">
        <v>31.6831683168316</v>
      </c>
      <c r="AG51" s="26">
        <v>17.8217821782178</v>
      </c>
      <c r="AH51" s="26">
        <v>7.92079207920792</v>
      </c>
      <c r="AI51" s="29">
        <f t="shared" si="14"/>
        <v>99.9999999999998</v>
      </c>
    </row>
    <row r="52" ht="39" spans="2:35">
      <c r="B52" s="19">
        <v>10</v>
      </c>
      <c r="C52" s="96">
        <v>26</v>
      </c>
      <c r="D52" s="97" t="s">
        <v>120</v>
      </c>
      <c r="E52" s="98">
        <v>0.7651</v>
      </c>
      <c r="F52" s="98">
        <v>10.1445</v>
      </c>
      <c r="G52" s="26">
        <v>85.9659</v>
      </c>
      <c r="H52" s="98">
        <v>20.1907</v>
      </c>
      <c r="I52" s="98">
        <v>4.4934</v>
      </c>
      <c r="J52" s="98">
        <v>3.4531</v>
      </c>
      <c r="K52" s="98">
        <v>0.1011</v>
      </c>
      <c r="L52" s="98">
        <v>0.0913</v>
      </c>
      <c r="M52" s="98">
        <v>57.4257</v>
      </c>
      <c r="N52" s="98">
        <v>31.6831</v>
      </c>
      <c r="O52" s="98">
        <v>6.9306</v>
      </c>
      <c r="P52" s="98">
        <v>3.9603</v>
      </c>
      <c r="Q52" s="112">
        <f t="shared" si="13"/>
        <v>99.9997</v>
      </c>
      <c r="T52" s="18">
        <v>9</v>
      </c>
      <c r="U52" s="104">
        <v>11</v>
      </c>
      <c r="V52" s="105" t="s">
        <v>121</v>
      </c>
      <c r="W52" s="26">
        <v>0.662675165412498</v>
      </c>
      <c r="X52" s="26">
        <v>1.49013333333333</v>
      </c>
      <c r="Y52" s="26">
        <v>85.9659818386885</v>
      </c>
      <c r="Z52" s="26">
        <v>28.9984606038877</v>
      </c>
      <c r="AA52" s="26">
        <v>5.38502187589685</v>
      </c>
      <c r="AB52" s="26">
        <v>4.0106772586093</v>
      </c>
      <c r="AC52" s="26">
        <v>0.124345903533538</v>
      </c>
      <c r="AD52">
        <v>0.117636903458989</v>
      </c>
      <c r="AE52" s="26">
        <v>56.4356435643564</v>
      </c>
      <c r="AF52" s="26">
        <v>25.7425742574257</v>
      </c>
      <c r="AG52" s="26">
        <v>9.9009900990099</v>
      </c>
      <c r="AH52" s="26">
        <v>7.92079207920792</v>
      </c>
      <c r="AI52" s="29">
        <f t="shared" si="14"/>
        <v>99.9999999999999</v>
      </c>
    </row>
    <row r="53" ht="39" spans="2:35">
      <c r="B53" s="99" t="s">
        <v>96</v>
      </c>
      <c r="C53" s="21">
        <f t="shared" ref="C53:P53" si="15">AVERAGE(C43:C52)</f>
        <v>26.2</v>
      </c>
      <c r="D53" s="22"/>
      <c r="E53" s="23">
        <f>AVERAGE(E43:E52)</f>
        <v>0.81358</v>
      </c>
      <c r="F53" s="23">
        <f t="shared" si="15"/>
        <v>9.974085</v>
      </c>
      <c r="G53" s="23">
        <f t="shared" si="15"/>
        <v>85.9659</v>
      </c>
      <c r="H53" s="23">
        <f t="shared" si="15"/>
        <v>16.0208</v>
      </c>
      <c r="I53" s="23">
        <f t="shared" si="15"/>
        <v>3.99823</v>
      </c>
      <c r="J53" s="23">
        <f t="shared" si="15"/>
        <v>3.00735</v>
      </c>
      <c r="K53" s="23">
        <f t="shared" si="15"/>
        <v>0.08833</v>
      </c>
      <c r="L53" s="23">
        <f t="shared" si="15"/>
        <v>0.08557</v>
      </c>
      <c r="M53" s="23">
        <f t="shared" si="15"/>
        <v>65.04947</v>
      </c>
      <c r="N53" s="23">
        <f t="shared" si="15"/>
        <v>25.94052</v>
      </c>
      <c r="O53" s="23">
        <f t="shared" si="15"/>
        <v>6.33654</v>
      </c>
      <c r="P53" s="23">
        <f t="shared" si="15"/>
        <v>2.67317</v>
      </c>
      <c r="Q53" s="31">
        <f t="shared" si="13"/>
        <v>99.9997</v>
      </c>
      <c r="T53" s="19">
        <v>10</v>
      </c>
      <c r="U53" s="96">
        <v>5</v>
      </c>
      <c r="V53" s="97" t="s">
        <v>79</v>
      </c>
      <c r="W53" s="98">
        <v>0.920308679184341</v>
      </c>
      <c r="X53" s="98">
        <v>1.86506666666666</v>
      </c>
      <c r="Y53" s="26">
        <v>85.9659818386885</v>
      </c>
      <c r="Z53" s="98">
        <v>6.85074263793999</v>
      </c>
      <c r="AA53" s="98">
        <v>2.61739233550111</v>
      </c>
      <c r="AB53" s="98">
        <v>1.50351332594027</v>
      </c>
      <c r="AC53" s="98">
        <v>0.0487557794195581</v>
      </c>
      <c r="AD53">
        <v>0.0453284445373458</v>
      </c>
      <c r="AE53" s="98">
        <v>92.079207920792</v>
      </c>
      <c r="AF53" s="98">
        <v>3.96039603960396</v>
      </c>
      <c r="AG53" s="98">
        <v>2.97029702970297</v>
      </c>
      <c r="AH53" s="98">
        <v>0.99009900990099</v>
      </c>
      <c r="AI53" s="112">
        <f t="shared" si="14"/>
        <v>99.9999999999999</v>
      </c>
    </row>
    <row r="54" ht="19.5" spans="2:35">
      <c r="B54" s="20" t="s">
        <v>97</v>
      </c>
      <c r="C54" s="24">
        <f t="shared" ref="C54:P54" si="16">STDEVA(C43:C51)</f>
        <v>6.32016174195285</v>
      </c>
      <c r="D54" s="22"/>
      <c r="E54" s="24">
        <f>STDEVA(E43:E52)</f>
        <v>0.0189368423978233</v>
      </c>
      <c r="F54" s="24">
        <f t="shared" si="16"/>
        <v>1.23426893746865</v>
      </c>
      <c r="G54" s="24">
        <f t="shared" si="16"/>
        <v>0</v>
      </c>
      <c r="H54" s="24">
        <f t="shared" si="16"/>
        <v>0.754685260187613</v>
      </c>
      <c r="I54" s="24">
        <f t="shared" si="16"/>
        <v>0.0959408078510449</v>
      </c>
      <c r="J54" s="24">
        <f t="shared" si="16"/>
        <v>0.0813209655897202</v>
      </c>
      <c r="K54" s="24">
        <f t="shared" si="16"/>
        <v>0.00262080352394282</v>
      </c>
      <c r="L54" s="24">
        <f t="shared" si="16"/>
        <v>0.00251197133741609</v>
      </c>
      <c r="M54" s="24">
        <f t="shared" si="16"/>
        <v>2.57764273470506</v>
      </c>
      <c r="N54" s="24">
        <f t="shared" si="16"/>
        <v>2.52965759842667</v>
      </c>
      <c r="O54" s="24">
        <f t="shared" si="16"/>
        <v>1.10696545226127</v>
      </c>
      <c r="P54" s="24">
        <f t="shared" si="16"/>
        <v>0.521828518555452</v>
      </c>
      <c r="Q54" s="32"/>
      <c r="T54" s="20" t="s">
        <v>96</v>
      </c>
      <c r="U54" s="113">
        <f t="shared" ref="U54:AH54" si="17">AVERAGE(U44:U53)</f>
        <v>7.9</v>
      </c>
      <c r="V54" s="22"/>
      <c r="W54" s="23">
        <f t="shared" si="17"/>
        <v>0.693237851211973</v>
      </c>
      <c r="X54" s="23">
        <f t="shared" si="17"/>
        <v>1.25272166666666</v>
      </c>
      <c r="Y54" s="23">
        <f t="shared" si="17"/>
        <v>85.9659818386885</v>
      </c>
      <c r="Z54" s="23">
        <f t="shared" si="17"/>
        <v>26.3711093115085</v>
      </c>
      <c r="AA54" s="23">
        <f t="shared" si="17"/>
        <v>4.5244669191471</v>
      </c>
      <c r="AB54" s="23">
        <f t="shared" si="17"/>
        <v>3.26627352825346</v>
      </c>
      <c r="AC54" s="23">
        <f t="shared" si="17"/>
        <v>0.097210370953974</v>
      </c>
      <c r="AD54" s="23">
        <f t="shared" si="17"/>
        <v>0.0941119305568339</v>
      </c>
      <c r="AE54" s="23">
        <f t="shared" si="17"/>
        <v>68.1188118811881</v>
      </c>
      <c r="AF54" s="23">
        <f t="shared" si="17"/>
        <v>17.3267326732673</v>
      </c>
      <c r="AG54" s="23">
        <f t="shared" si="17"/>
        <v>8.9108910891089</v>
      </c>
      <c r="AH54" s="23">
        <f t="shared" si="17"/>
        <v>5.64356435643564</v>
      </c>
      <c r="AI54" s="31">
        <f t="shared" si="14"/>
        <v>99.9999999999999</v>
      </c>
    </row>
    <row r="55" ht="19.5" spans="2:3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T55" s="20" t="s">
        <v>97</v>
      </c>
      <c r="U55" s="24">
        <f t="shared" ref="U55:AH55" si="18">STDEVA(U44:U52)</f>
        <v>3.0731814857643</v>
      </c>
      <c r="V55" s="22"/>
      <c r="W55" s="24">
        <f t="shared" si="18"/>
        <v>0.301153236780779</v>
      </c>
      <c r="X55" s="24">
        <f t="shared" si="18"/>
        <v>0.5563987729887</v>
      </c>
      <c r="Y55" s="24">
        <f t="shared" si="18"/>
        <v>0</v>
      </c>
      <c r="Z55" s="24">
        <f t="shared" si="18"/>
        <v>25.8889336837587</v>
      </c>
      <c r="AA55" s="24">
        <f t="shared" si="18"/>
        <v>2.62111729288081</v>
      </c>
      <c r="AB55" s="24">
        <f t="shared" si="18"/>
        <v>2.10073051201106</v>
      </c>
      <c r="AC55" s="24">
        <f t="shared" si="18"/>
        <v>0.0600908277527857</v>
      </c>
      <c r="AD55" s="24">
        <f t="shared" si="18"/>
        <v>0.0586598459100731</v>
      </c>
      <c r="AE55" s="24">
        <f t="shared" si="18"/>
        <v>26.3422370111389</v>
      </c>
      <c r="AF55" s="24">
        <f t="shared" si="18"/>
        <v>13.5665243624205</v>
      </c>
      <c r="AG55" s="24">
        <f t="shared" si="18"/>
        <v>8.07401308430697</v>
      </c>
      <c r="AH55" s="24">
        <f t="shared" si="18"/>
        <v>7.30559195418435</v>
      </c>
      <c r="AI55" s="32"/>
    </row>
    <row r="56" ht="13.5" spans="2:17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2:17">
      <c r="B57" s="100" t="s">
        <v>122</v>
      </c>
      <c r="C57" s="101"/>
      <c r="D57" s="101"/>
      <c r="E57" s="101"/>
      <c r="F57" s="101"/>
      <c r="G57" s="101"/>
      <c r="H57" s="101"/>
      <c r="I57" s="108"/>
      <c r="J57" s="26"/>
      <c r="K57" s="26"/>
      <c r="L57" s="26"/>
      <c r="M57" s="26"/>
      <c r="N57" s="26"/>
      <c r="O57" s="26"/>
      <c r="P57" s="26"/>
      <c r="Q57" s="26"/>
    </row>
    <row r="58" ht="13.5" spans="2:37">
      <c r="B58" s="102"/>
      <c r="C58" s="103"/>
      <c r="D58" s="103"/>
      <c r="E58" s="103"/>
      <c r="F58" s="103"/>
      <c r="G58" s="103"/>
      <c r="H58" s="103"/>
      <c r="I58" s="109"/>
      <c r="J58" s="26"/>
      <c r="K58" s="26"/>
      <c r="L58" s="26"/>
      <c r="M58" s="26"/>
      <c r="N58" s="26"/>
      <c r="O58" s="26"/>
      <c r="P58" s="26"/>
      <c r="Q58" s="26"/>
      <c r="T58" s="110"/>
      <c r="U58" s="110"/>
      <c r="V58" s="110"/>
      <c r="AH58" s="114"/>
      <c r="AI58" s="114"/>
      <c r="AJ58" s="114"/>
      <c r="AK58" s="114"/>
    </row>
    <row r="59" ht="15.75" spans="2:37">
      <c r="B59" s="12" t="s">
        <v>51</v>
      </c>
      <c r="C59" s="13">
        <v>5</v>
      </c>
      <c r="D59" s="12" t="s">
        <v>52</v>
      </c>
      <c r="E59" s="13">
        <v>5</v>
      </c>
      <c r="F59" s="12" t="s">
        <v>53</v>
      </c>
      <c r="G59" s="13">
        <v>0.1</v>
      </c>
      <c r="H59" s="12" t="s">
        <v>54</v>
      </c>
      <c r="I59" s="13">
        <v>0.2</v>
      </c>
      <c r="J59" s="26"/>
      <c r="K59" s="26"/>
      <c r="L59" s="26"/>
      <c r="M59" s="26"/>
      <c r="N59" s="26"/>
      <c r="O59" s="26"/>
      <c r="P59" s="26"/>
      <c r="Q59" s="26"/>
      <c r="T59" s="8" t="s">
        <v>123</v>
      </c>
      <c r="U59" s="9"/>
      <c r="V59" s="9"/>
      <c r="W59" s="9"/>
      <c r="X59" s="9"/>
      <c r="Y59" s="9"/>
      <c r="Z59" s="9"/>
      <c r="AA59" s="25"/>
      <c r="AH59" s="114"/>
      <c r="AI59" s="114"/>
      <c r="AJ59" s="114"/>
      <c r="AK59" s="114"/>
    </row>
    <row r="60" ht="15.75" spans="2:36">
      <c r="B60" s="14" t="s">
        <v>59</v>
      </c>
      <c r="C60" s="15" t="s">
        <v>60</v>
      </c>
      <c r="D60" s="16" t="s">
        <v>61</v>
      </c>
      <c r="E60" s="16" t="s">
        <v>62</v>
      </c>
      <c r="F60" s="16" t="s">
        <v>63</v>
      </c>
      <c r="G60" s="16" t="s">
        <v>64</v>
      </c>
      <c r="H60" s="16" t="s">
        <v>65</v>
      </c>
      <c r="I60" s="16" t="s">
        <v>66</v>
      </c>
      <c r="J60" s="16" t="s">
        <v>67</v>
      </c>
      <c r="K60" s="16" t="s">
        <v>68</v>
      </c>
      <c r="L60" s="16" t="s">
        <v>69</v>
      </c>
      <c r="M60" s="16" t="s">
        <v>77</v>
      </c>
      <c r="N60" s="16" t="s">
        <v>71</v>
      </c>
      <c r="O60" s="16" t="s">
        <v>72</v>
      </c>
      <c r="P60" s="16" t="s">
        <v>73</v>
      </c>
      <c r="Q60" s="28" t="s">
        <v>70</v>
      </c>
      <c r="T60" s="10"/>
      <c r="U60" s="11"/>
      <c r="V60" s="11"/>
      <c r="W60" s="11"/>
      <c r="X60" s="11"/>
      <c r="Y60" s="11"/>
      <c r="Z60" s="11"/>
      <c r="AA60" s="27"/>
      <c r="AH60" s="34"/>
      <c r="AJ60" s="34"/>
    </row>
    <row r="61" ht="26.25" spans="2:36">
      <c r="B61" s="17">
        <v>1</v>
      </c>
      <c r="C61" s="104">
        <v>35</v>
      </c>
      <c r="D61" s="105" t="s">
        <v>124</v>
      </c>
      <c r="E61" s="26">
        <v>0.8118</v>
      </c>
      <c r="F61" s="26">
        <v>10.5045</v>
      </c>
      <c r="G61" s="26">
        <v>85.9659</v>
      </c>
      <c r="H61" s="26">
        <v>9.1267</v>
      </c>
      <c r="I61" s="26">
        <v>3.021</v>
      </c>
      <c r="J61" s="26">
        <v>2.1977</v>
      </c>
      <c r="K61" s="26">
        <v>0.0639</v>
      </c>
      <c r="L61" s="26">
        <v>0.0637</v>
      </c>
      <c r="M61" s="26">
        <v>81.1881</v>
      </c>
      <c r="N61" s="26">
        <v>14.8514</v>
      </c>
      <c r="O61" s="26">
        <v>3.9603</v>
      </c>
      <c r="P61" s="26">
        <v>0</v>
      </c>
      <c r="Q61" s="29">
        <f t="shared" ref="Q61:Q71" si="19">M61+N61+O61+P61</f>
        <v>99.9998</v>
      </c>
      <c r="T61" s="12" t="s">
        <v>55</v>
      </c>
      <c r="U61" s="13">
        <v>5</v>
      </c>
      <c r="V61" s="12" t="s">
        <v>56</v>
      </c>
      <c r="W61" s="13">
        <v>5</v>
      </c>
      <c r="X61" s="12" t="s">
        <v>57</v>
      </c>
      <c r="Y61" s="13">
        <v>0.1</v>
      </c>
      <c r="Z61" s="12" t="s">
        <v>58</v>
      </c>
      <c r="AA61" s="13">
        <v>0.2</v>
      </c>
      <c r="AB61" s="26"/>
      <c r="AC61" s="26"/>
      <c r="AD61" s="26"/>
      <c r="AE61" s="26"/>
      <c r="AF61" s="26"/>
      <c r="AG61" s="26"/>
      <c r="AH61" s="26"/>
      <c r="AI61" s="26"/>
      <c r="AJ61" s="34"/>
    </row>
    <row r="62" ht="26.25" spans="2:37">
      <c r="B62" s="18">
        <v>2</v>
      </c>
      <c r="C62" s="104">
        <v>32</v>
      </c>
      <c r="D62" s="105" t="s">
        <v>125</v>
      </c>
      <c r="E62" s="26">
        <v>0.848</v>
      </c>
      <c r="F62" s="26">
        <v>12.2247</v>
      </c>
      <c r="G62" s="26">
        <v>85.9659</v>
      </c>
      <c r="H62" s="26">
        <v>13.0605</v>
      </c>
      <c r="I62" s="26">
        <v>3.6139</v>
      </c>
      <c r="J62" s="26">
        <v>2.7452</v>
      </c>
      <c r="K62" s="26">
        <v>0.0817</v>
      </c>
      <c r="L62" s="26">
        <v>0.0804</v>
      </c>
      <c r="M62" s="26">
        <v>69.3069</v>
      </c>
      <c r="N62" s="26">
        <v>21.7821</v>
      </c>
      <c r="O62" s="26">
        <v>5.9405</v>
      </c>
      <c r="P62" s="26">
        <v>2.97</v>
      </c>
      <c r="Q62" s="29">
        <f t="shared" si="19"/>
        <v>99.9995</v>
      </c>
      <c r="T62" s="14" t="s">
        <v>74</v>
      </c>
      <c r="U62" s="15" t="s">
        <v>75</v>
      </c>
      <c r="V62" s="16" t="s">
        <v>61</v>
      </c>
      <c r="W62" s="16" t="s">
        <v>62</v>
      </c>
      <c r="X62" s="16" t="s">
        <v>76</v>
      </c>
      <c r="Y62" s="16" t="s">
        <v>64</v>
      </c>
      <c r="Z62" s="16" t="s">
        <v>65</v>
      </c>
      <c r="AA62" s="16" t="s">
        <v>66</v>
      </c>
      <c r="AB62" s="16" t="s">
        <v>67</v>
      </c>
      <c r="AC62" s="16" t="s">
        <v>68</v>
      </c>
      <c r="AD62" s="16" t="s">
        <v>69</v>
      </c>
      <c r="AE62" s="16" t="s">
        <v>77</v>
      </c>
      <c r="AF62" s="16" t="s">
        <v>71</v>
      </c>
      <c r="AG62" s="16" t="s">
        <v>72</v>
      </c>
      <c r="AH62" s="16" t="s">
        <v>73</v>
      </c>
      <c r="AI62" s="28" t="s">
        <v>70</v>
      </c>
      <c r="AJ62" s="34"/>
      <c r="AK62" s="34"/>
    </row>
    <row r="63" ht="38.25" spans="2:35">
      <c r="B63" s="18">
        <v>3</v>
      </c>
      <c r="C63" s="104">
        <v>26</v>
      </c>
      <c r="D63" s="105" t="s">
        <v>126</v>
      </c>
      <c r="E63" s="26">
        <v>0.9726</v>
      </c>
      <c r="F63" s="26">
        <v>14.2469</v>
      </c>
      <c r="G63" s="26">
        <v>85.9659</v>
      </c>
      <c r="H63" s="26">
        <v>2.3544</v>
      </c>
      <c r="I63" s="26">
        <v>1.5344</v>
      </c>
      <c r="J63" s="26">
        <v>1.118</v>
      </c>
      <c r="K63" s="26">
        <v>0.0327</v>
      </c>
      <c r="L63" s="26">
        <v>0.0324</v>
      </c>
      <c r="M63" s="26">
        <v>96.04</v>
      </c>
      <c r="N63" s="26">
        <v>3.9604</v>
      </c>
      <c r="O63" s="26">
        <v>0</v>
      </c>
      <c r="P63" s="26">
        <v>0</v>
      </c>
      <c r="Q63" s="29">
        <f t="shared" si="19"/>
        <v>100.0004</v>
      </c>
      <c r="T63" s="17">
        <v>1</v>
      </c>
      <c r="U63" s="104">
        <v>12</v>
      </c>
      <c r="V63" s="105" t="s">
        <v>127</v>
      </c>
      <c r="W63" s="26">
        <v>0.944628871212773</v>
      </c>
      <c r="X63" s="26">
        <v>9.2994</v>
      </c>
      <c r="Y63" s="26">
        <v>85.9659818386885</v>
      </c>
      <c r="Z63" s="26">
        <v>4.76003345171038</v>
      </c>
      <c r="AA63" s="26">
        <v>2.18175008919683</v>
      </c>
      <c r="AB63" s="26">
        <v>1.72754172555245</v>
      </c>
      <c r="AC63" s="26">
        <v>0.052664959071388</v>
      </c>
      <c r="AD63">
        <v>0.0519750589850045</v>
      </c>
      <c r="AE63" s="26">
        <v>90.0990099009901</v>
      </c>
      <c r="AF63" s="26">
        <v>6.93069306930693</v>
      </c>
      <c r="AG63" s="26">
        <v>2.97029702970297</v>
      </c>
      <c r="AH63" s="26">
        <v>0</v>
      </c>
      <c r="AI63" s="29">
        <f t="shared" ref="AI63:AI73" si="20">AE63+AF63+AG63+AH63</f>
        <v>100</v>
      </c>
    </row>
    <row r="64" ht="38.25" spans="2:35">
      <c r="B64" s="18">
        <v>4</v>
      </c>
      <c r="C64" s="104">
        <v>12</v>
      </c>
      <c r="D64" s="105" t="s">
        <v>128</v>
      </c>
      <c r="E64" s="26">
        <v>0.9446</v>
      </c>
      <c r="F64" s="26">
        <v>9.436</v>
      </c>
      <c r="G64" s="26">
        <v>85.9659</v>
      </c>
      <c r="H64" s="26">
        <v>4.76</v>
      </c>
      <c r="I64" s="26">
        <v>2.1817</v>
      </c>
      <c r="J64" s="26">
        <v>1.7275</v>
      </c>
      <c r="K64" s="26">
        <v>0.0526</v>
      </c>
      <c r="L64" s="26">
        <v>0.0519</v>
      </c>
      <c r="M64" s="26">
        <v>90.099</v>
      </c>
      <c r="N64" s="26">
        <v>6.9306</v>
      </c>
      <c r="O64" s="26">
        <v>2.9702</v>
      </c>
      <c r="P64" s="26">
        <v>0</v>
      </c>
      <c r="Q64" s="29">
        <f t="shared" si="19"/>
        <v>99.9998</v>
      </c>
      <c r="T64" s="18">
        <v>2</v>
      </c>
      <c r="U64" s="104">
        <v>15</v>
      </c>
      <c r="V64" s="105" t="s">
        <v>129</v>
      </c>
      <c r="W64" s="26">
        <v>0.971324070645193</v>
      </c>
      <c r="X64" s="26">
        <v>9.30088333333333</v>
      </c>
      <c r="Y64" s="26">
        <v>85.9659818386885</v>
      </c>
      <c r="Z64" s="26">
        <v>2.46515442212277</v>
      </c>
      <c r="AA64" s="26">
        <v>1.57008102406301</v>
      </c>
      <c r="AB64" s="26">
        <v>1.1280472575342</v>
      </c>
      <c r="AC64" s="26">
        <v>0.0333943495960078</v>
      </c>
      <c r="AD64">
        <v>0.0329787768582632</v>
      </c>
      <c r="AE64" s="26">
        <v>95.049504950495</v>
      </c>
      <c r="AF64" s="26">
        <v>4.95049504950495</v>
      </c>
      <c r="AG64" s="26">
        <v>0</v>
      </c>
      <c r="AH64" s="26">
        <v>0</v>
      </c>
      <c r="AI64" s="29">
        <f t="shared" si="20"/>
        <v>100</v>
      </c>
    </row>
    <row r="65" ht="38.25" spans="2:35">
      <c r="B65" s="18">
        <v>5</v>
      </c>
      <c r="C65" s="104">
        <v>10</v>
      </c>
      <c r="D65" s="105" t="s">
        <v>130</v>
      </c>
      <c r="E65" s="26">
        <v>0.9671</v>
      </c>
      <c r="F65" s="26">
        <v>13.1152</v>
      </c>
      <c r="G65" s="26">
        <v>85.9659</v>
      </c>
      <c r="H65" s="26">
        <v>2.8209</v>
      </c>
      <c r="I65" s="26">
        <v>1.6795</v>
      </c>
      <c r="J65" s="26">
        <v>1.2851</v>
      </c>
      <c r="K65" s="26">
        <v>0.0396</v>
      </c>
      <c r="L65" s="26">
        <v>0.039</v>
      </c>
      <c r="M65" s="26">
        <v>93.0693</v>
      </c>
      <c r="N65" s="26">
        <v>5.9405</v>
      </c>
      <c r="O65" s="26">
        <v>0.99</v>
      </c>
      <c r="P65" s="26">
        <v>0</v>
      </c>
      <c r="Q65" s="29">
        <f t="shared" si="19"/>
        <v>99.9998</v>
      </c>
      <c r="T65" s="18">
        <v>3</v>
      </c>
      <c r="U65" s="104">
        <v>11</v>
      </c>
      <c r="V65" s="105" t="s">
        <v>100</v>
      </c>
      <c r="W65" s="26">
        <v>0.964365079888067</v>
      </c>
      <c r="X65" s="26">
        <v>8.03178333333333</v>
      </c>
      <c r="Y65" s="26">
        <v>85.9659818386885</v>
      </c>
      <c r="Z65" s="26">
        <v>3.06339089516554</v>
      </c>
      <c r="AA65" s="26">
        <v>1.75025452296674</v>
      </c>
      <c r="AB65" s="26">
        <v>1.24409233511488</v>
      </c>
      <c r="AC65" s="26">
        <v>0.0363347273034092</v>
      </c>
      <c r="AD65">
        <v>0.0358180120806597</v>
      </c>
      <c r="AE65" s="26">
        <v>93.069306930693</v>
      </c>
      <c r="AF65" s="26">
        <v>6.93069306930693</v>
      </c>
      <c r="AG65" s="26">
        <v>0</v>
      </c>
      <c r="AH65" s="26">
        <v>0</v>
      </c>
      <c r="AI65" s="29">
        <f t="shared" si="20"/>
        <v>99.9999999999999</v>
      </c>
    </row>
    <row r="66" ht="38.25" spans="2:35">
      <c r="B66" s="18">
        <v>6</v>
      </c>
      <c r="C66" s="104">
        <v>26</v>
      </c>
      <c r="D66" s="105" t="s">
        <v>131</v>
      </c>
      <c r="E66" s="26">
        <v>0.8838</v>
      </c>
      <c r="F66" s="26">
        <v>12.2949</v>
      </c>
      <c r="G66" s="26">
        <v>85.9659</v>
      </c>
      <c r="H66" s="26">
        <v>9.9896</v>
      </c>
      <c r="I66" s="26">
        <v>3.1606</v>
      </c>
      <c r="J66" s="26">
        <v>2.3732</v>
      </c>
      <c r="K66" s="26">
        <v>0.0688</v>
      </c>
      <c r="L66" s="26">
        <v>0.068824</v>
      </c>
      <c r="M66" s="26">
        <v>79.2079</v>
      </c>
      <c r="N66" s="26">
        <v>17.821</v>
      </c>
      <c r="O66" s="26">
        <v>1.981</v>
      </c>
      <c r="P66" s="26">
        <v>0.99</v>
      </c>
      <c r="Q66" s="29">
        <f t="shared" si="19"/>
        <v>99.9999</v>
      </c>
      <c r="T66" s="18">
        <v>4</v>
      </c>
      <c r="U66" s="104">
        <v>25</v>
      </c>
      <c r="V66" s="105" t="s">
        <v>91</v>
      </c>
      <c r="W66" s="26">
        <v>0.975313671998585</v>
      </c>
      <c r="X66" s="26">
        <v>7.70238333333333</v>
      </c>
      <c r="Y66" s="26">
        <v>85.9659818386885</v>
      </c>
      <c r="Z66" s="26">
        <v>2.12218442463353</v>
      </c>
      <c r="AA66" s="26">
        <v>1.45677191922192</v>
      </c>
      <c r="AB66" s="26">
        <v>1.06665477847572</v>
      </c>
      <c r="AC66" s="26">
        <v>0.0323581327528621</v>
      </c>
      <c r="AD66">
        <v>0.0317930315602626</v>
      </c>
      <c r="AE66" s="26">
        <v>95.049504950495</v>
      </c>
      <c r="AF66" s="26">
        <v>4.95049504950495</v>
      </c>
      <c r="AG66" s="26">
        <v>0</v>
      </c>
      <c r="AH66" s="26">
        <v>0</v>
      </c>
      <c r="AI66" s="29">
        <f t="shared" si="20"/>
        <v>100</v>
      </c>
    </row>
    <row r="67" ht="38.25" spans="2:35">
      <c r="B67" s="18">
        <v>7</v>
      </c>
      <c r="C67" s="104">
        <v>20</v>
      </c>
      <c r="D67" s="105" t="s">
        <v>132</v>
      </c>
      <c r="E67" s="26">
        <v>0.9638</v>
      </c>
      <c r="F67" s="26">
        <v>13.9061</v>
      </c>
      <c r="G67" s="26">
        <v>85.9659</v>
      </c>
      <c r="H67" s="26">
        <v>3.1078</v>
      </c>
      <c r="I67" s="26">
        <v>1.7629</v>
      </c>
      <c r="J67" s="26">
        <v>1.327</v>
      </c>
      <c r="K67" s="26">
        <v>0.0397</v>
      </c>
      <c r="L67" s="26">
        <v>0.03953</v>
      </c>
      <c r="M67" s="26">
        <v>93.0693</v>
      </c>
      <c r="N67" s="26">
        <v>6.9306</v>
      </c>
      <c r="O67" s="26">
        <v>0</v>
      </c>
      <c r="P67" s="26">
        <v>0</v>
      </c>
      <c r="Q67" s="29">
        <f t="shared" si="19"/>
        <v>99.9999</v>
      </c>
      <c r="T67" s="18">
        <v>5</v>
      </c>
      <c r="U67" s="104">
        <v>11</v>
      </c>
      <c r="V67" s="105" t="s">
        <v>100</v>
      </c>
      <c r="W67" s="26">
        <v>0.964365079888067</v>
      </c>
      <c r="X67" s="26">
        <v>7.46035</v>
      </c>
      <c r="Y67" s="26">
        <v>85.9659818386885</v>
      </c>
      <c r="Z67" s="26">
        <v>3.06339089516554</v>
      </c>
      <c r="AA67" s="26">
        <v>1.75025452296674</v>
      </c>
      <c r="AB67" s="26">
        <v>1.24409233511488</v>
      </c>
      <c r="AC67" s="26">
        <v>0.0363347273034092</v>
      </c>
      <c r="AD67">
        <v>0.0358180120806597</v>
      </c>
      <c r="AE67" s="26">
        <v>93.069306930693</v>
      </c>
      <c r="AF67" s="26">
        <v>6.93069306930693</v>
      </c>
      <c r="AG67" s="26">
        <v>0</v>
      </c>
      <c r="AH67" s="26">
        <v>0</v>
      </c>
      <c r="AI67" s="29">
        <f t="shared" si="20"/>
        <v>99.9999999999999</v>
      </c>
    </row>
    <row r="68" ht="38.25" spans="2:35">
      <c r="B68" s="18">
        <v>8</v>
      </c>
      <c r="C68" s="104">
        <v>12</v>
      </c>
      <c r="D68" s="111" t="s">
        <v>133</v>
      </c>
      <c r="E68" s="26">
        <v>0.9289</v>
      </c>
      <c r="F68" s="26">
        <v>12.5998</v>
      </c>
      <c r="G68" s="26">
        <v>85.9659</v>
      </c>
      <c r="H68" s="26">
        <v>6.1066</v>
      </c>
      <c r="I68" s="26">
        <v>2.4711</v>
      </c>
      <c r="J68" s="26">
        <v>1.4676</v>
      </c>
      <c r="K68" s="26">
        <v>0.0468</v>
      </c>
      <c r="L68" s="26">
        <v>0.043926</v>
      </c>
      <c r="M68" s="26">
        <v>93.069</v>
      </c>
      <c r="N68" s="26">
        <v>3.9603</v>
      </c>
      <c r="O68" s="26">
        <v>1.9805</v>
      </c>
      <c r="P68" s="26">
        <v>0.99</v>
      </c>
      <c r="Q68" s="29">
        <f t="shared" si="19"/>
        <v>99.9998</v>
      </c>
      <c r="T68" s="18">
        <v>6</v>
      </c>
      <c r="U68" s="104">
        <v>32</v>
      </c>
      <c r="V68" s="105" t="s">
        <v>134</v>
      </c>
      <c r="W68" s="26">
        <v>0.784310495811107</v>
      </c>
      <c r="X68" s="26">
        <v>11.38105</v>
      </c>
      <c r="Y68" s="26">
        <v>85.9659818386885</v>
      </c>
      <c r="Z68" s="26">
        <v>18.541959999898</v>
      </c>
      <c r="AA68" s="26">
        <v>4.3060376217467</v>
      </c>
      <c r="AB68" s="26">
        <v>3.29010359899736</v>
      </c>
      <c r="AC68" s="26">
        <v>0.0963393350617834</v>
      </c>
      <c r="AD68">
        <v>0.0945357969575463</v>
      </c>
      <c r="AE68" s="26">
        <v>56.4356435643564</v>
      </c>
      <c r="AF68" s="26">
        <v>31.6831683168316</v>
      </c>
      <c r="AG68" s="26">
        <v>8.91089108910891</v>
      </c>
      <c r="AH68" s="26">
        <v>2.97029702970297</v>
      </c>
      <c r="AI68" s="29">
        <f t="shared" si="20"/>
        <v>99.9999999999999</v>
      </c>
    </row>
    <row r="69" ht="38.25" spans="2:35">
      <c r="B69" s="18">
        <v>9</v>
      </c>
      <c r="C69" s="104">
        <v>18</v>
      </c>
      <c r="D69" s="105" t="s">
        <v>135</v>
      </c>
      <c r="E69" s="26">
        <v>0.9691</v>
      </c>
      <c r="F69" s="26">
        <v>13.71</v>
      </c>
      <c r="G69" s="26">
        <v>85.9659</v>
      </c>
      <c r="H69" s="26">
        <v>2.6524</v>
      </c>
      <c r="I69" s="26">
        <v>1.6286</v>
      </c>
      <c r="J69" s="26">
        <v>1.1714</v>
      </c>
      <c r="K69" s="26">
        <v>0.0346</v>
      </c>
      <c r="L69" s="26">
        <v>0.034256</v>
      </c>
      <c r="M69" s="26">
        <v>94.0594</v>
      </c>
      <c r="N69" s="26">
        <v>5.9405</v>
      </c>
      <c r="O69" s="26">
        <v>0</v>
      </c>
      <c r="P69" s="26">
        <v>0</v>
      </c>
      <c r="Q69" s="29">
        <f t="shared" si="19"/>
        <v>99.9999</v>
      </c>
      <c r="T69" s="18">
        <v>7</v>
      </c>
      <c r="U69" s="104">
        <v>12</v>
      </c>
      <c r="V69" s="105" t="s">
        <v>93</v>
      </c>
      <c r="W69" s="26">
        <v>0.928963817857686</v>
      </c>
      <c r="X69" s="26">
        <v>7.37003333333333</v>
      </c>
      <c r="Y69" s="26">
        <v>85.9659818386885</v>
      </c>
      <c r="Z69" s="26">
        <v>6.10669514393588</v>
      </c>
      <c r="AA69" s="26">
        <v>2.47117282761361</v>
      </c>
      <c r="AB69" s="26">
        <v>1.46767625581258</v>
      </c>
      <c r="AC69" s="26">
        <v>0.0468348602058629</v>
      </c>
      <c r="AD69">
        <v>0.0439261825907906</v>
      </c>
      <c r="AE69" s="26">
        <v>93.069306930693</v>
      </c>
      <c r="AF69" s="26">
        <v>3.96039603960396</v>
      </c>
      <c r="AG69" s="26">
        <v>1.98019801980198</v>
      </c>
      <c r="AH69" s="26">
        <v>0.99009900990099</v>
      </c>
      <c r="AI69" s="29">
        <f t="shared" si="20"/>
        <v>99.9999999999999</v>
      </c>
    </row>
    <row r="70" ht="39" spans="2:35">
      <c r="B70" s="19">
        <v>10</v>
      </c>
      <c r="C70" s="96">
        <v>26</v>
      </c>
      <c r="D70" s="97" t="s">
        <v>136</v>
      </c>
      <c r="E70" s="98">
        <v>0.8405</v>
      </c>
      <c r="F70" s="98">
        <v>14.3489</v>
      </c>
      <c r="G70" s="26">
        <v>85.9659</v>
      </c>
      <c r="H70" s="98">
        <v>13.7021</v>
      </c>
      <c r="I70" s="98">
        <v>3.7021</v>
      </c>
      <c r="J70" s="98">
        <v>2.7846</v>
      </c>
      <c r="K70" s="98">
        <v>0.0824</v>
      </c>
      <c r="L70" s="98">
        <v>0.081</v>
      </c>
      <c r="M70" s="98">
        <v>70.297</v>
      </c>
      <c r="N70" s="98">
        <v>22.7722</v>
      </c>
      <c r="O70" s="98">
        <v>3.9603</v>
      </c>
      <c r="P70" s="98">
        <v>2.9703</v>
      </c>
      <c r="Q70" s="112">
        <f t="shared" si="19"/>
        <v>99.9998</v>
      </c>
      <c r="T70" s="18">
        <v>8</v>
      </c>
      <c r="U70" s="104">
        <v>35</v>
      </c>
      <c r="V70" s="111" t="s">
        <v>137</v>
      </c>
      <c r="W70" s="26">
        <v>0.848882678749614</v>
      </c>
      <c r="X70" s="26">
        <v>9.64685</v>
      </c>
      <c r="Y70" s="26">
        <v>85.9659818386885</v>
      </c>
      <c r="Z70" s="26">
        <v>12.9909488941219</v>
      </c>
      <c r="AA70" s="26">
        <v>3.60429589436299</v>
      </c>
      <c r="AB70" s="26">
        <v>2.7355723651211</v>
      </c>
      <c r="AC70" s="26">
        <v>0.0791351792692442</v>
      </c>
      <c r="AD70">
        <v>0.0785704550636511</v>
      </c>
      <c r="AE70" s="26">
        <v>70.2970297029702</v>
      </c>
      <c r="AF70" s="26">
        <v>23.7623762376237</v>
      </c>
      <c r="AG70" s="26">
        <v>3.96039603960396</v>
      </c>
      <c r="AH70" s="26">
        <v>1.98019801980198</v>
      </c>
      <c r="AI70" s="29">
        <f t="shared" si="20"/>
        <v>99.9999999999998</v>
      </c>
    </row>
    <row r="71" ht="39" spans="2:35">
      <c r="B71" s="99" t="s">
        <v>96</v>
      </c>
      <c r="C71" s="21">
        <f t="shared" ref="C71:P71" si="21">AVERAGE(C61:C70)</f>
        <v>21.7</v>
      </c>
      <c r="D71" s="22"/>
      <c r="E71" s="23">
        <f t="shared" si="21"/>
        <v>0.91302</v>
      </c>
      <c r="F71" s="23">
        <f t="shared" si="21"/>
        <v>12.6387</v>
      </c>
      <c r="G71" s="23">
        <f t="shared" si="21"/>
        <v>85.9659</v>
      </c>
      <c r="H71" s="23">
        <f t="shared" si="21"/>
        <v>6.7681</v>
      </c>
      <c r="I71" s="23">
        <f t="shared" si="21"/>
        <v>2.47558</v>
      </c>
      <c r="J71" s="23">
        <f t="shared" si="21"/>
        <v>1.81973</v>
      </c>
      <c r="K71" s="23">
        <f t="shared" si="21"/>
        <v>0.05428</v>
      </c>
      <c r="L71" s="23">
        <f t="shared" si="21"/>
        <v>0.0534936</v>
      </c>
      <c r="M71" s="23">
        <f t="shared" si="21"/>
        <v>85.94059</v>
      </c>
      <c r="N71" s="23">
        <f t="shared" si="21"/>
        <v>11.08896</v>
      </c>
      <c r="O71" s="23">
        <f t="shared" si="21"/>
        <v>2.17828</v>
      </c>
      <c r="P71" s="23">
        <f t="shared" si="21"/>
        <v>0.79203</v>
      </c>
      <c r="Q71" s="31">
        <f t="shared" si="19"/>
        <v>99.99986</v>
      </c>
      <c r="T71" s="18">
        <v>9</v>
      </c>
      <c r="U71" s="104">
        <v>31</v>
      </c>
      <c r="V71" s="105" t="s">
        <v>138</v>
      </c>
      <c r="W71" s="26">
        <v>0.972974812250347</v>
      </c>
      <c r="X71" s="26">
        <v>10.5640833333333</v>
      </c>
      <c r="Y71" s="26">
        <v>85.9659818386885</v>
      </c>
      <c r="Z71" s="26">
        <v>2.32324679927377</v>
      </c>
      <c r="AA71" s="26">
        <v>1.52422006261358</v>
      </c>
      <c r="AB71" s="26">
        <v>1.09965822689512</v>
      </c>
      <c r="AC71" s="26">
        <v>0.0325465564543581</v>
      </c>
      <c r="AD71">
        <v>0.032222053390103</v>
      </c>
      <c r="AE71" s="26">
        <v>94.059405940594</v>
      </c>
      <c r="AF71" s="26">
        <v>5.94059405940594</v>
      </c>
      <c r="AG71" s="26">
        <v>0</v>
      </c>
      <c r="AH71" s="26">
        <v>0</v>
      </c>
      <c r="AI71" s="29">
        <f t="shared" si="20"/>
        <v>99.9999999999999</v>
      </c>
    </row>
    <row r="72" ht="39" spans="2:35">
      <c r="B72" s="20" t="s">
        <v>97</v>
      </c>
      <c r="C72" s="24">
        <f t="shared" ref="C72:P72" si="22">STDEVA(C61:C69)</f>
        <v>9.07989231458416</v>
      </c>
      <c r="D72" s="22"/>
      <c r="E72" s="24">
        <f t="shared" si="22"/>
        <v>0.0593611989808532</v>
      </c>
      <c r="F72" s="24">
        <f t="shared" si="22"/>
        <v>1.59474035957094</v>
      </c>
      <c r="G72" s="24">
        <f t="shared" si="22"/>
        <v>0</v>
      </c>
      <c r="H72" s="24">
        <f t="shared" si="22"/>
        <v>3.8739685427579</v>
      </c>
      <c r="I72" s="24">
        <f t="shared" si="22"/>
        <v>0.768650948090224</v>
      </c>
      <c r="J72" s="24">
        <f t="shared" si="22"/>
        <v>0.589079185631647</v>
      </c>
      <c r="K72" s="24">
        <f t="shared" si="22"/>
        <v>0.0169824255563738</v>
      </c>
      <c r="L72" s="24">
        <f t="shared" si="22"/>
        <v>0.0169308503330459</v>
      </c>
      <c r="M72" s="24">
        <f t="shared" si="22"/>
        <v>9.04889751074682</v>
      </c>
      <c r="N72" s="24">
        <f t="shared" si="22"/>
        <v>6.59435803126009</v>
      </c>
      <c r="O72" s="24">
        <f t="shared" si="22"/>
        <v>2.04110708120482</v>
      </c>
      <c r="P72" s="24">
        <f t="shared" si="22"/>
        <v>1.00365581749921</v>
      </c>
      <c r="Q72" s="32"/>
      <c r="T72" s="19">
        <v>10</v>
      </c>
      <c r="U72" s="96">
        <v>11</v>
      </c>
      <c r="V72" s="97" t="s">
        <v>100</v>
      </c>
      <c r="W72" s="98">
        <v>0.964365079888067</v>
      </c>
      <c r="X72" s="98">
        <v>8.62066666666666</v>
      </c>
      <c r="Y72" s="26">
        <v>85.9659818386885</v>
      </c>
      <c r="Z72" s="98">
        <v>3.06339089516554</v>
      </c>
      <c r="AA72" s="98">
        <v>1.75025452296674</v>
      </c>
      <c r="AB72" s="98">
        <v>1.24409233511488</v>
      </c>
      <c r="AC72" s="98">
        <v>0.0363347273034092</v>
      </c>
      <c r="AD72">
        <v>0.0358180120806597</v>
      </c>
      <c r="AE72" s="98">
        <v>93.069306930693</v>
      </c>
      <c r="AF72" s="98">
        <v>6.93069306930693</v>
      </c>
      <c r="AG72" s="98">
        <v>0</v>
      </c>
      <c r="AH72" s="98">
        <v>0</v>
      </c>
      <c r="AI72" s="112">
        <f t="shared" si="20"/>
        <v>99.9999999999999</v>
      </c>
    </row>
    <row r="73" ht="19.5" spans="2:3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T73" s="20" t="s">
        <v>96</v>
      </c>
      <c r="U73" s="113">
        <f t="shared" ref="U73:AH73" si="23">AVERAGE(U63:U72)</f>
        <v>19.5</v>
      </c>
      <c r="V73" s="22"/>
      <c r="W73" s="23">
        <f t="shared" si="23"/>
        <v>0.931949365818951</v>
      </c>
      <c r="X73" s="23">
        <f t="shared" si="23"/>
        <v>8.93774833333333</v>
      </c>
      <c r="Y73" s="23">
        <f t="shared" si="23"/>
        <v>85.9659818386885</v>
      </c>
      <c r="Z73" s="23">
        <f t="shared" si="23"/>
        <v>5.85003958211928</v>
      </c>
      <c r="AA73" s="23">
        <f t="shared" si="23"/>
        <v>2.23650930077189</v>
      </c>
      <c r="AB73" s="23">
        <f t="shared" si="23"/>
        <v>1.62475312137332</v>
      </c>
      <c r="AC73" s="23">
        <f t="shared" si="23"/>
        <v>0.0482277554321734</v>
      </c>
      <c r="AD73" s="23">
        <f t="shared" si="23"/>
        <v>0.04734553916476</v>
      </c>
      <c r="AE73" s="23">
        <f t="shared" si="23"/>
        <v>87.3267326732673</v>
      </c>
      <c r="AF73" s="23">
        <f t="shared" si="23"/>
        <v>10.2970297029703</v>
      </c>
      <c r="AG73" s="23">
        <f t="shared" si="23"/>
        <v>1.78217821782178</v>
      </c>
      <c r="AH73" s="23">
        <f t="shared" si="23"/>
        <v>0.594059405940594</v>
      </c>
      <c r="AI73" s="31">
        <f t="shared" si="20"/>
        <v>99.9999999999999</v>
      </c>
    </row>
    <row r="74" ht="19.5" spans="2:3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T74" s="20" t="s">
        <v>97</v>
      </c>
      <c r="U74" s="24">
        <f t="shared" ref="U74:AH74" si="24">STDEVA(U63:U71)</f>
        <v>10.1748600863981</v>
      </c>
      <c r="V74" s="22"/>
      <c r="W74" s="24">
        <f t="shared" si="24"/>
        <v>0.0670500888753196</v>
      </c>
      <c r="X74" s="24">
        <f t="shared" si="24"/>
        <v>1.42987485987939</v>
      </c>
      <c r="Y74" s="24">
        <f t="shared" si="24"/>
        <v>0</v>
      </c>
      <c r="Z74" s="24">
        <f t="shared" si="24"/>
        <v>5.76402672253816</v>
      </c>
      <c r="AA74" s="24">
        <f t="shared" si="24"/>
        <v>1.01352985061168</v>
      </c>
      <c r="AB74" s="24">
        <f t="shared" si="24"/>
        <v>0.802353595981242</v>
      </c>
      <c r="AC74" s="24">
        <f t="shared" si="24"/>
        <v>0.0231207940851899</v>
      </c>
      <c r="AD74" s="24">
        <f t="shared" si="24"/>
        <v>0.0228118590765933</v>
      </c>
      <c r="AE74" s="24">
        <f t="shared" si="24"/>
        <v>13.7469739931739</v>
      </c>
      <c r="AF74" s="24">
        <f t="shared" si="24"/>
        <v>9.92296790651674</v>
      </c>
      <c r="AG74" s="24">
        <f t="shared" si="24"/>
        <v>3.01126857935555</v>
      </c>
      <c r="AH74" s="24">
        <f t="shared" si="24"/>
        <v>1.10696434529693</v>
      </c>
      <c r="AI74" s="32"/>
    </row>
    <row r="75" spans="2:17">
      <c r="B75" s="100" t="s">
        <v>139</v>
      </c>
      <c r="C75" s="101"/>
      <c r="D75" s="101"/>
      <c r="E75" s="101"/>
      <c r="F75" s="101"/>
      <c r="G75" s="101"/>
      <c r="H75" s="101"/>
      <c r="I75" s="108"/>
      <c r="J75" s="26"/>
      <c r="K75" s="26"/>
      <c r="L75" s="26"/>
      <c r="M75" s="26"/>
      <c r="N75" s="26"/>
      <c r="O75" s="26"/>
      <c r="P75" s="26"/>
      <c r="Q75" s="26"/>
    </row>
    <row r="76" ht="13.5" spans="2:17">
      <c r="B76" s="102"/>
      <c r="C76" s="103"/>
      <c r="D76" s="103"/>
      <c r="E76" s="103"/>
      <c r="F76" s="103"/>
      <c r="G76" s="103"/>
      <c r="H76" s="103"/>
      <c r="I76" s="109"/>
      <c r="J76" s="26"/>
      <c r="K76" s="26"/>
      <c r="L76" s="26"/>
      <c r="M76" s="26"/>
      <c r="N76" s="26"/>
      <c r="O76" s="26"/>
      <c r="P76" s="26"/>
      <c r="Q76" s="26"/>
    </row>
    <row r="77" ht="15.75" spans="2:17">
      <c r="B77" s="12" t="s">
        <v>51</v>
      </c>
      <c r="C77" s="13">
        <v>5</v>
      </c>
      <c r="D77" s="12" t="s">
        <v>52</v>
      </c>
      <c r="E77" s="13">
        <v>5</v>
      </c>
      <c r="F77" s="12" t="s">
        <v>53</v>
      </c>
      <c r="G77" s="13">
        <v>0.1</v>
      </c>
      <c r="H77" s="12" t="s">
        <v>54</v>
      </c>
      <c r="I77" s="13">
        <v>0.2</v>
      </c>
      <c r="J77" s="26"/>
      <c r="K77" s="26"/>
      <c r="L77" s="26"/>
      <c r="M77" s="26"/>
      <c r="N77" s="26"/>
      <c r="O77" s="26"/>
      <c r="P77" s="26"/>
      <c r="Q77" s="26"/>
    </row>
    <row r="78" ht="15.75" spans="2:37">
      <c r="B78" s="14" t="s">
        <v>59</v>
      </c>
      <c r="C78" s="15" t="s">
        <v>60</v>
      </c>
      <c r="D78" s="16" t="s">
        <v>61</v>
      </c>
      <c r="E78" s="16" t="s">
        <v>62</v>
      </c>
      <c r="F78" s="16" t="s">
        <v>63</v>
      </c>
      <c r="G78" s="16" t="s">
        <v>64</v>
      </c>
      <c r="H78" s="16" t="s">
        <v>65</v>
      </c>
      <c r="I78" s="16" t="s">
        <v>66</v>
      </c>
      <c r="J78" s="16" t="s">
        <v>67</v>
      </c>
      <c r="K78" s="16" t="s">
        <v>68</v>
      </c>
      <c r="L78" s="16" t="s">
        <v>69</v>
      </c>
      <c r="M78" s="16" t="s">
        <v>77</v>
      </c>
      <c r="N78" s="16" t="s">
        <v>71</v>
      </c>
      <c r="O78" s="16" t="s">
        <v>72</v>
      </c>
      <c r="P78" s="16" t="s">
        <v>73</v>
      </c>
      <c r="Q78" s="28" t="s">
        <v>70</v>
      </c>
      <c r="T78" s="110"/>
      <c r="U78" s="110"/>
      <c r="V78" s="110"/>
      <c r="AH78" s="114"/>
      <c r="AI78" s="114"/>
      <c r="AJ78" s="114"/>
      <c r="AK78" s="114"/>
    </row>
    <row r="79" ht="26.25" spans="2:37">
      <c r="B79" s="16">
        <v>1</v>
      </c>
      <c r="C79" s="87">
        <v>5</v>
      </c>
      <c r="D79" s="88" t="s">
        <v>79</v>
      </c>
      <c r="E79" s="87">
        <v>0.920308679184341</v>
      </c>
      <c r="F79" s="87">
        <v>2.39815</v>
      </c>
      <c r="G79" s="87">
        <v>85.9659818386885</v>
      </c>
      <c r="H79" s="87">
        <v>6.85074263793999</v>
      </c>
      <c r="I79" s="87">
        <v>2.61739233550111</v>
      </c>
      <c r="J79" s="87">
        <v>1.50351332594027</v>
      </c>
      <c r="K79" s="87">
        <v>0.0487557794195581</v>
      </c>
      <c r="L79" s="87">
        <v>0.0453284445373458</v>
      </c>
      <c r="M79" s="87">
        <v>92.079207920792</v>
      </c>
      <c r="N79" s="24">
        <v>3.96039603960396</v>
      </c>
      <c r="O79" s="24">
        <v>2.97029702970297</v>
      </c>
      <c r="P79" s="24">
        <v>0.99009900990099</v>
      </c>
      <c r="Q79" s="32">
        <f t="shared" ref="Q79:Q89" si="25">M79+N79+O79+P79</f>
        <v>99.9999999999999</v>
      </c>
      <c r="T79" s="8" t="s">
        <v>140</v>
      </c>
      <c r="U79" s="9"/>
      <c r="V79" s="9"/>
      <c r="W79" s="9"/>
      <c r="X79" s="9"/>
      <c r="Y79" s="9"/>
      <c r="Z79" s="9"/>
      <c r="AA79" s="25"/>
      <c r="AH79" s="114"/>
      <c r="AI79" s="114"/>
      <c r="AJ79" s="114"/>
      <c r="AK79" s="114"/>
    </row>
    <row r="80" ht="26.25" spans="2:36">
      <c r="B80" s="16">
        <v>2</v>
      </c>
      <c r="C80" s="87">
        <v>13</v>
      </c>
      <c r="D80" s="88" t="s">
        <v>141</v>
      </c>
      <c r="E80" s="87">
        <v>0.697314175217492</v>
      </c>
      <c r="F80" s="87">
        <v>1.4671</v>
      </c>
      <c r="G80" s="87">
        <v>85.9659818386885</v>
      </c>
      <c r="H80" s="87">
        <v>26.0206841160815</v>
      </c>
      <c r="I80" s="87">
        <v>5.1010473548166</v>
      </c>
      <c r="J80" s="87">
        <v>3.90126188455584</v>
      </c>
      <c r="K80" s="87">
        <v>0.121246645635104</v>
      </c>
      <c r="L80" s="87">
        <v>0.113683859397209</v>
      </c>
      <c r="M80" s="87">
        <v>59.4059405940594</v>
      </c>
      <c r="N80" s="24">
        <v>23.7623762376237</v>
      </c>
      <c r="O80" s="24">
        <v>7.92079207920792</v>
      </c>
      <c r="P80" s="24">
        <v>8.91089108910891</v>
      </c>
      <c r="Q80" s="32">
        <f t="shared" si="25"/>
        <v>99.9999999999999</v>
      </c>
      <c r="T80" s="10"/>
      <c r="U80" s="11"/>
      <c r="V80" s="11"/>
      <c r="W80" s="11"/>
      <c r="X80" s="11"/>
      <c r="Y80" s="11"/>
      <c r="Z80" s="11"/>
      <c r="AA80" s="27"/>
      <c r="AH80" s="34"/>
      <c r="AJ80" s="34"/>
    </row>
    <row r="81" ht="26.25" spans="2:36">
      <c r="B81" s="16">
        <v>3</v>
      </c>
      <c r="C81" s="87">
        <v>5</v>
      </c>
      <c r="D81" s="88" t="s">
        <v>79</v>
      </c>
      <c r="E81" s="87">
        <v>0.920308679184341</v>
      </c>
      <c r="F81" s="87">
        <v>3.41393333333333</v>
      </c>
      <c r="G81" s="87">
        <v>85.9659818386885</v>
      </c>
      <c r="H81" s="87">
        <v>6.85074263793999</v>
      </c>
      <c r="I81" s="87">
        <v>2.61739233550111</v>
      </c>
      <c r="J81" s="87">
        <v>1.50351332594027</v>
      </c>
      <c r="K81" s="87">
        <v>0.0487557794195581</v>
      </c>
      <c r="L81" s="87">
        <v>0.0453284445373458</v>
      </c>
      <c r="M81" s="87">
        <v>92.079207920792</v>
      </c>
      <c r="N81" s="24">
        <v>3.96039603960396</v>
      </c>
      <c r="O81" s="24">
        <v>2.97029702970297</v>
      </c>
      <c r="P81" s="24">
        <v>0.99009900990099</v>
      </c>
      <c r="Q81" s="32">
        <f t="shared" si="25"/>
        <v>99.9999999999999</v>
      </c>
      <c r="T81" s="12" t="s">
        <v>55</v>
      </c>
      <c r="U81" s="13">
        <v>5</v>
      </c>
      <c r="V81" s="12" t="s">
        <v>56</v>
      </c>
      <c r="W81" s="13">
        <v>5</v>
      </c>
      <c r="X81" s="12" t="s">
        <v>57</v>
      </c>
      <c r="Y81" s="13">
        <v>0.1</v>
      </c>
      <c r="Z81" s="12" t="s">
        <v>58</v>
      </c>
      <c r="AA81" s="13">
        <v>0.2</v>
      </c>
      <c r="AB81" s="26"/>
      <c r="AC81" s="26"/>
      <c r="AD81" s="26"/>
      <c r="AE81" s="26"/>
      <c r="AF81" s="26"/>
      <c r="AG81" s="26"/>
      <c r="AH81" s="26"/>
      <c r="AI81" s="26"/>
      <c r="AJ81" s="34"/>
    </row>
    <row r="82" ht="26.25" spans="2:37">
      <c r="B82" s="16">
        <v>4</v>
      </c>
      <c r="C82" s="87">
        <v>10</v>
      </c>
      <c r="D82" s="88" t="s">
        <v>103</v>
      </c>
      <c r="E82" s="87">
        <v>0.967185069842637</v>
      </c>
      <c r="F82" s="87">
        <v>2.69586666666666</v>
      </c>
      <c r="G82" s="87">
        <v>85.9659818386885</v>
      </c>
      <c r="H82" s="87">
        <v>2.82096768994568</v>
      </c>
      <c r="I82" s="87">
        <v>1.67957366314957</v>
      </c>
      <c r="J82" s="87">
        <v>1.28516731579834</v>
      </c>
      <c r="K82" s="87">
        <v>0.0396716430569414</v>
      </c>
      <c r="L82" s="87">
        <v>0.0390048355473555</v>
      </c>
      <c r="M82" s="87">
        <v>93.069306930693</v>
      </c>
      <c r="N82" s="24">
        <v>5.94059405940594</v>
      </c>
      <c r="O82" s="24">
        <v>0.99009900990099</v>
      </c>
      <c r="P82" s="24">
        <v>0</v>
      </c>
      <c r="Q82" s="32">
        <f t="shared" si="25"/>
        <v>99.9999999999999</v>
      </c>
      <c r="T82" s="14" t="s">
        <v>74</v>
      </c>
      <c r="U82" s="15" t="s">
        <v>75</v>
      </c>
      <c r="V82" s="16" t="s">
        <v>61</v>
      </c>
      <c r="W82" s="16" t="s">
        <v>62</v>
      </c>
      <c r="X82" s="16" t="s">
        <v>76</v>
      </c>
      <c r="Y82" s="16" t="s">
        <v>64</v>
      </c>
      <c r="Z82" s="16" t="s">
        <v>65</v>
      </c>
      <c r="AA82" s="16" t="s">
        <v>66</v>
      </c>
      <c r="AB82" s="16" t="s">
        <v>67</v>
      </c>
      <c r="AC82" s="16" t="s">
        <v>68</v>
      </c>
      <c r="AD82" s="16" t="s">
        <v>69</v>
      </c>
      <c r="AE82" s="16" t="s">
        <v>77</v>
      </c>
      <c r="AF82" s="16" t="s">
        <v>71</v>
      </c>
      <c r="AG82" s="16" t="s">
        <v>72</v>
      </c>
      <c r="AH82" s="16" t="s">
        <v>73</v>
      </c>
      <c r="AI82" s="28" t="s">
        <v>70</v>
      </c>
      <c r="AJ82" s="34"/>
      <c r="AK82" s="34"/>
    </row>
    <row r="83" ht="39" spans="2:35">
      <c r="B83" s="16">
        <v>5</v>
      </c>
      <c r="C83" s="87">
        <v>18</v>
      </c>
      <c r="D83" s="88" t="s">
        <v>142</v>
      </c>
      <c r="E83" s="87">
        <v>0.969144958474</v>
      </c>
      <c r="F83" s="87">
        <v>2.18766666666666</v>
      </c>
      <c r="G83" s="87">
        <v>85.9659818386885</v>
      </c>
      <c r="H83" s="87">
        <v>2.65248393945602</v>
      </c>
      <c r="I83" s="87">
        <v>1.62864481685112</v>
      </c>
      <c r="J83" s="87">
        <v>1.17146620641386</v>
      </c>
      <c r="K83" s="87">
        <v>0.0346411649797838</v>
      </c>
      <c r="L83" s="87">
        <v>0.0342560077787465</v>
      </c>
      <c r="M83" s="87">
        <v>94.059405940594</v>
      </c>
      <c r="N83" s="24">
        <v>5.94059405940594</v>
      </c>
      <c r="O83" s="24">
        <v>0</v>
      </c>
      <c r="P83" s="24">
        <v>0</v>
      </c>
      <c r="Q83" s="32">
        <f t="shared" si="25"/>
        <v>99.9999999999999</v>
      </c>
      <c r="T83" s="17">
        <v>1</v>
      </c>
      <c r="U83" s="104">
        <v>4</v>
      </c>
      <c r="V83" s="105" t="s">
        <v>143</v>
      </c>
      <c r="W83" s="26">
        <v>0.920026226075297</v>
      </c>
      <c r="X83" s="26">
        <v>0.781916666666666</v>
      </c>
      <c r="Y83" s="117">
        <v>85.9659818386885</v>
      </c>
      <c r="Z83" s="117">
        <v>6.87502399678239</v>
      </c>
      <c r="AA83" s="117">
        <v>2.62202669642824</v>
      </c>
      <c r="AB83" s="117">
        <v>1.55972374030972</v>
      </c>
      <c r="AC83" s="26">
        <v>0.049764681355635</v>
      </c>
      <c r="AD83">
        <v>0.046548158589607</v>
      </c>
      <c r="AE83" s="117">
        <v>91.089108910891</v>
      </c>
      <c r="AF83" s="117">
        <v>5.94059405940594</v>
      </c>
      <c r="AG83" s="26">
        <v>0.99009900990099</v>
      </c>
      <c r="AH83" s="117">
        <v>1.98019801980198</v>
      </c>
      <c r="AI83" s="29">
        <f t="shared" ref="AI83:AI93" si="26">AE83+AF83+AG83+AH83</f>
        <v>99.9999999999999</v>
      </c>
    </row>
    <row r="84" ht="39" spans="2:35">
      <c r="B84" s="16">
        <v>6</v>
      </c>
      <c r="C84" s="87">
        <v>18</v>
      </c>
      <c r="D84" s="88" t="s">
        <v>142</v>
      </c>
      <c r="E84" s="87">
        <v>0.969144958474</v>
      </c>
      <c r="F84" s="87">
        <v>3.10613333333333</v>
      </c>
      <c r="G84" s="87">
        <v>85.9659818386885</v>
      </c>
      <c r="H84" s="87">
        <v>2.65248393945602</v>
      </c>
      <c r="I84" s="87">
        <v>1.62864481685112</v>
      </c>
      <c r="J84" s="87">
        <v>1.17146620641386</v>
      </c>
      <c r="K84" s="87">
        <v>0.0346411649797838</v>
      </c>
      <c r="L84" s="87">
        <v>0.0342560077787465</v>
      </c>
      <c r="M84" s="87">
        <v>94.059405940594</v>
      </c>
      <c r="N84" s="24">
        <v>5.94059405940594</v>
      </c>
      <c r="O84" s="24">
        <v>0</v>
      </c>
      <c r="P84" s="24">
        <v>0</v>
      </c>
      <c r="Q84" s="32">
        <f t="shared" si="25"/>
        <v>99.9999999999999</v>
      </c>
      <c r="T84" s="18">
        <v>2</v>
      </c>
      <c r="U84" s="104">
        <v>7</v>
      </c>
      <c r="V84" s="105" t="s">
        <v>144</v>
      </c>
      <c r="W84" s="26">
        <v>0.96976555054331</v>
      </c>
      <c r="X84" s="26">
        <v>0.907383333333333</v>
      </c>
      <c r="Y84" s="117">
        <v>85.9659818386885</v>
      </c>
      <c r="Z84" s="117">
        <v>2.59913413289653</v>
      </c>
      <c r="AA84" s="117">
        <v>1.61218303331121</v>
      </c>
      <c r="AB84" s="117">
        <v>1.2464595018194</v>
      </c>
      <c r="AC84" s="26">
        <v>0.0379400868484638</v>
      </c>
      <c r="AD84">
        <v>0.0371806460413891</v>
      </c>
      <c r="AE84" s="117">
        <v>95.049504950495</v>
      </c>
      <c r="AF84" s="117">
        <v>3.96039603960396</v>
      </c>
      <c r="AG84" s="26">
        <v>0.99009900990099</v>
      </c>
      <c r="AH84" s="26">
        <v>0</v>
      </c>
      <c r="AI84" s="29">
        <f t="shared" si="26"/>
        <v>100</v>
      </c>
    </row>
    <row r="85" ht="39" spans="2:35">
      <c r="B85" s="16">
        <v>7</v>
      </c>
      <c r="C85" s="87">
        <v>13</v>
      </c>
      <c r="D85" s="88" t="s">
        <v>112</v>
      </c>
      <c r="E85" s="87">
        <v>0.593890818463743</v>
      </c>
      <c r="F85" s="87">
        <v>2.27215</v>
      </c>
      <c r="G85" s="87">
        <v>85.9659818386885</v>
      </c>
      <c r="H85" s="87">
        <v>34.9115745244704</v>
      </c>
      <c r="I85" s="87">
        <v>5.90860174021489</v>
      </c>
      <c r="J85" s="87">
        <v>4.4968697624294</v>
      </c>
      <c r="K85" s="87">
        <v>0.130005014267229</v>
      </c>
      <c r="L85" s="87">
        <v>0.128119011130049</v>
      </c>
      <c r="M85" s="87">
        <v>44.5544554455445</v>
      </c>
      <c r="N85" s="24">
        <v>37.6237623762376</v>
      </c>
      <c r="O85" s="24">
        <v>12.8712871287128</v>
      </c>
      <c r="P85" s="24">
        <v>4.95049504950495</v>
      </c>
      <c r="Q85" s="32">
        <f t="shared" si="25"/>
        <v>99.9999999999998</v>
      </c>
      <c r="T85" s="18">
        <v>3</v>
      </c>
      <c r="U85" s="104">
        <v>4</v>
      </c>
      <c r="V85" s="105" t="s">
        <v>143</v>
      </c>
      <c r="W85" s="26">
        <v>0.920026226075297</v>
      </c>
      <c r="X85" s="26">
        <v>0.827616666666666</v>
      </c>
      <c r="Y85" s="117">
        <v>85.9659818386885</v>
      </c>
      <c r="Z85" s="117">
        <v>6.87502399678239</v>
      </c>
      <c r="AA85" s="117">
        <v>2.62202669642824</v>
      </c>
      <c r="AB85" s="117">
        <v>1.55972374030972</v>
      </c>
      <c r="AC85" s="26">
        <v>0.049764681355635</v>
      </c>
      <c r="AD85">
        <v>0.046548158589607</v>
      </c>
      <c r="AE85" s="117">
        <v>91.089108910891</v>
      </c>
      <c r="AF85" s="117">
        <v>5.94059405940594</v>
      </c>
      <c r="AG85" s="26">
        <v>0.99009900990099</v>
      </c>
      <c r="AH85" s="117">
        <v>1.98019801980198</v>
      </c>
      <c r="AI85" s="29">
        <f t="shared" si="26"/>
        <v>99.9999999999999</v>
      </c>
    </row>
    <row r="86" ht="39" spans="2:35">
      <c r="B86" s="16">
        <v>8</v>
      </c>
      <c r="C86" s="87">
        <v>11</v>
      </c>
      <c r="D86" s="88" t="s">
        <v>100</v>
      </c>
      <c r="E86" s="87">
        <v>0.964365079888067</v>
      </c>
      <c r="F86" s="87">
        <v>3.60738333333333</v>
      </c>
      <c r="G86" s="87">
        <v>85.9659818386885</v>
      </c>
      <c r="H86" s="87">
        <v>3.06339089516554</v>
      </c>
      <c r="I86" s="87">
        <v>1.75025452296674</v>
      </c>
      <c r="J86" s="87">
        <v>1.24409233511488</v>
      </c>
      <c r="K86" s="87">
        <v>0.0363347273034092</v>
      </c>
      <c r="L86" s="87">
        <v>0.0358180120806597</v>
      </c>
      <c r="M86" s="87">
        <v>93.069306930693</v>
      </c>
      <c r="N86" s="24">
        <v>6.93069306930693</v>
      </c>
      <c r="O86" s="24">
        <v>0</v>
      </c>
      <c r="P86" s="24">
        <v>0</v>
      </c>
      <c r="Q86" s="32">
        <f t="shared" si="25"/>
        <v>99.9999999999999</v>
      </c>
      <c r="T86" s="18">
        <v>4</v>
      </c>
      <c r="U86" s="104">
        <v>7</v>
      </c>
      <c r="V86" s="105" t="s">
        <v>145</v>
      </c>
      <c r="W86" s="26">
        <v>0.838997675683612</v>
      </c>
      <c r="X86" s="26">
        <v>0.500649999999999</v>
      </c>
      <c r="Y86" s="117">
        <v>85.9659818386885</v>
      </c>
      <c r="Z86" s="117">
        <v>13.8407228881692</v>
      </c>
      <c r="AA86" s="117">
        <v>3.72031220305087</v>
      </c>
      <c r="AB86" s="117">
        <v>2.48313285187702</v>
      </c>
      <c r="AC86" s="26">
        <v>0.0773749620653413</v>
      </c>
      <c r="AD86">
        <v>0.0719097550915588</v>
      </c>
      <c r="AE86" s="117">
        <v>76.2376237623762</v>
      </c>
      <c r="AF86" s="117">
        <v>18.8118811881188</v>
      </c>
      <c r="AG86" s="26">
        <v>0.99009900990099</v>
      </c>
      <c r="AH86" s="117">
        <v>3.96039603960396</v>
      </c>
      <c r="AI86" s="29">
        <f t="shared" si="26"/>
        <v>100</v>
      </c>
    </row>
    <row r="87" ht="39" spans="2:35">
      <c r="B87" s="16">
        <v>9</v>
      </c>
      <c r="C87" s="87">
        <v>5</v>
      </c>
      <c r="D87" s="88" t="s">
        <v>79</v>
      </c>
      <c r="E87" s="87">
        <v>0.920308679184341</v>
      </c>
      <c r="F87" s="87">
        <v>4.63521666666666</v>
      </c>
      <c r="G87" s="87">
        <v>85.9659818386885</v>
      </c>
      <c r="H87" s="87">
        <v>6.85074263793999</v>
      </c>
      <c r="I87" s="87">
        <v>2.61739233550111</v>
      </c>
      <c r="J87" s="87">
        <v>1.50351332594027</v>
      </c>
      <c r="K87" s="87">
        <v>0.0487557794195581</v>
      </c>
      <c r="L87" s="87">
        <v>0.0453284445373458</v>
      </c>
      <c r="M87" s="87">
        <v>92.079207920792</v>
      </c>
      <c r="N87" s="24">
        <v>3.96039603960396</v>
      </c>
      <c r="O87" s="24">
        <v>2.97029702970297</v>
      </c>
      <c r="P87" s="24">
        <v>0.99009900990099</v>
      </c>
      <c r="Q87" s="32">
        <f t="shared" si="25"/>
        <v>99.9999999999999</v>
      </c>
      <c r="T87" s="18">
        <v>5</v>
      </c>
      <c r="U87" s="104">
        <v>7</v>
      </c>
      <c r="V87" s="105" t="s">
        <v>146</v>
      </c>
      <c r="W87" s="26">
        <v>0.9149335258462</v>
      </c>
      <c r="X87" s="26">
        <v>0.784833333333333</v>
      </c>
      <c r="Y87" s="117">
        <v>85.9659818386885</v>
      </c>
      <c r="Z87" s="117">
        <v>7.31282297218681</v>
      </c>
      <c r="AA87" s="117">
        <v>2.70422317351708</v>
      </c>
      <c r="AB87" s="117">
        <v>1.47532226132614</v>
      </c>
      <c r="AC87" s="26">
        <v>0.047833653145687</v>
      </c>
      <c r="AD87">
        <v>0.0442058115743029</v>
      </c>
      <c r="AE87" s="117">
        <v>93.069306930693</v>
      </c>
      <c r="AF87" s="117">
        <v>3.96039603960396</v>
      </c>
      <c r="AG87" s="117">
        <v>1.98019801980198</v>
      </c>
      <c r="AH87" s="26">
        <v>0.99009900990099</v>
      </c>
      <c r="AI87" s="29">
        <f t="shared" si="26"/>
        <v>99.9999999999999</v>
      </c>
    </row>
    <row r="88" ht="39" spans="2:35">
      <c r="B88" s="16">
        <v>10</v>
      </c>
      <c r="C88" s="87">
        <v>11</v>
      </c>
      <c r="D88" s="88" t="s">
        <v>100</v>
      </c>
      <c r="E88" s="87">
        <v>0.964365079888067</v>
      </c>
      <c r="F88" s="87">
        <v>2.4433</v>
      </c>
      <c r="G88" s="87">
        <v>85.9659818386885</v>
      </c>
      <c r="H88" s="87">
        <v>3.06339089516554</v>
      </c>
      <c r="I88" s="87">
        <v>1.75025452296674</v>
      </c>
      <c r="J88" s="87">
        <v>1.24409233511488</v>
      </c>
      <c r="K88" s="87">
        <v>0.0363347273034092</v>
      </c>
      <c r="L88" s="87">
        <v>0.0358180120806597</v>
      </c>
      <c r="M88" s="87">
        <v>93.069306930693</v>
      </c>
      <c r="N88" s="24">
        <v>6.93069306930693</v>
      </c>
      <c r="O88" s="24">
        <v>0</v>
      </c>
      <c r="P88" s="24">
        <v>0</v>
      </c>
      <c r="Q88" s="112">
        <f t="shared" si="25"/>
        <v>99.9999999999999</v>
      </c>
      <c r="T88" s="18">
        <v>6</v>
      </c>
      <c r="U88" s="104">
        <v>4</v>
      </c>
      <c r="V88" s="105" t="s">
        <v>143</v>
      </c>
      <c r="W88" s="26">
        <v>0.920026226075297</v>
      </c>
      <c r="X88" s="26">
        <v>0.843299999999999</v>
      </c>
      <c r="Y88" s="117">
        <v>85.9659818386885</v>
      </c>
      <c r="Z88" s="117">
        <v>6.87502399678239</v>
      </c>
      <c r="AA88" s="117">
        <v>2.62202669642824</v>
      </c>
      <c r="AB88" s="117">
        <v>1.55972374030972</v>
      </c>
      <c r="AC88" s="26">
        <v>0.049764681355635</v>
      </c>
      <c r="AD88">
        <v>0.046548158589607</v>
      </c>
      <c r="AE88" s="117">
        <v>91.089108910891</v>
      </c>
      <c r="AF88" s="117">
        <v>5.94059405940594</v>
      </c>
      <c r="AG88" s="26">
        <v>0.99009900990099</v>
      </c>
      <c r="AH88" s="117">
        <v>1.98019801980198</v>
      </c>
      <c r="AI88" s="29">
        <f t="shared" si="26"/>
        <v>99.9999999999999</v>
      </c>
    </row>
    <row r="89" ht="39" spans="2:35">
      <c r="B89" s="16" t="s">
        <v>96</v>
      </c>
      <c r="C89" s="87">
        <f t="shared" ref="C89:P89" si="27">AVERAGE(C79:C88)</f>
        <v>10.9</v>
      </c>
      <c r="D89" s="88"/>
      <c r="E89" s="87">
        <f t="shared" si="27"/>
        <v>0.888633617780103</v>
      </c>
      <c r="F89" s="87">
        <f t="shared" si="27"/>
        <v>2.82269</v>
      </c>
      <c r="G89" s="87">
        <f t="shared" si="27"/>
        <v>85.9659818386885</v>
      </c>
      <c r="H89" s="87">
        <f t="shared" si="27"/>
        <v>9.57372039135607</v>
      </c>
      <c r="I89" s="87">
        <f t="shared" si="27"/>
        <v>2.72991984443201</v>
      </c>
      <c r="J89" s="87">
        <f t="shared" si="27"/>
        <v>1.90249560236619</v>
      </c>
      <c r="K89" s="87">
        <f t="shared" si="27"/>
        <v>0.0579142425784335</v>
      </c>
      <c r="L89" s="87">
        <f t="shared" si="27"/>
        <v>0.0556941079405463</v>
      </c>
      <c r="M89" s="87">
        <f t="shared" si="27"/>
        <v>84.7524752475247</v>
      </c>
      <c r="N89" s="23">
        <f t="shared" si="27"/>
        <v>10.4950495049505</v>
      </c>
      <c r="O89" s="23">
        <f t="shared" si="27"/>
        <v>3.06930693069306</v>
      </c>
      <c r="P89" s="23">
        <f t="shared" si="27"/>
        <v>1.68316831683168</v>
      </c>
      <c r="Q89" s="31">
        <f t="shared" si="25"/>
        <v>99.9999999999999</v>
      </c>
      <c r="T89" s="18">
        <v>7</v>
      </c>
      <c r="U89" s="104">
        <v>4</v>
      </c>
      <c r="V89" s="105" t="s">
        <v>143</v>
      </c>
      <c r="W89" s="26">
        <v>0.920026226075297</v>
      </c>
      <c r="X89" s="26">
        <v>0.695566666666666</v>
      </c>
      <c r="Y89" s="117">
        <v>85.9659818386885</v>
      </c>
      <c r="Z89" s="117">
        <v>6.87502399678239</v>
      </c>
      <c r="AA89" s="117">
        <v>2.62202669642824</v>
      </c>
      <c r="AB89" s="117">
        <v>1.55972374030972</v>
      </c>
      <c r="AC89" s="26">
        <v>0.049764681355635</v>
      </c>
      <c r="AD89">
        <v>0.046548158589607</v>
      </c>
      <c r="AE89" s="117">
        <v>91.089108910891</v>
      </c>
      <c r="AF89" s="117">
        <v>5.94059405940594</v>
      </c>
      <c r="AG89" s="26">
        <v>0.99009900990099</v>
      </c>
      <c r="AH89" s="117">
        <v>1.98019801980198</v>
      </c>
      <c r="AI89" s="29">
        <f t="shared" si="26"/>
        <v>99.9999999999999</v>
      </c>
    </row>
    <row r="90" ht="39" spans="2:35">
      <c r="B90" s="16" t="s">
        <v>97</v>
      </c>
      <c r="C90" s="87">
        <f t="shared" ref="C90:P90" si="28">STDEVA(C79:C87)</f>
        <v>5.18277060182207</v>
      </c>
      <c r="D90" s="88"/>
      <c r="E90" s="87">
        <f>STDEVA(E79:E88)</f>
        <v>0.132115844236122</v>
      </c>
      <c r="F90" s="87">
        <f t="shared" si="28"/>
        <v>0.939095569920571</v>
      </c>
      <c r="G90" s="87">
        <f t="shared" si="28"/>
        <v>0</v>
      </c>
      <c r="H90" s="87">
        <f t="shared" si="28"/>
        <v>11.799549789762</v>
      </c>
      <c r="I90" s="87">
        <f t="shared" si="28"/>
        <v>1.58690728947979</v>
      </c>
      <c r="J90" s="87">
        <f t="shared" si="28"/>
        <v>1.27664773133247</v>
      </c>
      <c r="K90" s="87">
        <f t="shared" si="28"/>
        <v>0.0375661141532551</v>
      </c>
      <c r="L90" s="87">
        <f t="shared" si="28"/>
        <v>0.0361928836598762</v>
      </c>
      <c r="M90" s="87">
        <f t="shared" si="28"/>
        <v>18.45014371642</v>
      </c>
      <c r="N90" s="24">
        <f t="shared" si="28"/>
        <v>11.7983913740722</v>
      </c>
      <c r="O90" s="24">
        <f t="shared" si="28"/>
        <v>4.34717487535295</v>
      </c>
      <c r="P90" s="24">
        <f t="shared" si="28"/>
        <v>3.06948436266308</v>
      </c>
      <c r="Q90" s="32"/>
      <c r="T90" s="18">
        <v>8</v>
      </c>
      <c r="U90" s="104">
        <v>9</v>
      </c>
      <c r="V90" s="111" t="s">
        <v>147</v>
      </c>
      <c r="W90" s="26">
        <v>0.938998177725512</v>
      </c>
      <c r="X90" s="117">
        <v>1.03205</v>
      </c>
      <c r="Y90" s="117">
        <v>85.9659818386885</v>
      </c>
      <c r="Z90" s="117">
        <v>5.24408154577552</v>
      </c>
      <c r="AA90" s="117">
        <v>2.2899959706898</v>
      </c>
      <c r="AB90" s="117">
        <v>1.70867992310237</v>
      </c>
      <c r="AC90" s="26">
        <v>0.0513525051415638</v>
      </c>
      <c r="AD90">
        <v>0.0506723580529405</v>
      </c>
      <c r="AE90" s="117">
        <v>93.069306930693</v>
      </c>
      <c r="AF90" s="117">
        <v>3.96039603960396</v>
      </c>
      <c r="AG90" s="117">
        <v>1.98019801980198</v>
      </c>
      <c r="AH90" s="26">
        <v>0.99009900990099</v>
      </c>
      <c r="AI90" s="29">
        <f t="shared" si="26"/>
        <v>99.9999999999999</v>
      </c>
    </row>
    <row r="91" ht="38.25" spans="2:35">
      <c r="B91" s="115"/>
      <c r="C91" s="116"/>
      <c r="D91" s="2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8"/>
      <c r="T91" s="18">
        <v>9</v>
      </c>
      <c r="U91" s="104">
        <v>7</v>
      </c>
      <c r="V91" s="105" t="s">
        <v>144</v>
      </c>
      <c r="W91" s="26">
        <v>0.96976555054331</v>
      </c>
      <c r="X91" s="26">
        <v>0.693166666666666</v>
      </c>
      <c r="Y91" s="117">
        <v>85.9659818386885</v>
      </c>
      <c r="Z91" s="117">
        <v>2.59913413289653</v>
      </c>
      <c r="AA91" s="117">
        <v>1.61218303331121</v>
      </c>
      <c r="AB91" s="117">
        <v>1.2464595018194</v>
      </c>
      <c r="AC91" s="26">
        <v>0.0379400868484638</v>
      </c>
      <c r="AD91">
        <v>0.0371806460413891</v>
      </c>
      <c r="AE91" s="117">
        <v>95.049504950495</v>
      </c>
      <c r="AF91" s="117">
        <v>3.96039603960396</v>
      </c>
      <c r="AG91" s="26">
        <v>0.99009900990099</v>
      </c>
      <c r="AH91" s="26">
        <v>0</v>
      </c>
      <c r="AI91" s="29">
        <f t="shared" si="26"/>
        <v>100</v>
      </c>
    </row>
    <row r="92" ht="39" spans="2:35">
      <c r="B92" s="115"/>
      <c r="C92" s="116"/>
      <c r="D92" s="2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8"/>
      <c r="T92" s="19">
        <v>10</v>
      </c>
      <c r="U92" s="96">
        <v>4</v>
      </c>
      <c r="V92" s="97" t="s">
        <v>143</v>
      </c>
      <c r="W92" s="98">
        <v>0.920026226075297</v>
      </c>
      <c r="X92" s="98">
        <v>0.698816666666666</v>
      </c>
      <c r="Y92" s="117">
        <v>85.9659818386885</v>
      </c>
      <c r="Z92" s="119">
        <v>6.87502399678239</v>
      </c>
      <c r="AA92" s="119">
        <v>2.62202669642824</v>
      </c>
      <c r="AB92" s="119">
        <v>1.55972374030972</v>
      </c>
      <c r="AC92" s="98">
        <v>0.049764681355635</v>
      </c>
      <c r="AD92">
        <v>0.046548158589607</v>
      </c>
      <c r="AE92" s="119">
        <v>91.089108910891</v>
      </c>
      <c r="AF92" s="119">
        <v>5.94059405940594</v>
      </c>
      <c r="AG92" s="98">
        <v>0.99009900990099</v>
      </c>
      <c r="AH92" s="119">
        <v>1.98019801980198</v>
      </c>
      <c r="AI92" s="112">
        <f t="shared" si="26"/>
        <v>99.9999999999999</v>
      </c>
    </row>
    <row r="93" ht="19.5" spans="2:35">
      <c r="B93" s="100" t="s">
        <v>148</v>
      </c>
      <c r="C93" s="101"/>
      <c r="D93" s="101"/>
      <c r="E93" s="101"/>
      <c r="F93" s="101"/>
      <c r="G93" s="101"/>
      <c r="H93" s="101"/>
      <c r="I93" s="108"/>
      <c r="J93" s="26"/>
      <c r="K93" s="26"/>
      <c r="L93" s="26"/>
      <c r="M93" s="26"/>
      <c r="N93" s="26"/>
      <c r="O93" s="26"/>
      <c r="P93" s="26"/>
      <c r="Q93" s="26"/>
      <c r="T93" s="20" t="s">
        <v>96</v>
      </c>
      <c r="U93" s="113">
        <f t="shared" ref="U93:AH93" si="29">AVERAGE(U83:U92)</f>
        <v>5.7</v>
      </c>
      <c r="V93" s="22"/>
      <c r="W93" s="23">
        <f t="shared" si="29"/>
        <v>0.923259161071843</v>
      </c>
      <c r="X93" s="23">
        <f t="shared" si="29"/>
        <v>0.776529999999999</v>
      </c>
      <c r="Y93" s="23">
        <f t="shared" si="29"/>
        <v>85.9659818386885</v>
      </c>
      <c r="Z93" s="23">
        <f t="shared" si="29"/>
        <v>6.59710156558365</v>
      </c>
      <c r="AA93" s="23">
        <f t="shared" si="29"/>
        <v>2.50490308960214</v>
      </c>
      <c r="AB93" s="23">
        <f t="shared" si="29"/>
        <v>1.59586727414929</v>
      </c>
      <c r="AC93" s="23">
        <f t="shared" si="29"/>
        <v>0.0501264700827695</v>
      </c>
      <c r="AD93" s="23">
        <f t="shared" si="29"/>
        <v>0.0473890009749615</v>
      </c>
      <c r="AE93" s="23">
        <f t="shared" si="29"/>
        <v>90.7920792079207</v>
      </c>
      <c r="AF93" s="23">
        <f t="shared" si="29"/>
        <v>6.43564356435643</v>
      </c>
      <c r="AG93" s="23">
        <f t="shared" si="29"/>
        <v>1.18811881188119</v>
      </c>
      <c r="AH93" s="23">
        <f t="shared" si="29"/>
        <v>1.58415841584158</v>
      </c>
      <c r="AI93" s="31">
        <f t="shared" si="26"/>
        <v>99.9999999999999</v>
      </c>
    </row>
    <row r="94" ht="19.5" spans="2:35">
      <c r="B94" s="102"/>
      <c r="C94" s="103"/>
      <c r="D94" s="103"/>
      <c r="E94" s="103"/>
      <c r="F94" s="103"/>
      <c r="G94" s="103"/>
      <c r="H94" s="103"/>
      <c r="I94" s="109"/>
      <c r="J94" s="26"/>
      <c r="K94" s="26"/>
      <c r="L94" s="26"/>
      <c r="M94" s="26"/>
      <c r="N94" s="26"/>
      <c r="O94" s="26"/>
      <c r="P94" s="26"/>
      <c r="Q94" s="26"/>
      <c r="T94" s="20" t="s">
        <v>97</v>
      </c>
      <c r="U94" s="24">
        <f t="shared" ref="U94:AH94" si="30">STDEVA(U83:U91)</f>
        <v>1.90029237516523</v>
      </c>
      <c r="V94" s="22"/>
      <c r="W94" s="24">
        <f t="shared" si="30"/>
        <v>0.0383786487619314</v>
      </c>
      <c r="X94" s="24">
        <f t="shared" si="30"/>
        <v>0.149383042890036</v>
      </c>
      <c r="Y94" s="24">
        <f t="shared" si="30"/>
        <v>0</v>
      </c>
      <c r="Z94" s="24">
        <f t="shared" si="30"/>
        <v>3.29925822246159</v>
      </c>
      <c r="AA94" s="24">
        <f t="shared" si="30"/>
        <v>0.633480329025906</v>
      </c>
      <c r="AB94" s="24">
        <f t="shared" si="30"/>
        <v>0.36464877821401</v>
      </c>
      <c r="AC94" s="24">
        <f t="shared" si="30"/>
        <v>0.0114387793292271</v>
      </c>
      <c r="AD94" s="24">
        <f t="shared" si="30"/>
        <v>0.0102063156804507</v>
      </c>
      <c r="AE94" s="24">
        <f t="shared" si="30"/>
        <v>5.68768578865151</v>
      </c>
      <c r="AF94" s="24">
        <f t="shared" si="30"/>
        <v>4.72535348622982</v>
      </c>
      <c r="AG94" s="24">
        <f t="shared" si="30"/>
        <v>0.436592625588216</v>
      </c>
      <c r="AH94" s="24">
        <f t="shared" si="30"/>
        <v>1.22379512988377</v>
      </c>
      <c r="AI94" s="32"/>
    </row>
    <row r="95" ht="15.75" spans="2:17">
      <c r="B95" s="12" t="s">
        <v>51</v>
      </c>
      <c r="C95" s="13">
        <v>5</v>
      </c>
      <c r="D95" s="12" t="s">
        <v>52</v>
      </c>
      <c r="E95" s="13">
        <v>5</v>
      </c>
      <c r="F95" s="12" t="s">
        <v>53</v>
      </c>
      <c r="G95" s="13">
        <v>0.1</v>
      </c>
      <c r="H95" s="12" t="s">
        <v>54</v>
      </c>
      <c r="I95" s="13">
        <v>0.2</v>
      </c>
      <c r="J95" s="26"/>
      <c r="K95" s="26"/>
      <c r="L95" s="26"/>
      <c r="M95" s="26"/>
      <c r="N95" s="26"/>
      <c r="O95" s="26"/>
      <c r="P95" s="26"/>
      <c r="Q95" s="26"/>
    </row>
    <row r="96" ht="15.75" spans="2:17">
      <c r="B96" s="14" t="s">
        <v>59</v>
      </c>
      <c r="C96" s="15" t="s">
        <v>60</v>
      </c>
      <c r="D96" s="16" t="s">
        <v>61</v>
      </c>
      <c r="E96" s="16" t="s">
        <v>62</v>
      </c>
      <c r="F96" s="16" t="s">
        <v>63</v>
      </c>
      <c r="G96" s="16" t="s">
        <v>64</v>
      </c>
      <c r="H96" s="16" t="s">
        <v>65</v>
      </c>
      <c r="I96" s="16" t="s">
        <v>66</v>
      </c>
      <c r="J96" s="16" t="s">
        <v>67</v>
      </c>
      <c r="K96" s="16" t="s">
        <v>68</v>
      </c>
      <c r="L96" s="16" t="s">
        <v>69</v>
      </c>
      <c r="M96" s="16" t="s">
        <v>77</v>
      </c>
      <c r="N96" s="16" t="s">
        <v>71</v>
      </c>
      <c r="O96" s="16" t="s">
        <v>72</v>
      </c>
      <c r="P96" s="16" t="s">
        <v>73</v>
      </c>
      <c r="Q96" s="28" t="s">
        <v>70</v>
      </c>
    </row>
    <row r="97" ht="26.25" spans="2:17">
      <c r="B97" s="17">
        <v>1</v>
      </c>
      <c r="C97" s="93">
        <v>7</v>
      </c>
      <c r="D97" s="94" t="s">
        <v>119</v>
      </c>
      <c r="E97" s="24">
        <v>0.466147569758664</v>
      </c>
      <c r="F97" s="24">
        <v>2.67436666666666</v>
      </c>
      <c r="G97" s="24">
        <v>85.9659818386885</v>
      </c>
      <c r="H97" s="24">
        <v>45.8931483226663</v>
      </c>
      <c r="I97" s="24">
        <v>6.77444819322329</v>
      </c>
      <c r="J97" s="24">
        <v>5.07503121930928</v>
      </c>
      <c r="K97" s="24">
        <v>0.144210181698668</v>
      </c>
      <c r="L97" s="24">
        <v>14.3619665648537</v>
      </c>
      <c r="M97" s="24">
        <v>42.5742574257425</v>
      </c>
      <c r="N97" s="24">
        <v>31.6831683168316</v>
      </c>
      <c r="O97" s="24">
        <v>17.8217821782178</v>
      </c>
      <c r="P97" s="24">
        <v>7.92079207920792</v>
      </c>
      <c r="Q97" s="32">
        <f t="shared" ref="Q97:Q107" si="31">M97+N97+O97+P97</f>
        <v>99.9999999999998</v>
      </c>
    </row>
    <row r="98" ht="26.25" spans="2:17">
      <c r="B98" s="18">
        <v>2</v>
      </c>
      <c r="C98" s="93">
        <v>12</v>
      </c>
      <c r="D98" s="94" t="s">
        <v>93</v>
      </c>
      <c r="E98" s="24">
        <v>0.928963817857686</v>
      </c>
      <c r="F98" s="24">
        <v>4.97218333333333</v>
      </c>
      <c r="G98" s="24">
        <v>85.9659818386885</v>
      </c>
      <c r="H98" s="24">
        <v>6.10669514393588</v>
      </c>
      <c r="I98" s="24">
        <v>2.47117282761361</v>
      </c>
      <c r="J98" s="24">
        <v>1.46767625581258</v>
      </c>
      <c r="K98" s="24">
        <v>0.0468348602058629</v>
      </c>
      <c r="L98" s="24">
        <v>4.39261825907906</v>
      </c>
      <c r="M98" s="24">
        <v>93.069306930693</v>
      </c>
      <c r="N98" s="24">
        <v>3.96039603960396</v>
      </c>
      <c r="O98" s="24">
        <v>1.98019801980198</v>
      </c>
      <c r="P98" s="24">
        <v>0.99009900990099</v>
      </c>
      <c r="Q98" s="32">
        <f t="shared" si="31"/>
        <v>99.9999999999999</v>
      </c>
    </row>
    <row r="99" ht="26.25" spans="2:17">
      <c r="B99" s="18">
        <v>3</v>
      </c>
      <c r="C99" s="93">
        <v>13</v>
      </c>
      <c r="D99" s="94" t="s">
        <v>149</v>
      </c>
      <c r="E99" s="24">
        <v>0.745146828878917</v>
      </c>
      <c r="F99" s="24">
        <v>3.41213333333333</v>
      </c>
      <c r="G99" s="24">
        <v>85.9659818386885</v>
      </c>
      <c r="H99" s="24">
        <v>21.9087030801271</v>
      </c>
      <c r="I99" s="24">
        <v>4.6806733575552</v>
      </c>
      <c r="J99" s="24">
        <v>3.579822807287</v>
      </c>
      <c r="K99" s="24">
        <v>0.110706283512068</v>
      </c>
      <c r="L99" s="24">
        <v>10.4577055776198</v>
      </c>
      <c r="M99" s="24">
        <v>58.4158415841584</v>
      </c>
      <c r="N99" s="24">
        <v>31.6831683168316</v>
      </c>
      <c r="O99" s="24">
        <v>2.97029702970297</v>
      </c>
      <c r="P99" s="24">
        <v>6.93069306930693</v>
      </c>
      <c r="Q99" s="32">
        <f t="shared" si="31"/>
        <v>99.9999999999999</v>
      </c>
    </row>
    <row r="100" ht="26.25" spans="2:17">
      <c r="B100" s="18">
        <v>4</v>
      </c>
      <c r="C100" s="93">
        <v>5</v>
      </c>
      <c r="D100" s="94" t="s">
        <v>79</v>
      </c>
      <c r="E100" s="24">
        <v>0.920308679184341</v>
      </c>
      <c r="F100" s="24">
        <v>2.33343333333333</v>
      </c>
      <c r="G100" s="24">
        <v>85.9659818386885</v>
      </c>
      <c r="H100" s="24">
        <v>6.85074263793999</v>
      </c>
      <c r="I100" s="24">
        <v>2.61739233550111</v>
      </c>
      <c r="J100" s="24">
        <v>1.50351332594027</v>
      </c>
      <c r="K100" s="24">
        <v>0.0487557794195581</v>
      </c>
      <c r="L100" s="24">
        <v>4.53284445373458</v>
      </c>
      <c r="M100" s="24">
        <v>92.079207920792</v>
      </c>
      <c r="N100" s="24">
        <v>3.96039603960396</v>
      </c>
      <c r="O100" s="24">
        <v>2.97029702970297</v>
      </c>
      <c r="P100" s="24">
        <v>0.99009900990099</v>
      </c>
      <c r="Q100" s="32">
        <f t="shared" si="31"/>
        <v>99.9999999999999</v>
      </c>
    </row>
    <row r="101" ht="26.25" spans="2:17">
      <c r="B101" s="18">
        <v>5</v>
      </c>
      <c r="C101" s="93">
        <v>9</v>
      </c>
      <c r="D101" s="94" t="s">
        <v>150</v>
      </c>
      <c r="E101" s="24">
        <v>0.48450267664501</v>
      </c>
      <c r="F101" s="24">
        <v>2.8785</v>
      </c>
      <c r="G101" s="24">
        <v>85.9659818386885</v>
      </c>
      <c r="H101" s="24">
        <v>44.3152335374275</v>
      </c>
      <c r="I101" s="24">
        <v>6.65696879498676</v>
      </c>
      <c r="J101" s="24">
        <v>5.01913121357488</v>
      </c>
      <c r="K101" s="24">
        <v>0.143747337126114</v>
      </c>
      <c r="L101" s="24">
        <v>14.1758297787162</v>
      </c>
      <c r="M101" s="24">
        <v>41.5841584158415</v>
      </c>
      <c r="N101" s="24">
        <v>34.6534653465346</v>
      </c>
      <c r="O101" s="24">
        <v>16.8316831683168</v>
      </c>
      <c r="P101" s="24">
        <v>6.93069306930693</v>
      </c>
      <c r="Q101" s="32">
        <f t="shared" si="31"/>
        <v>99.9999999999998</v>
      </c>
    </row>
    <row r="102" ht="26.25" spans="2:17">
      <c r="B102" s="18">
        <v>6</v>
      </c>
      <c r="C102" s="93">
        <v>27</v>
      </c>
      <c r="D102" s="94" t="s">
        <v>151</v>
      </c>
      <c r="E102" s="24">
        <v>0.763202329593542</v>
      </c>
      <c r="F102" s="24">
        <v>2.34378333333333</v>
      </c>
      <c r="G102" s="24">
        <v>85.9659818386885</v>
      </c>
      <c r="H102" s="24">
        <v>20.3565442336052</v>
      </c>
      <c r="I102" s="24">
        <v>4.51182271743973</v>
      </c>
      <c r="J102" s="24">
        <v>3.48425883561323</v>
      </c>
      <c r="K102" s="24">
        <v>0.106718792478849</v>
      </c>
      <c r="L102" s="24">
        <v>10.218850035638</v>
      </c>
      <c r="M102" s="24">
        <v>60.3960396039603</v>
      </c>
      <c r="N102" s="24">
        <v>26.7326732673267</v>
      </c>
      <c r="O102" s="24">
        <v>6.93069306930693</v>
      </c>
      <c r="P102" s="24">
        <v>5.94059405940594</v>
      </c>
      <c r="Q102" s="32">
        <f t="shared" si="31"/>
        <v>99.9999999999999</v>
      </c>
    </row>
    <row r="103" ht="26.25" spans="2:17">
      <c r="B103" s="18">
        <v>7</v>
      </c>
      <c r="C103" s="93">
        <v>4</v>
      </c>
      <c r="D103" s="94" t="s">
        <v>152</v>
      </c>
      <c r="E103" s="24">
        <v>0.845853735915724</v>
      </c>
      <c r="F103" s="24">
        <v>3.59521666666666</v>
      </c>
      <c r="G103" s="24">
        <v>85.9659818386885</v>
      </c>
      <c r="H103" s="24">
        <v>13.2513349387705</v>
      </c>
      <c r="I103" s="24">
        <v>3.64023830796426</v>
      </c>
      <c r="J103" s="24">
        <v>2.25401292647903</v>
      </c>
      <c r="K103" s="24">
        <v>0.0689414815665627</v>
      </c>
      <c r="L103" s="24">
        <v>6.44452719385438</v>
      </c>
      <c r="M103" s="24">
        <v>82.1782178217821</v>
      </c>
      <c r="N103" s="24">
        <v>14.8514851485148</v>
      </c>
      <c r="O103" s="24">
        <v>0</v>
      </c>
      <c r="P103" s="24">
        <v>1.98019801980198</v>
      </c>
      <c r="Q103" s="32">
        <f t="shared" si="31"/>
        <v>99.0099009900989</v>
      </c>
    </row>
    <row r="104" ht="19" customHeight="1" spans="2:17">
      <c r="B104" s="18">
        <v>8</v>
      </c>
      <c r="C104" s="93">
        <v>13</v>
      </c>
      <c r="D104" s="95" t="s">
        <v>82</v>
      </c>
      <c r="E104" s="24">
        <v>0.928933115814292</v>
      </c>
      <c r="F104" s="24">
        <v>3.79705</v>
      </c>
      <c r="G104" s="24">
        <v>85.9659818386885</v>
      </c>
      <c r="H104" s="24">
        <v>6.10933447524072</v>
      </c>
      <c r="I104" s="24">
        <v>2.47170679394638</v>
      </c>
      <c r="J104" s="24">
        <v>1.4343173115113</v>
      </c>
      <c r="K104" s="24">
        <v>0.0465489104688663</v>
      </c>
      <c r="L104" s="24">
        <v>4.35174904313529</v>
      </c>
      <c r="M104" s="24">
        <v>94.059405940594</v>
      </c>
      <c r="N104" s="24">
        <v>1.98019801980198</v>
      </c>
      <c r="O104" s="24">
        <v>2.97029702970297</v>
      </c>
      <c r="P104" s="24">
        <v>0.99009900990099</v>
      </c>
      <c r="Q104" s="32">
        <f t="shared" si="31"/>
        <v>99.9999999999999</v>
      </c>
    </row>
    <row r="105" ht="26.25" spans="2:17">
      <c r="B105" s="18">
        <v>9</v>
      </c>
      <c r="C105" s="93">
        <v>9</v>
      </c>
      <c r="D105" s="94" t="s">
        <v>153</v>
      </c>
      <c r="E105" s="24">
        <v>0.423531972272905</v>
      </c>
      <c r="F105" s="24">
        <v>1.77811666666666</v>
      </c>
      <c r="G105" s="24">
        <v>85.9659818386885</v>
      </c>
      <c r="H105" s="24">
        <v>49.556640002172</v>
      </c>
      <c r="I105" s="24">
        <v>7.03964771861291</v>
      </c>
      <c r="J105" s="24">
        <v>5.12313955892785</v>
      </c>
      <c r="K105" s="24">
        <v>0.158359994192837</v>
      </c>
      <c r="L105" s="24">
        <v>14.7781819690504</v>
      </c>
      <c r="M105" s="24">
        <v>48.5148514851485</v>
      </c>
      <c r="N105" s="24">
        <v>22.7722772277227</v>
      </c>
      <c r="O105" s="24">
        <v>13.8613861386138</v>
      </c>
      <c r="P105" s="24">
        <v>13.8613861386138</v>
      </c>
      <c r="Q105" s="32">
        <f t="shared" si="31"/>
        <v>99.0099009900988</v>
      </c>
    </row>
    <row r="106" ht="26.25" spans="2:17">
      <c r="B106" s="19">
        <v>10</v>
      </c>
      <c r="C106" s="93">
        <v>5</v>
      </c>
      <c r="D106" s="95" t="s">
        <v>79</v>
      </c>
      <c r="E106" s="24">
        <v>0.920308679184341</v>
      </c>
      <c r="F106" s="24">
        <v>0.915833333333333</v>
      </c>
      <c r="G106" s="24">
        <v>85.9659818386885</v>
      </c>
      <c r="H106" s="24">
        <v>6.85074263793999</v>
      </c>
      <c r="I106" s="24">
        <v>2.61739233550111</v>
      </c>
      <c r="J106" s="24">
        <v>1.50351332594027</v>
      </c>
      <c r="K106" s="24">
        <v>0.0487557794195581</v>
      </c>
      <c r="L106" s="24">
        <v>4.53284445373458</v>
      </c>
      <c r="M106" s="24">
        <v>92.079207920792</v>
      </c>
      <c r="N106" s="24">
        <v>3.96039603960396</v>
      </c>
      <c r="O106" s="24">
        <v>2.97029702970297</v>
      </c>
      <c r="P106" s="24">
        <v>0.99009900990099</v>
      </c>
      <c r="Q106" s="112">
        <f t="shared" si="31"/>
        <v>99.9999999999999</v>
      </c>
    </row>
    <row r="107" ht="19.5" spans="2:17">
      <c r="B107" s="99" t="s">
        <v>96</v>
      </c>
      <c r="C107" s="21">
        <f t="shared" ref="C107:P107" si="32">AVERAGE(C97:C106)</f>
        <v>10.4</v>
      </c>
      <c r="D107" s="22"/>
      <c r="E107" s="23">
        <f t="shared" si="32"/>
        <v>0.742689940510542</v>
      </c>
      <c r="F107" s="23">
        <f t="shared" si="32"/>
        <v>2.87006166666666</v>
      </c>
      <c r="G107" s="23">
        <f t="shared" si="32"/>
        <v>85.9659818386885</v>
      </c>
      <c r="H107" s="23">
        <f t="shared" si="32"/>
        <v>22.1199119009825</v>
      </c>
      <c r="I107" s="23">
        <f t="shared" si="32"/>
        <v>4.34814633823444</v>
      </c>
      <c r="J107" s="23">
        <f t="shared" si="32"/>
        <v>3.04444167803957</v>
      </c>
      <c r="K107" s="23">
        <f t="shared" si="32"/>
        <v>0.0923579400088944</v>
      </c>
      <c r="L107" s="23">
        <f t="shared" si="32"/>
        <v>8.8247117329416</v>
      </c>
      <c r="M107" s="23">
        <f t="shared" si="32"/>
        <v>70.4950495049504</v>
      </c>
      <c r="N107" s="23">
        <f t="shared" si="32"/>
        <v>17.6237623762376</v>
      </c>
      <c r="O107" s="23">
        <f t="shared" si="32"/>
        <v>6.93069306930692</v>
      </c>
      <c r="P107" s="23">
        <f t="shared" si="32"/>
        <v>4.75247524752475</v>
      </c>
      <c r="Q107" s="31">
        <f t="shared" si="31"/>
        <v>99.8019801980197</v>
      </c>
    </row>
    <row r="108" ht="19.5" spans="2:17">
      <c r="B108" s="20" t="s">
        <v>97</v>
      </c>
      <c r="C108" s="24">
        <f t="shared" ref="C108:P108" si="33">STDEVA(C97:C105)</f>
        <v>6.83739716558867</v>
      </c>
      <c r="D108" s="22"/>
      <c r="E108" s="24">
        <f>STDEVA(E97:E106)</f>
        <v>0.207779003379143</v>
      </c>
      <c r="F108" s="24">
        <f t="shared" si="33"/>
        <v>0.966257635604604</v>
      </c>
      <c r="G108" s="24">
        <f t="shared" si="33"/>
        <v>0</v>
      </c>
      <c r="H108" s="24">
        <f t="shared" si="33"/>
        <v>18.0706350287011</v>
      </c>
      <c r="I108" s="24">
        <f t="shared" si="33"/>
        <v>1.897597475265</v>
      </c>
      <c r="J108" s="24">
        <f t="shared" si="33"/>
        <v>1.60615410892576</v>
      </c>
      <c r="K108" s="24">
        <f t="shared" si="33"/>
        <v>0.0456039338461962</v>
      </c>
      <c r="L108" s="24">
        <f t="shared" si="33"/>
        <v>4.48663744092319</v>
      </c>
      <c r="M108" s="24">
        <f t="shared" si="33"/>
        <v>22.2539910593856</v>
      </c>
      <c r="N108" s="24">
        <f t="shared" si="33"/>
        <v>13.2281081345419</v>
      </c>
      <c r="O108" s="24">
        <f t="shared" si="33"/>
        <v>6.91495935305509</v>
      </c>
      <c r="P108" s="24">
        <f t="shared" si="33"/>
        <v>4.36592625588215</v>
      </c>
      <c r="Q108" s="32"/>
    </row>
    <row r="109" ht="18.75" spans="2:17">
      <c r="B109" s="115"/>
      <c r="C109" s="116"/>
      <c r="D109" s="2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8"/>
    </row>
    <row r="110" spans="2:17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</row>
    <row r="111" ht="13.5" spans="2:17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</row>
    <row r="112" spans="2:34">
      <c r="B112" s="100" t="s">
        <v>154</v>
      </c>
      <c r="C112" s="101"/>
      <c r="D112" s="101"/>
      <c r="E112" s="101"/>
      <c r="F112" s="101"/>
      <c r="G112" s="101"/>
      <c r="H112" s="101"/>
      <c r="I112" s="108"/>
      <c r="J112" s="26"/>
      <c r="K112" s="26"/>
      <c r="L112" s="26"/>
      <c r="M112" s="26"/>
      <c r="N112" s="26"/>
      <c r="O112" s="26"/>
      <c r="P112" s="26"/>
      <c r="Q112" s="26"/>
      <c r="S112" s="100" t="s">
        <v>155</v>
      </c>
      <c r="T112" s="101"/>
      <c r="U112" s="101"/>
      <c r="V112" s="101"/>
      <c r="W112" s="101"/>
      <c r="X112" s="101"/>
      <c r="Y112" s="101"/>
      <c r="Z112" s="108"/>
      <c r="AA112" s="26"/>
      <c r="AB112" s="26"/>
      <c r="AC112" s="26"/>
      <c r="AD112" s="26"/>
      <c r="AE112" s="26"/>
      <c r="AF112" s="26"/>
      <c r="AG112" s="26"/>
      <c r="AH112" s="26"/>
    </row>
    <row r="113" ht="13.5" spans="2:34">
      <c r="B113" s="102"/>
      <c r="C113" s="103"/>
      <c r="D113" s="103"/>
      <c r="E113" s="103"/>
      <c r="F113" s="103"/>
      <c r="G113" s="103"/>
      <c r="H113" s="103"/>
      <c r="I113" s="109"/>
      <c r="J113" s="26"/>
      <c r="K113" s="26"/>
      <c r="L113" s="26"/>
      <c r="M113" s="26"/>
      <c r="N113" s="26"/>
      <c r="O113" s="26"/>
      <c r="P113" s="26"/>
      <c r="Q113" s="26"/>
      <c r="S113" s="102"/>
      <c r="T113" s="103"/>
      <c r="U113" s="103"/>
      <c r="V113" s="103"/>
      <c r="W113" s="103"/>
      <c r="X113" s="103"/>
      <c r="Y113" s="103"/>
      <c r="Z113" s="109"/>
      <c r="AA113" s="26"/>
      <c r="AB113" s="26"/>
      <c r="AC113" s="26"/>
      <c r="AD113" s="26"/>
      <c r="AE113" s="26"/>
      <c r="AF113" s="26"/>
      <c r="AG113" s="26"/>
      <c r="AH113" s="26"/>
    </row>
    <row r="114" ht="15.75" spans="2:34">
      <c r="B114" s="12" t="s">
        <v>51</v>
      </c>
      <c r="C114" s="13">
        <v>5</v>
      </c>
      <c r="D114" s="12" t="s">
        <v>52</v>
      </c>
      <c r="E114" s="13">
        <v>5</v>
      </c>
      <c r="F114" s="12" t="s">
        <v>53</v>
      </c>
      <c r="G114" s="13">
        <v>0.1</v>
      </c>
      <c r="H114" s="12" t="s">
        <v>54</v>
      </c>
      <c r="I114" s="13">
        <v>0.2</v>
      </c>
      <c r="J114" s="26"/>
      <c r="K114" s="26"/>
      <c r="L114" s="26"/>
      <c r="M114" s="26"/>
      <c r="N114" s="26"/>
      <c r="O114" s="26"/>
      <c r="P114" s="26"/>
      <c r="Q114" s="26"/>
      <c r="S114" s="12" t="s">
        <v>55</v>
      </c>
      <c r="T114" s="13">
        <v>5</v>
      </c>
      <c r="U114" s="12" t="s">
        <v>56</v>
      </c>
      <c r="V114" s="13">
        <v>5</v>
      </c>
      <c r="W114" s="12" t="s">
        <v>57</v>
      </c>
      <c r="X114" s="13">
        <v>0.1</v>
      </c>
      <c r="Y114" s="12" t="s">
        <v>58</v>
      </c>
      <c r="Z114" s="13">
        <v>0.2</v>
      </c>
      <c r="AA114" s="26"/>
      <c r="AB114" s="26"/>
      <c r="AC114" s="26"/>
      <c r="AD114" s="26"/>
      <c r="AE114" s="26"/>
      <c r="AF114" s="26"/>
      <c r="AG114" s="26"/>
      <c r="AH114" s="26"/>
    </row>
    <row r="115" ht="15.75" spans="2:34">
      <c r="B115" s="14" t="s">
        <v>59</v>
      </c>
      <c r="C115" s="15" t="s">
        <v>60</v>
      </c>
      <c r="D115" s="16" t="s">
        <v>61</v>
      </c>
      <c r="E115" s="16" t="s">
        <v>62</v>
      </c>
      <c r="F115" s="16" t="s">
        <v>63</v>
      </c>
      <c r="G115" s="16" t="s">
        <v>64</v>
      </c>
      <c r="H115" s="16" t="s">
        <v>65</v>
      </c>
      <c r="I115" s="16" t="s">
        <v>66</v>
      </c>
      <c r="J115" s="16" t="s">
        <v>67</v>
      </c>
      <c r="K115" s="16" t="s">
        <v>68</v>
      </c>
      <c r="L115" s="16" t="s">
        <v>69</v>
      </c>
      <c r="M115" s="16" t="s">
        <v>77</v>
      </c>
      <c r="N115" s="16" t="s">
        <v>71</v>
      </c>
      <c r="O115" s="16" t="s">
        <v>72</v>
      </c>
      <c r="P115" s="16" t="s">
        <v>73</v>
      </c>
      <c r="Q115" s="28" t="s">
        <v>70</v>
      </c>
      <c r="S115" s="14" t="s">
        <v>74</v>
      </c>
      <c r="T115" s="15" t="s">
        <v>75</v>
      </c>
      <c r="U115" s="16" t="s">
        <v>61</v>
      </c>
      <c r="V115" s="16" t="s">
        <v>62</v>
      </c>
      <c r="W115" s="16" t="s">
        <v>76</v>
      </c>
      <c r="X115" s="16" t="s">
        <v>64</v>
      </c>
      <c r="Y115" s="16" t="s">
        <v>65</v>
      </c>
      <c r="Z115" s="16" t="s">
        <v>66</v>
      </c>
      <c r="AA115" s="16" t="s">
        <v>67</v>
      </c>
      <c r="AB115" s="16" t="s">
        <v>68</v>
      </c>
      <c r="AC115" s="16" t="s">
        <v>69</v>
      </c>
      <c r="AD115" s="16" t="s">
        <v>77</v>
      </c>
      <c r="AE115" s="16" t="s">
        <v>71</v>
      </c>
      <c r="AF115" s="16" t="s">
        <v>72</v>
      </c>
      <c r="AG115" s="16" t="s">
        <v>73</v>
      </c>
      <c r="AH115" s="28" t="s">
        <v>70</v>
      </c>
    </row>
    <row r="116" ht="36" customHeight="1" spans="2:34">
      <c r="B116" s="16">
        <v>1</v>
      </c>
      <c r="C116" s="87">
        <v>12</v>
      </c>
      <c r="D116" s="88" t="s">
        <v>127</v>
      </c>
      <c r="E116" s="87">
        <v>0.944628871212773</v>
      </c>
      <c r="F116" s="87">
        <v>3.14193333333333</v>
      </c>
      <c r="G116" s="87">
        <v>85.9659818386885</v>
      </c>
      <c r="H116" s="87">
        <v>4.76003345171038</v>
      </c>
      <c r="I116" s="87">
        <v>2.18175008919683</v>
      </c>
      <c r="J116" s="87">
        <v>1.72754172555245</v>
      </c>
      <c r="K116" s="87">
        <v>0.052664959071388</v>
      </c>
      <c r="L116" s="87">
        <v>0.0519750589850045</v>
      </c>
      <c r="M116" s="87">
        <v>90.0990099009901</v>
      </c>
      <c r="N116" s="24">
        <v>6.93069306930693</v>
      </c>
      <c r="O116" s="24">
        <v>2.97029702970297</v>
      </c>
      <c r="P116" s="24">
        <v>0</v>
      </c>
      <c r="Q116" s="32">
        <f t="shared" ref="Q116:Q126" si="34">M116+N116+O116+P116</f>
        <v>100</v>
      </c>
      <c r="R116" s="36"/>
      <c r="S116" s="17">
        <v>1</v>
      </c>
      <c r="T116" s="93">
        <v>19</v>
      </c>
      <c r="U116" s="94" t="s">
        <v>156</v>
      </c>
      <c r="V116" s="24">
        <v>0.971504340436617</v>
      </c>
      <c r="W116" s="24">
        <v>1.4969</v>
      </c>
      <c r="X116" s="24">
        <v>85.9659818386885</v>
      </c>
      <c r="Y116" s="24">
        <v>2.44965735250717</v>
      </c>
      <c r="Z116" s="24">
        <v>1.56513812569599</v>
      </c>
      <c r="AA116" s="24">
        <v>1.10312951952827</v>
      </c>
      <c r="AB116" s="24">
        <v>0.0326058814688067</v>
      </c>
      <c r="AC116" s="24">
        <v>0.0322577705762733</v>
      </c>
      <c r="AD116" s="24">
        <v>93.069306930693</v>
      </c>
      <c r="AE116" s="24">
        <v>6.93069306930693</v>
      </c>
      <c r="AF116" s="24">
        <v>0</v>
      </c>
      <c r="AG116" s="24">
        <v>0</v>
      </c>
      <c r="AH116" s="32">
        <f t="shared" ref="AH116:AH126" si="35">AD116+AE116+AF116+AG116</f>
        <v>99.9999999999999</v>
      </c>
    </row>
    <row r="117" ht="43" customHeight="1" spans="2:34">
      <c r="B117" s="16">
        <v>2</v>
      </c>
      <c r="C117" s="87">
        <v>18</v>
      </c>
      <c r="D117" s="88" t="s">
        <v>142</v>
      </c>
      <c r="E117" s="87">
        <v>0.969144958474</v>
      </c>
      <c r="F117" s="87">
        <v>2.73405</v>
      </c>
      <c r="G117" s="87">
        <v>85.9659818386885</v>
      </c>
      <c r="H117" s="87">
        <v>2.65248393945602</v>
      </c>
      <c r="I117" s="87">
        <v>1.62864481685112</v>
      </c>
      <c r="J117" s="87">
        <v>1.17146620641386</v>
      </c>
      <c r="K117" s="87">
        <v>0.0346411649797838</v>
      </c>
      <c r="L117" s="87">
        <v>0.0342560077787465</v>
      </c>
      <c r="M117" s="87">
        <v>94.059405940594</v>
      </c>
      <c r="N117" s="24">
        <v>5.94059405940594</v>
      </c>
      <c r="O117" s="24">
        <v>0</v>
      </c>
      <c r="P117" s="24">
        <v>0</v>
      </c>
      <c r="Q117" s="32">
        <f t="shared" si="34"/>
        <v>99.9999999999999</v>
      </c>
      <c r="R117" s="36"/>
      <c r="S117" s="18">
        <v>2</v>
      </c>
      <c r="T117" s="93">
        <v>7</v>
      </c>
      <c r="U117" s="94" t="s">
        <v>157</v>
      </c>
      <c r="V117" s="24">
        <v>0.885733300330353</v>
      </c>
      <c r="W117" s="24">
        <v>2.05785</v>
      </c>
      <c r="X117" s="24">
        <v>85.9659818386885</v>
      </c>
      <c r="Y117" s="24">
        <v>9.82304902856768</v>
      </c>
      <c r="Z117" s="24">
        <v>3.13417437749843</v>
      </c>
      <c r="AA117" s="24">
        <v>2.26164561945628</v>
      </c>
      <c r="AB117" s="24">
        <v>0.0645868882236604</v>
      </c>
      <c r="AC117" s="24">
        <v>0.0654638631282418</v>
      </c>
      <c r="AD117" s="24">
        <v>83.1683168316831</v>
      </c>
      <c r="AE117" s="24">
        <v>11.8811881188118</v>
      </c>
      <c r="AF117" s="24">
        <v>4.95049504950495</v>
      </c>
      <c r="AG117" s="24">
        <v>0</v>
      </c>
      <c r="AH117" s="32">
        <f t="shared" si="35"/>
        <v>99.9999999999999</v>
      </c>
    </row>
    <row r="118" ht="36" customHeight="1" spans="2:34">
      <c r="B118" s="16">
        <v>3</v>
      </c>
      <c r="C118" s="87">
        <v>18</v>
      </c>
      <c r="D118" s="88" t="s">
        <v>158</v>
      </c>
      <c r="E118" s="87">
        <v>0.809185995801588</v>
      </c>
      <c r="F118" s="87">
        <v>3.00818333333333</v>
      </c>
      <c r="G118" s="87">
        <v>85.9659818386885</v>
      </c>
      <c r="H118" s="87">
        <v>16.403513219488</v>
      </c>
      <c r="I118" s="87">
        <v>4.05012508689398</v>
      </c>
      <c r="J118" s="87">
        <v>2.97806683035651</v>
      </c>
      <c r="K118" s="87">
        <v>0.0867821684697663</v>
      </c>
      <c r="L118" s="87">
        <v>0.0848029897223728</v>
      </c>
      <c r="M118" s="87">
        <v>61.3861386138613</v>
      </c>
      <c r="N118" s="24">
        <v>30.6930693069306</v>
      </c>
      <c r="O118" s="24">
        <v>5.94059405940594</v>
      </c>
      <c r="P118" s="24">
        <v>1.98019801980198</v>
      </c>
      <c r="Q118" s="32">
        <f t="shared" si="34"/>
        <v>99.9999999999998</v>
      </c>
      <c r="R118" s="36"/>
      <c r="S118" s="18">
        <v>3</v>
      </c>
      <c r="T118" s="93">
        <v>11</v>
      </c>
      <c r="U118" s="94" t="s">
        <v>100</v>
      </c>
      <c r="V118" s="24">
        <v>0.964365079888067</v>
      </c>
      <c r="W118" s="24">
        <v>2.08875</v>
      </c>
      <c r="X118" s="24">
        <v>85.9659818386885</v>
      </c>
      <c r="Y118" s="24">
        <v>3.06339089516554</v>
      </c>
      <c r="Z118" s="24">
        <v>1.75025452296674</v>
      </c>
      <c r="AA118" s="24">
        <v>1.24409233511488</v>
      </c>
      <c r="AB118" s="24">
        <v>0.0363347273034092</v>
      </c>
      <c r="AC118" s="24">
        <v>0.0358180120806597</v>
      </c>
      <c r="AD118" s="24">
        <v>93.069306930693</v>
      </c>
      <c r="AE118" s="24">
        <v>6.93069306930693</v>
      </c>
      <c r="AF118" s="24">
        <v>0</v>
      </c>
      <c r="AG118" s="24">
        <v>0</v>
      </c>
      <c r="AH118" s="32">
        <f t="shared" si="35"/>
        <v>99.9999999999999</v>
      </c>
    </row>
    <row r="119" ht="36" customHeight="1" spans="2:34">
      <c r="B119" s="16">
        <v>4</v>
      </c>
      <c r="C119" s="87">
        <v>18</v>
      </c>
      <c r="D119" s="88" t="s">
        <v>159</v>
      </c>
      <c r="E119" s="87">
        <v>0.672773484686266</v>
      </c>
      <c r="F119" s="87">
        <v>3.68603333333333</v>
      </c>
      <c r="G119" s="87">
        <v>85.9659818386885</v>
      </c>
      <c r="H119" s="87">
        <v>28.1303486725977</v>
      </c>
      <c r="I119" s="87">
        <v>5.30380511261469</v>
      </c>
      <c r="J119" s="87">
        <v>4.06792380445874</v>
      </c>
      <c r="K119" s="87">
        <v>0.124218202522617</v>
      </c>
      <c r="L119" s="87">
        <v>0.118726690144588</v>
      </c>
      <c r="M119" s="87">
        <v>51.4851485148514</v>
      </c>
      <c r="N119" s="24">
        <v>30.6930693069306</v>
      </c>
      <c r="O119" s="24">
        <v>10.8910891089108</v>
      </c>
      <c r="P119" s="24">
        <v>6.93069306930693</v>
      </c>
      <c r="Q119" s="32">
        <f t="shared" si="34"/>
        <v>99.9999999999997</v>
      </c>
      <c r="R119" s="36"/>
      <c r="S119" s="18">
        <v>4</v>
      </c>
      <c r="T119" s="93">
        <v>16</v>
      </c>
      <c r="U119" s="94" t="s">
        <v>160</v>
      </c>
      <c r="V119" s="24">
        <v>0.97412500989457</v>
      </c>
      <c r="W119" s="24">
        <v>1.88376666666666</v>
      </c>
      <c r="X119" s="24">
        <v>85.9659818386885</v>
      </c>
      <c r="Y119" s="24">
        <v>2.22436892947962</v>
      </c>
      <c r="Z119" s="24">
        <v>1.49143183869717</v>
      </c>
      <c r="AA119" s="24">
        <v>1.0811278828008</v>
      </c>
      <c r="AB119" s="24">
        <v>0.0321189699080279</v>
      </c>
      <c r="AC119" s="24">
        <v>0.0317490599433682</v>
      </c>
      <c r="AD119" s="24">
        <v>97.029702970297</v>
      </c>
      <c r="AE119" s="24">
        <v>2.97029702970297</v>
      </c>
      <c r="AF119" s="24">
        <v>0</v>
      </c>
      <c r="AG119" s="24">
        <v>0</v>
      </c>
      <c r="AH119" s="32">
        <f t="shared" si="35"/>
        <v>100</v>
      </c>
    </row>
    <row r="120" ht="38" customHeight="1" spans="2:34">
      <c r="B120" s="16">
        <v>5</v>
      </c>
      <c r="C120" s="87">
        <v>13</v>
      </c>
      <c r="D120" s="88" t="s">
        <v>82</v>
      </c>
      <c r="E120" s="87">
        <v>0.928933115814292</v>
      </c>
      <c r="F120" s="87">
        <v>2.53535</v>
      </c>
      <c r="G120" s="87">
        <v>85.9659818386885</v>
      </c>
      <c r="H120" s="87">
        <v>6.10933447524072</v>
      </c>
      <c r="I120" s="87">
        <v>2.47170679394638</v>
      </c>
      <c r="J120" s="87">
        <v>1.4343173115113</v>
      </c>
      <c r="K120" s="87">
        <v>0.0465489104688663</v>
      </c>
      <c r="L120" s="87">
        <v>0.0435174904313529</v>
      </c>
      <c r="M120" s="87">
        <v>94.059405940594</v>
      </c>
      <c r="N120" s="24">
        <v>1.98019801980198</v>
      </c>
      <c r="O120" s="24">
        <v>2.97029702970297</v>
      </c>
      <c r="P120" s="24">
        <v>0.99009900990099</v>
      </c>
      <c r="Q120" s="32">
        <f t="shared" si="34"/>
        <v>99.9999999999999</v>
      </c>
      <c r="R120" s="36"/>
      <c r="S120" s="18">
        <v>5</v>
      </c>
      <c r="T120" s="93">
        <v>5</v>
      </c>
      <c r="U120" s="94" t="s">
        <v>79</v>
      </c>
      <c r="V120" s="24">
        <v>0.920308679184341</v>
      </c>
      <c r="W120" s="24">
        <v>1.69408333333333</v>
      </c>
      <c r="X120" s="24">
        <v>85.9659818386885</v>
      </c>
      <c r="Y120" s="24">
        <v>6.85074263793999</v>
      </c>
      <c r="Z120" s="24">
        <v>2.61739233550111</v>
      </c>
      <c r="AA120" s="24">
        <v>1.50351332594027</v>
      </c>
      <c r="AB120" s="24">
        <v>0.0487557794195581</v>
      </c>
      <c r="AC120" s="24">
        <v>0.0453284445373458</v>
      </c>
      <c r="AD120" s="24">
        <v>92.079207920792</v>
      </c>
      <c r="AE120" s="24">
        <v>3.96039603960396</v>
      </c>
      <c r="AF120" s="24">
        <v>2.97029702970297</v>
      </c>
      <c r="AG120" s="24">
        <v>0.99009900990099</v>
      </c>
      <c r="AH120" s="32">
        <f t="shared" si="35"/>
        <v>99.9999999999999</v>
      </c>
    </row>
    <row r="121" ht="38" customHeight="1" spans="2:34">
      <c r="B121" s="16">
        <v>6</v>
      </c>
      <c r="C121" s="87">
        <v>5</v>
      </c>
      <c r="D121" s="88" t="s">
        <v>79</v>
      </c>
      <c r="E121" s="87">
        <v>0.920308679184341</v>
      </c>
      <c r="F121" s="87">
        <v>2.99208333333333</v>
      </c>
      <c r="G121" s="87">
        <v>85.9659818386885</v>
      </c>
      <c r="H121" s="87">
        <v>6.85074263793999</v>
      </c>
      <c r="I121" s="87">
        <v>2.61739233550111</v>
      </c>
      <c r="J121" s="87">
        <v>1.50351332594027</v>
      </c>
      <c r="K121" s="87">
        <v>0.0487557794195581</v>
      </c>
      <c r="L121" s="87">
        <v>0.0453284445373458</v>
      </c>
      <c r="M121" s="87">
        <v>92.079207920792</v>
      </c>
      <c r="N121" s="24">
        <v>3.96039603960396</v>
      </c>
      <c r="O121" s="24">
        <v>2.97029702970297</v>
      </c>
      <c r="P121" s="24">
        <v>0.99009900990099</v>
      </c>
      <c r="Q121" s="32">
        <f t="shared" si="34"/>
        <v>99.9999999999999</v>
      </c>
      <c r="R121" s="36"/>
      <c r="S121" s="18">
        <v>6</v>
      </c>
      <c r="T121" s="93">
        <v>5</v>
      </c>
      <c r="U121" s="94" t="s">
        <v>79</v>
      </c>
      <c r="V121" s="24">
        <v>0.920308679184341</v>
      </c>
      <c r="W121" s="24">
        <v>1.0472</v>
      </c>
      <c r="X121" s="24">
        <v>85.9659818386885</v>
      </c>
      <c r="Y121" s="24">
        <v>6.85074263793999</v>
      </c>
      <c r="Z121" s="24">
        <v>2.61739233550111</v>
      </c>
      <c r="AA121" s="24">
        <v>1.50351332594027</v>
      </c>
      <c r="AB121" s="24">
        <v>0.0487557794195581</v>
      </c>
      <c r="AC121" s="24">
        <v>0.0453284445373458</v>
      </c>
      <c r="AD121" s="24">
        <v>92.079207920792</v>
      </c>
      <c r="AE121" s="24">
        <v>3.96039603960396</v>
      </c>
      <c r="AF121" s="24">
        <v>2.97029702970297</v>
      </c>
      <c r="AG121" s="24">
        <v>0.99009900990099</v>
      </c>
      <c r="AH121" s="32">
        <f t="shared" si="35"/>
        <v>99.9999999999999</v>
      </c>
    </row>
    <row r="122" ht="36" customHeight="1" spans="2:34">
      <c r="B122" s="16">
        <v>7</v>
      </c>
      <c r="C122" s="87">
        <v>20</v>
      </c>
      <c r="D122" s="88" t="s">
        <v>161</v>
      </c>
      <c r="E122" s="87">
        <v>0.731249207988429</v>
      </c>
      <c r="F122" s="87">
        <v>3.70468333333333</v>
      </c>
      <c r="G122" s="87">
        <v>85.9659818386885</v>
      </c>
      <c r="H122" s="87">
        <v>23.1034257051998</v>
      </c>
      <c r="I122" s="87">
        <v>4.80660230362361</v>
      </c>
      <c r="J122" s="87">
        <v>3.70926044158623</v>
      </c>
      <c r="K122" s="87">
        <v>0.114546220751265</v>
      </c>
      <c r="L122" s="87">
        <v>0.108468609993811</v>
      </c>
      <c r="M122" s="87">
        <v>59.4059405940594</v>
      </c>
      <c r="N122" s="24">
        <v>26.7326732673267</v>
      </c>
      <c r="O122" s="24">
        <v>6.93069306930693</v>
      </c>
      <c r="P122" s="24">
        <v>6.93069306930693</v>
      </c>
      <c r="Q122" s="32">
        <f t="shared" si="34"/>
        <v>100</v>
      </c>
      <c r="R122" s="36"/>
      <c r="S122" s="18">
        <v>7</v>
      </c>
      <c r="T122" s="93">
        <v>16</v>
      </c>
      <c r="U122" s="94" t="s">
        <v>160</v>
      </c>
      <c r="V122" s="24">
        <v>0.97412500989457</v>
      </c>
      <c r="W122" s="24">
        <v>1.88376666666666</v>
      </c>
      <c r="X122" s="24">
        <v>85.9659818386885</v>
      </c>
      <c r="Y122" s="24">
        <v>2.22436892947962</v>
      </c>
      <c r="Z122" s="24">
        <v>1.49143183869717</v>
      </c>
      <c r="AA122" s="24">
        <v>1.0811278828008</v>
      </c>
      <c r="AB122" s="24">
        <v>0.0321189699080279</v>
      </c>
      <c r="AC122" s="24">
        <v>0.0317490599433682</v>
      </c>
      <c r="AD122" s="24">
        <v>97.029702970297</v>
      </c>
      <c r="AE122" s="24">
        <v>2.97029702970297</v>
      </c>
      <c r="AF122" s="24">
        <v>0</v>
      </c>
      <c r="AG122" s="24">
        <v>0</v>
      </c>
      <c r="AH122" s="32">
        <f t="shared" si="35"/>
        <v>100</v>
      </c>
    </row>
    <row r="123" ht="35" customHeight="1" spans="2:34">
      <c r="B123" s="16">
        <v>8</v>
      </c>
      <c r="C123" s="87">
        <v>19</v>
      </c>
      <c r="D123" s="88" t="s">
        <v>105</v>
      </c>
      <c r="E123" s="87">
        <v>0.843344409436839</v>
      </c>
      <c r="F123" s="87">
        <v>3.05256666666666</v>
      </c>
      <c r="G123" s="87">
        <v>85.9659818386885</v>
      </c>
      <c r="H123" s="87">
        <v>13.4670516532816</v>
      </c>
      <c r="I123" s="87">
        <v>3.66974817300611</v>
      </c>
      <c r="J123" s="87">
        <v>2.77929421980513</v>
      </c>
      <c r="K123" s="87">
        <v>0.0811044686320154</v>
      </c>
      <c r="L123" s="87">
        <v>0.0797242070362484</v>
      </c>
      <c r="M123" s="87">
        <v>73.2673267326732</v>
      </c>
      <c r="N123" s="24">
        <v>21.7821782178217</v>
      </c>
      <c r="O123" s="24">
        <v>3.96039603960396</v>
      </c>
      <c r="P123" s="24">
        <v>0.99009900990099</v>
      </c>
      <c r="Q123" s="32">
        <f t="shared" si="34"/>
        <v>99.9999999999998</v>
      </c>
      <c r="R123" s="36"/>
      <c r="S123" s="18">
        <v>8</v>
      </c>
      <c r="T123" s="93">
        <v>11</v>
      </c>
      <c r="U123" s="95" t="s">
        <v>100</v>
      </c>
      <c r="V123" s="24">
        <v>0.964365079888067</v>
      </c>
      <c r="W123" s="24">
        <v>1.5301</v>
      </c>
      <c r="X123" s="24">
        <v>85.9659818386885</v>
      </c>
      <c r="Y123" s="24">
        <v>3.06339089516554</v>
      </c>
      <c r="Z123" s="24">
        <v>1.75025452296674</v>
      </c>
      <c r="AA123" s="24">
        <v>1.24409233511488</v>
      </c>
      <c r="AB123" s="24">
        <v>0.0363347273034092</v>
      </c>
      <c r="AC123" s="24">
        <v>0.0358180120806597</v>
      </c>
      <c r="AD123" s="24">
        <v>93.069306930693</v>
      </c>
      <c r="AE123" s="24">
        <v>6.93069306930693</v>
      </c>
      <c r="AF123" s="24">
        <v>0</v>
      </c>
      <c r="AG123" s="24">
        <v>0</v>
      </c>
      <c r="AH123" s="32">
        <f t="shared" si="35"/>
        <v>99.9999999999999</v>
      </c>
    </row>
    <row r="124" ht="34" customHeight="1" spans="2:34">
      <c r="B124" s="16">
        <v>9</v>
      </c>
      <c r="C124" s="87">
        <v>4</v>
      </c>
      <c r="D124" s="88" t="s">
        <v>162</v>
      </c>
      <c r="E124" s="87">
        <v>0.846667265118193</v>
      </c>
      <c r="F124" s="87">
        <v>4.63691666666666</v>
      </c>
      <c r="G124" s="87">
        <v>85.9659818386885</v>
      </c>
      <c r="H124" s="87">
        <v>13.1813991021258</v>
      </c>
      <c r="I124" s="87">
        <v>3.63061965814732</v>
      </c>
      <c r="J124" s="87">
        <v>2.40543020184119</v>
      </c>
      <c r="K124" s="87">
        <v>0.0770001438344117</v>
      </c>
      <c r="L124" s="87">
        <v>0.0719551252855079</v>
      </c>
      <c r="M124" s="87">
        <v>83.1683168316831</v>
      </c>
      <c r="N124" s="24">
        <v>6.93069306930693</v>
      </c>
      <c r="O124" s="24">
        <v>5.94059405940594</v>
      </c>
      <c r="P124" s="24">
        <v>3.96039603960396</v>
      </c>
      <c r="Q124" s="32">
        <f t="shared" si="34"/>
        <v>99.9999999999999</v>
      </c>
      <c r="R124" s="36"/>
      <c r="S124" s="18">
        <v>9</v>
      </c>
      <c r="T124" s="93">
        <v>13</v>
      </c>
      <c r="U124" s="94" t="s">
        <v>82</v>
      </c>
      <c r="V124" s="24">
        <v>0.928933115814292</v>
      </c>
      <c r="W124" s="24">
        <v>2.13926666666666</v>
      </c>
      <c r="X124" s="24">
        <v>85.9659818386885</v>
      </c>
      <c r="Y124" s="24">
        <v>6.10933447524072</v>
      </c>
      <c r="Z124" s="24">
        <v>2.47170679394638</v>
      </c>
      <c r="AA124" s="24">
        <v>1.4343173115113</v>
      </c>
      <c r="AB124" s="24">
        <v>0.0465489104688663</v>
      </c>
      <c r="AC124" s="24">
        <v>0.0435174904313529</v>
      </c>
      <c r="AD124" s="24">
        <v>94.059405940594</v>
      </c>
      <c r="AE124" s="24">
        <v>1.98019801980198</v>
      </c>
      <c r="AF124" s="24">
        <v>2.97029702970297</v>
      </c>
      <c r="AG124" s="24">
        <v>0.99009900990099</v>
      </c>
      <c r="AH124" s="32">
        <f t="shared" si="35"/>
        <v>99.9999999999999</v>
      </c>
    </row>
    <row r="125" ht="38" customHeight="1" spans="2:34">
      <c r="B125" s="16">
        <v>10</v>
      </c>
      <c r="C125" s="87">
        <v>12</v>
      </c>
      <c r="D125" s="88" t="s">
        <v>127</v>
      </c>
      <c r="E125" s="87">
        <v>0.944628871212773</v>
      </c>
      <c r="F125" s="87">
        <v>2.4718</v>
      </c>
      <c r="G125" s="87">
        <v>85.9659818386885</v>
      </c>
      <c r="H125" s="87">
        <v>4.76003345171038</v>
      </c>
      <c r="I125" s="87">
        <v>2.18175008919683</v>
      </c>
      <c r="J125" s="87">
        <v>1.72754172555245</v>
      </c>
      <c r="K125" s="87">
        <v>0.052664959071388</v>
      </c>
      <c r="L125" s="87">
        <v>0.0519750589850045</v>
      </c>
      <c r="M125" s="87">
        <v>90.0990099009901</v>
      </c>
      <c r="N125" s="24">
        <v>6.93069306930693</v>
      </c>
      <c r="O125" s="24">
        <v>2.97029702970297</v>
      </c>
      <c r="P125" s="24">
        <v>0</v>
      </c>
      <c r="Q125" s="112">
        <f t="shared" si="34"/>
        <v>100</v>
      </c>
      <c r="R125" s="36"/>
      <c r="S125" s="19">
        <v>10</v>
      </c>
      <c r="T125" s="93">
        <v>13</v>
      </c>
      <c r="U125" s="95" t="s">
        <v>82</v>
      </c>
      <c r="V125" s="24">
        <v>0.928933115814292</v>
      </c>
      <c r="W125" s="24">
        <v>1.72168333333333</v>
      </c>
      <c r="X125" s="24">
        <v>85.9659818386885</v>
      </c>
      <c r="Y125" s="24">
        <v>6.10933447524072</v>
      </c>
      <c r="Z125" s="24">
        <v>2.47170679394638</v>
      </c>
      <c r="AA125" s="24">
        <v>1.4343173115113</v>
      </c>
      <c r="AB125" s="24">
        <v>0.0465489104688663</v>
      </c>
      <c r="AC125" s="24">
        <v>0.0435174904313529</v>
      </c>
      <c r="AD125" s="24">
        <v>94.059405940594</v>
      </c>
      <c r="AE125" s="24">
        <v>1.98019801980198</v>
      </c>
      <c r="AF125" s="24">
        <v>2.97029702970297</v>
      </c>
      <c r="AG125" s="24">
        <v>0.99009900990099</v>
      </c>
      <c r="AH125" s="112">
        <f t="shared" si="35"/>
        <v>99.9999999999999</v>
      </c>
    </row>
    <row r="126" ht="19.5" spans="2:34">
      <c r="B126" s="16" t="s">
        <v>96</v>
      </c>
      <c r="C126" s="87">
        <f t="shared" ref="C126:P126" si="36">AVERAGE(C116:C125)</f>
        <v>13.9</v>
      </c>
      <c r="D126" s="88"/>
      <c r="E126" s="87">
        <f t="shared" si="36"/>
        <v>0.86108648589295</v>
      </c>
      <c r="F126" s="87">
        <f t="shared" si="36"/>
        <v>3.19636</v>
      </c>
      <c r="G126" s="87">
        <f t="shared" si="36"/>
        <v>85.9659818386885</v>
      </c>
      <c r="H126" s="87">
        <f t="shared" si="36"/>
        <v>11.941836630875</v>
      </c>
      <c r="I126" s="87">
        <f t="shared" si="36"/>
        <v>3.2542144458978</v>
      </c>
      <c r="J126" s="87">
        <f t="shared" si="36"/>
        <v>2.35043557930181</v>
      </c>
      <c r="K126" s="87">
        <f t="shared" si="36"/>
        <v>0.071892697722106</v>
      </c>
      <c r="L126" s="87">
        <f t="shared" si="36"/>
        <v>0.0690729682899982</v>
      </c>
      <c r="M126" s="87">
        <f t="shared" si="36"/>
        <v>78.9108910891088</v>
      </c>
      <c r="N126" s="23">
        <f t="shared" si="36"/>
        <v>14.2574257425742</v>
      </c>
      <c r="O126" s="23">
        <f t="shared" si="36"/>
        <v>4.55445544554454</v>
      </c>
      <c r="P126" s="23">
        <f t="shared" si="36"/>
        <v>2.27722772277228</v>
      </c>
      <c r="Q126" s="31">
        <f t="shared" si="34"/>
        <v>99.9999999999999</v>
      </c>
      <c r="S126" s="20" t="s">
        <v>96</v>
      </c>
      <c r="T126" s="113">
        <f t="shared" ref="T126:AG126" si="37">AVERAGE(T116:T125)</f>
        <v>11.6</v>
      </c>
      <c r="U126" s="22"/>
      <c r="V126" s="23">
        <f t="shared" si="37"/>
        <v>0.943270141032951</v>
      </c>
      <c r="W126" s="23">
        <f t="shared" si="37"/>
        <v>1.75433666666666</v>
      </c>
      <c r="X126" s="23">
        <f t="shared" si="37"/>
        <v>85.9659818386885</v>
      </c>
      <c r="Y126" s="23">
        <f t="shared" si="37"/>
        <v>4.87683802567266</v>
      </c>
      <c r="Z126" s="23">
        <f t="shared" si="37"/>
        <v>2.13608834854172</v>
      </c>
      <c r="AA126" s="23">
        <f t="shared" si="37"/>
        <v>1.38908768497191</v>
      </c>
      <c r="AB126" s="23">
        <f t="shared" si="37"/>
        <v>0.042470954389219</v>
      </c>
      <c r="AC126" s="23">
        <f t="shared" si="37"/>
        <v>0.0410547647689968</v>
      </c>
      <c r="AD126" s="23">
        <f t="shared" si="37"/>
        <v>92.8712871287128</v>
      </c>
      <c r="AE126" s="23">
        <f t="shared" si="37"/>
        <v>5.04950495049504</v>
      </c>
      <c r="AF126" s="23">
        <f t="shared" si="37"/>
        <v>1.68316831683168</v>
      </c>
      <c r="AG126" s="23">
        <f t="shared" si="37"/>
        <v>0.396039603960396</v>
      </c>
      <c r="AH126" s="31">
        <f t="shared" si="35"/>
        <v>99.9999999999999</v>
      </c>
    </row>
    <row r="127" ht="19.5" spans="2:34">
      <c r="B127" s="16" t="s">
        <v>97</v>
      </c>
      <c r="C127" s="87">
        <f t="shared" ref="C127:P127" si="38">STDEVA(C116:C124)</f>
        <v>6.07133520002899</v>
      </c>
      <c r="D127" s="88"/>
      <c r="E127" s="87">
        <f>STDEVA(E116:E125)</f>
        <v>0.0996000827698792</v>
      </c>
      <c r="F127" s="87">
        <f t="shared" si="38"/>
        <v>0.638992091054775</v>
      </c>
      <c r="G127" s="87">
        <f t="shared" si="38"/>
        <v>0</v>
      </c>
      <c r="H127" s="87">
        <f t="shared" si="38"/>
        <v>8.67824229500948</v>
      </c>
      <c r="I127" s="87">
        <f t="shared" si="38"/>
        <v>1.23699596595453</v>
      </c>
      <c r="J127" s="87">
        <f t="shared" si="38"/>
        <v>1.04093952201758</v>
      </c>
      <c r="K127" s="87">
        <f t="shared" si="38"/>
        <v>0.031192645921634</v>
      </c>
      <c r="L127" s="87">
        <f t="shared" si="38"/>
        <v>0.0297398302200322</v>
      </c>
      <c r="M127" s="87">
        <f t="shared" si="38"/>
        <v>16.7082773054088</v>
      </c>
      <c r="N127" s="24">
        <f t="shared" si="38"/>
        <v>12.1441382791908</v>
      </c>
      <c r="O127" s="24">
        <f t="shared" si="38"/>
        <v>3.12225873406343</v>
      </c>
      <c r="P127" s="24">
        <f t="shared" si="38"/>
        <v>2.76125421298375</v>
      </c>
      <c r="Q127" s="32"/>
      <c r="S127" s="20" t="s">
        <v>97</v>
      </c>
      <c r="T127" s="24">
        <f t="shared" ref="T127:AG127" si="39">STDEVA(T116:T124)</f>
        <v>5.05250213040804</v>
      </c>
      <c r="U127" s="22"/>
      <c r="V127" s="24">
        <f>STDEVA(V116:V125)</f>
        <v>0.0304909000162907</v>
      </c>
      <c r="W127" s="24">
        <f t="shared" si="39"/>
        <v>0.35456627626859</v>
      </c>
      <c r="X127" s="24">
        <f t="shared" si="39"/>
        <v>0</v>
      </c>
      <c r="Y127" s="24">
        <f t="shared" si="39"/>
        <v>2.74197552386181</v>
      </c>
      <c r="Z127" s="24">
        <f t="shared" si="39"/>
        <v>0.613849601012676</v>
      </c>
      <c r="AA127" s="24">
        <f t="shared" si="39"/>
        <v>0.371291677037275</v>
      </c>
      <c r="AB127" s="24">
        <f t="shared" si="39"/>
        <v>0.0110104947322492</v>
      </c>
      <c r="AC127" s="24">
        <f t="shared" si="39"/>
        <v>0.0108578913464918</v>
      </c>
      <c r="AD127" s="24">
        <f t="shared" si="39"/>
        <v>4.05215483756063</v>
      </c>
      <c r="AE127" s="24">
        <f t="shared" si="39"/>
        <v>3.09598399988343</v>
      </c>
      <c r="AF127" s="24">
        <f t="shared" si="39"/>
        <v>1.92440656595554</v>
      </c>
      <c r="AG127" s="24">
        <f t="shared" si="39"/>
        <v>0.495049504950495</v>
      </c>
      <c r="AH127" s="32"/>
    </row>
    <row r="128" spans="2:17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2:17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ht="13.5" spans="2:17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ht="21" spans="2:17">
      <c r="B131" s="26"/>
      <c r="C131" s="26"/>
      <c r="D131" s="41" t="s">
        <v>163</v>
      </c>
      <c r="E131" s="42"/>
      <c r="F131" s="42"/>
      <c r="G131" s="42"/>
      <c r="H131" s="42"/>
      <c r="I131" s="42"/>
      <c r="J131" s="42"/>
      <c r="K131" s="42"/>
      <c r="L131" s="42"/>
      <c r="M131" s="50"/>
      <c r="N131" s="51"/>
      <c r="O131" s="51"/>
      <c r="P131" s="51"/>
      <c r="Q131" s="56"/>
    </row>
    <row r="132" ht="21.75" spans="2:17">
      <c r="B132" s="26"/>
      <c r="C132" s="26"/>
      <c r="D132" s="43"/>
      <c r="E132" s="44"/>
      <c r="F132" s="44"/>
      <c r="G132" s="44"/>
      <c r="H132" s="44"/>
      <c r="I132" s="44"/>
      <c r="J132" s="44"/>
      <c r="K132" s="44"/>
      <c r="L132" s="44"/>
      <c r="M132" s="52"/>
      <c r="N132" s="53"/>
      <c r="O132" s="53"/>
      <c r="P132" s="53"/>
      <c r="Q132" s="57"/>
    </row>
    <row r="133" ht="15" spans="2:17">
      <c r="B133" s="26"/>
      <c r="C133" s="26"/>
      <c r="D133" s="4" t="s">
        <v>164</v>
      </c>
      <c r="E133" s="4" t="s">
        <v>60</v>
      </c>
      <c r="F133" s="4" t="s">
        <v>62</v>
      </c>
      <c r="G133" s="4" t="s">
        <v>63</v>
      </c>
      <c r="H133" s="4" t="s">
        <v>64</v>
      </c>
      <c r="I133" s="4" t="s">
        <v>65</v>
      </c>
      <c r="J133" s="4" t="s">
        <v>66</v>
      </c>
      <c r="K133" s="4" t="s">
        <v>67</v>
      </c>
      <c r="L133" s="4" t="s">
        <v>68</v>
      </c>
      <c r="M133" s="4" t="s">
        <v>69</v>
      </c>
      <c r="N133" s="4" t="s">
        <v>77</v>
      </c>
      <c r="O133" s="4" t="s">
        <v>71</v>
      </c>
      <c r="P133" s="4" t="s">
        <v>72</v>
      </c>
      <c r="Q133" s="4" t="s">
        <v>73</v>
      </c>
    </row>
    <row r="134" ht="15" spans="2:17">
      <c r="B134" s="26"/>
      <c r="C134" s="26"/>
      <c r="D134" s="4" t="s">
        <v>165</v>
      </c>
      <c r="E134" s="4">
        <v>56</v>
      </c>
      <c r="F134" s="4">
        <v>0.8087</v>
      </c>
      <c r="G134" s="4">
        <f>10.05/10</f>
        <v>1.005</v>
      </c>
      <c r="H134" s="4">
        <v>85.9659</v>
      </c>
      <c r="I134" s="4">
        <v>16.4397</v>
      </c>
      <c r="J134" s="4">
        <v>4.0546</v>
      </c>
      <c r="K134" s="4">
        <v>3.1765</v>
      </c>
      <c r="L134" s="4">
        <v>0.0937</v>
      </c>
      <c r="M134" s="4">
        <v>0.0921</v>
      </c>
      <c r="N134" s="4">
        <v>59.4059</v>
      </c>
      <c r="O134" s="4">
        <v>30.693</v>
      </c>
      <c r="P134" s="4">
        <v>7.9207</v>
      </c>
      <c r="Q134" s="4">
        <v>1.9802</v>
      </c>
    </row>
    <row r="135" ht="15" spans="2:17">
      <c r="B135" s="26"/>
      <c r="C135" s="26"/>
      <c r="D135" s="4" t="s">
        <v>166</v>
      </c>
      <c r="E135" s="4">
        <v>28</v>
      </c>
      <c r="F135" s="4">
        <v>0.83593</v>
      </c>
      <c r="G135" s="4">
        <v>13.77591</v>
      </c>
      <c r="H135" s="4">
        <v>85.9659</v>
      </c>
      <c r="I135" s="4">
        <v>14.09334</v>
      </c>
      <c r="J135" s="4">
        <v>3.7467</v>
      </c>
      <c r="K135" s="4">
        <v>2.83805</v>
      </c>
      <c r="L135" s="4">
        <v>0.08341</v>
      </c>
      <c r="M135" s="4">
        <v>0.08194</v>
      </c>
      <c r="N135" s="4">
        <v>70.49502</v>
      </c>
      <c r="O135" s="4">
        <v>21.18805</v>
      </c>
      <c r="P135" s="4">
        <v>6.435579</v>
      </c>
      <c r="Q135" s="4">
        <v>1.88112</v>
      </c>
    </row>
    <row r="136" ht="15.75" hidden="1" spans="2:17">
      <c r="B136" s="26"/>
      <c r="C136" s="26"/>
      <c r="D136" s="120" t="s">
        <v>167</v>
      </c>
      <c r="E136" s="121">
        <v>26.2</v>
      </c>
      <c r="F136" s="122">
        <v>0.81358</v>
      </c>
      <c r="G136" s="122">
        <v>9.974085</v>
      </c>
      <c r="H136" s="122">
        <v>85.9659</v>
      </c>
      <c r="I136" s="122">
        <v>16.0208</v>
      </c>
      <c r="J136" s="122">
        <v>3.99823</v>
      </c>
      <c r="K136" s="122">
        <v>3.00735</v>
      </c>
      <c r="L136" s="122">
        <v>0.08833</v>
      </c>
      <c r="M136" s="122">
        <v>0.08557</v>
      </c>
      <c r="N136" s="122">
        <v>65.04947</v>
      </c>
      <c r="O136" s="122">
        <v>25.94052</v>
      </c>
      <c r="P136" s="122">
        <v>6.33654</v>
      </c>
      <c r="Q136" s="122">
        <v>2.67317</v>
      </c>
    </row>
    <row r="137" ht="15" spans="2:17">
      <c r="B137" s="26"/>
      <c r="C137" s="26"/>
      <c r="D137" s="67" t="s">
        <v>168</v>
      </c>
      <c r="E137" s="123">
        <v>13.9</v>
      </c>
      <c r="F137" s="49">
        <v>0.86108648589295</v>
      </c>
      <c r="G137" s="49">
        <v>3.19636</v>
      </c>
      <c r="H137" s="49">
        <v>85.9659818386885</v>
      </c>
      <c r="I137" s="49">
        <v>11.941836630875</v>
      </c>
      <c r="J137" s="49">
        <v>3.2542144458978</v>
      </c>
      <c r="K137" s="49">
        <v>2.35043557930181</v>
      </c>
      <c r="L137" s="49">
        <v>0.071892697722106</v>
      </c>
      <c r="M137" s="49">
        <v>0.0690729682899982</v>
      </c>
      <c r="N137" s="49">
        <v>78.9108910891088</v>
      </c>
      <c r="O137" s="49">
        <v>14.2574257425742</v>
      </c>
      <c r="P137" s="49">
        <v>4.55445544554454</v>
      </c>
      <c r="Q137" s="49">
        <v>2.27722772277228</v>
      </c>
    </row>
    <row r="138" ht="15" spans="2:17">
      <c r="B138" s="26"/>
      <c r="C138" s="26"/>
      <c r="D138" s="67" t="s">
        <v>169</v>
      </c>
      <c r="E138" s="123">
        <v>9.8</v>
      </c>
      <c r="F138" s="49">
        <v>0.917396043767684</v>
      </c>
      <c r="G138" s="49">
        <v>3.12523833333333</v>
      </c>
      <c r="H138" s="49">
        <v>85.9659</v>
      </c>
      <c r="I138" s="49">
        <v>7.10113020127108</v>
      </c>
      <c r="J138" s="49">
        <v>2.44812203619296</v>
      </c>
      <c r="K138" s="49">
        <v>1.72630891798897</v>
      </c>
      <c r="L138" s="49">
        <v>0.05297867982142</v>
      </c>
      <c r="M138" s="49">
        <v>0.0511132015747814</v>
      </c>
      <c r="N138" s="49">
        <v>87.2277227722772</v>
      </c>
      <c r="O138" s="49">
        <v>9.40594059405939</v>
      </c>
      <c r="P138" s="49">
        <v>2.17821782178218</v>
      </c>
      <c r="Q138" s="49">
        <v>1.18811881188119</v>
      </c>
    </row>
    <row r="139" ht="15" spans="2:21">
      <c r="B139" s="26"/>
      <c r="C139" s="26"/>
      <c r="D139" s="67" t="s">
        <v>170</v>
      </c>
      <c r="E139" s="123">
        <v>11</v>
      </c>
      <c r="F139" s="49">
        <v>0.888633617780103</v>
      </c>
      <c r="G139" s="49">
        <v>2.82269</v>
      </c>
      <c r="H139" s="49">
        <v>85.9659818386885</v>
      </c>
      <c r="I139" s="49">
        <v>9.57372039135607</v>
      </c>
      <c r="J139" s="49">
        <v>2.72991984443201</v>
      </c>
      <c r="K139" s="49">
        <v>1.90249560236619</v>
      </c>
      <c r="L139" s="49">
        <v>0.0579142425784335</v>
      </c>
      <c r="M139" s="49">
        <v>0.0556941079405463</v>
      </c>
      <c r="N139" s="49">
        <v>84.7524752475247</v>
      </c>
      <c r="O139" s="49">
        <v>10.4950495049505</v>
      </c>
      <c r="P139" s="49">
        <v>3.06930693069306</v>
      </c>
      <c r="Q139" s="49">
        <v>1.68316831683168</v>
      </c>
      <c r="U139" s="129"/>
    </row>
    <row r="140" ht="15" spans="2:17">
      <c r="B140" s="26"/>
      <c r="C140" s="26"/>
      <c r="D140" s="67" t="s">
        <v>171</v>
      </c>
      <c r="E140" s="123">
        <v>10.4</v>
      </c>
      <c r="F140" s="49">
        <f t="shared" ref="F140:Q140" si="40">AVERAGE(F129:F139)</f>
        <v>0.854221024573456</v>
      </c>
      <c r="G140" s="49">
        <f t="shared" si="40"/>
        <v>5.64988055555555</v>
      </c>
      <c r="H140" s="49">
        <f t="shared" si="40"/>
        <v>85.9659272795628</v>
      </c>
      <c r="I140" s="49">
        <f t="shared" si="40"/>
        <v>12.528421203917</v>
      </c>
      <c r="J140" s="49">
        <f t="shared" si="40"/>
        <v>3.37196438775379</v>
      </c>
      <c r="K140" s="49">
        <f t="shared" si="40"/>
        <v>2.5001900166095</v>
      </c>
      <c r="L140" s="49">
        <f t="shared" si="40"/>
        <v>0.0747042700203266</v>
      </c>
      <c r="M140" s="49">
        <f t="shared" si="40"/>
        <v>0.0725817129675543</v>
      </c>
      <c r="N140" s="49">
        <f t="shared" si="40"/>
        <v>74.3069131848184</v>
      </c>
      <c r="O140" s="49">
        <f t="shared" si="40"/>
        <v>18.6633309735974</v>
      </c>
      <c r="P140" s="49">
        <f t="shared" si="40"/>
        <v>5.0824665330033</v>
      </c>
      <c r="Q140" s="49">
        <f t="shared" si="40"/>
        <v>1.94716747524752</v>
      </c>
    </row>
    <row r="141" ht="16.5" hidden="1" spans="2:17">
      <c r="B141" s="26"/>
      <c r="C141" s="26"/>
      <c r="D141" s="124"/>
      <c r="E141" s="125">
        <v>21.7</v>
      </c>
      <c r="F141" s="81">
        <v>0.91302</v>
      </c>
      <c r="G141" s="81">
        <v>12.6387</v>
      </c>
      <c r="H141" s="81">
        <v>85.9659</v>
      </c>
      <c r="I141" s="81">
        <v>6.7681</v>
      </c>
      <c r="J141" s="81">
        <v>2.47558</v>
      </c>
      <c r="K141" s="81">
        <v>1.81973</v>
      </c>
      <c r="L141" s="81">
        <v>0.05428</v>
      </c>
      <c r="M141" s="81">
        <f>AVERAGE(L61:L70)</f>
        <v>0.0534936</v>
      </c>
      <c r="N141" s="81">
        <v>85.94059</v>
      </c>
      <c r="O141" s="81">
        <v>11.08896</v>
      </c>
      <c r="P141" s="81">
        <v>2.17828</v>
      </c>
      <c r="Q141" s="82">
        <v>0.79203</v>
      </c>
    </row>
    <row r="142" ht="15" spans="2:21">
      <c r="B142" s="26"/>
      <c r="C142" s="26"/>
      <c r="D142" s="4" t="s">
        <v>172</v>
      </c>
      <c r="E142" s="45">
        <v>7.9</v>
      </c>
      <c r="F142" s="46">
        <v>0.693237851211973</v>
      </c>
      <c r="G142" s="46">
        <v>1.25272166666666</v>
      </c>
      <c r="H142" s="46">
        <v>85.9659818386885</v>
      </c>
      <c r="I142" s="46">
        <v>26.3711093115085</v>
      </c>
      <c r="J142" s="46">
        <v>4.5244669191471</v>
      </c>
      <c r="K142" s="46">
        <v>3.26627352825346</v>
      </c>
      <c r="L142" s="46">
        <v>0.097210370953974</v>
      </c>
      <c r="M142" s="46">
        <v>0.0941119305568339</v>
      </c>
      <c r="N142" s="46">
        <v>68.1188118811881</v>
      </c>
      <c r="O142" s="46">
        <v>17.3267326732673</v>
      </c>
      <c r="P142" s="46">
        <v>8.9108910891089</v>
      </c>
      <c r="Q142" s="46">
        <v>5.64356435643564</v>
      </c>
      <c r="U142" s="129"/>
    </row>
    <row r="143" ht="15" spans="2:17">
      <c r="B143" s="26"/>
      <c r="C143" s="26"/>
      <c r="D143" s="4" t="s">
        <v>173</v>
      </c>
      <c r="E143" s="45">
        <v>7.3</v>
      </c>
      <c r="F143" s="46">
        <v>0.851344805694647</v>
      </c>
      <c r="G143" s="46">
        <v>2.71880166666666</v>
      </c>
      <c r="H143" s="46">
        <v>85.9659818386885</v>
      </c>
      <c r="I143" s="46">
        <v>12.7792897338807</v>
      </c>
      <c r="J143" s="46">
        <v>3.21310552318131</v>
      </c>
      <c r="K143" s="46">
        <v>2.13270608117373</v>
      </c>
      <c r="L143" s="46">
        <v>0.0650293902551395</v>
      </c>
      <c r="M143" s="46">
        <v>0.0271880166666666</v>
      </c>
      <c r="N143" s="46">
        <v>82.5742574257425</v>
      </c>
      <c r="O143" s="46">
        <v>10.3960396039604</v>
      </c>
      <c r="P143" s="46">
        <v>4.45544554455445</v>
      </c>
      <c r="Q143" s="46">
        <v>2.57425742574257</v>
      </c>
    </row>
    <row r="144" ht="15" spans="2:21">
      <c r="B144" s="26"/>
      <c r="C144" s="26"/>
      <c r="D144" s="4" t="s">
        <v>174</v>
      </c>
      <c r="E144" s="45">
        <v>14</v>
      </c>
      <c r="F144" s="46">
        <f t="shared" ref="F144:Q144" si="41">AVERAGE(F133:F142)</f>
        <v>0.842867224802907</v>
      </c>
      <c r="G144" s="46">
        <f t="shared" si="41"/>
        <v>5.93784283950617</v>
      </c>
      <c r="H144" s="46">
        <f t="shared" si="41"/>
        <v>85.9659303106254</v>
      </c>
      <c r="I144" s="46">
        <f t="shared" si="41"/>
        <v>13.426461970992</v>
      </c>
      <c r="J144" s="46">
        <f t="shared" si="41"/>
        <v>3.4004219592693</v>
      </c>
      <c r="K144" s="46">
        <f t="shared" si="41"/>
        <v>2.50970373827999</v>
      </c>
      <c r="L144" s="46">
        <f t="shared" si="41"/>
        <v>0.0749355845662511</v>
      </c>
      <c r="M144" s="46">
        <f t="shared" si="41"/>
        <v>0.0728530579255238</v>
      </c>
      <c r="N144" s="46">
        <f t="shared" si="41"/>
        <v>74.9119771305464</v>
      </c>
      <c r="O144" s="46">
        <f t="shared" si="41"/>
        <v>17.6732232764943</v>
      </c>
      <c r="P144" s="46">
        <f t="shared" si="41"/>
        <v>5.18515964668133</v>
      </c>
      <c r="Q144" s="46">
        <f t="shared" si="41"/>
        <v>2.22952963146315</v>
      </c>
      <c r="U144" s="129"/>
    </row>
    <row r="145" ht="15" spans="2:17">
      <c r="B145" s="26"/>
      <c r="C145" s="26"/>
      <c r="D145" s="4" t="s">
        <v>175</v>
      </c>
      <c r="E145" s="45">
        <v>19.5</v>
      </c>
      <c r="F145" s="46">
        <v>0.931949365818951</v>
      </c>
      <c r="G145" s="46">
        <v>8.93774833333333</v>
      </c>
      <c r="H145" s="46">
        <v>85.9659818386885</v>
      </c>
      <c r="I145" s="46">
        <v>5.85003958211928</v>
      </c>
      <c r="J145" s="46">
        <v>2.23650930077189</v>
      </c>
      <c r="K145" s="46">
        <v>1.62475312137332</v>
      </c>
      <c r="L145" s="46">
        <v>0.0482277554321734</v>
      </c>
      <c r="M145" s="46">
        <v>0.04734553916476</v>
      </c>
      <c r="N145" s="46">
        <v>87.3267326732673</v>
      </c>
      <c r="O145" s="46">
        <v>10.2970297029703</v>
      </c>
      <c r="P145" s="46">
        <v>1.78217821782178</v>
      </c>
      <c r="Q145" s="46">
        <v>0.594059405940594</v>
      </c>
    </row>
    <row r="146" ht="15" spans="4:17">
      <c r="D146" s="67" t="s">
        <v>176</v>
      </c>
      <c r="E146" s="123">
        <v>5.7</v>
      </c>
      <c r="F146" s="49">
        <v>0.923259161071843</v>
      </c>
      <c r="G146" s="49">
        <v>0.776529999999999</v>
      </c>
      <c r="H146" s="49">
        <v>85.9659818386885</v>
      </c>
      <c r="I146" s="49">
        <v>6.59710156558365</v>
      </c>
      <c r="J146" s="49">
        <v>2.50490308960214</v>
      </c>
      <c r="K146" s="49">
        <v>1.59586727414929</v>
      </c>
      <c r="L146" s="49">
        <v>0.0501264700827695</v>
      </c>
      <c r="M146" s="49">
        <v>0.0473890009749615</v>
      </c>
      <c r="N146" s="49">
        <v>90.7920792079207</v>
      </c>
      <c r="O146" s="49">
        <v>6.43564356435643</v>
      </c>
      <c r="P146" s="49">
        <v>1.18811881188119</v>
      </c>
      <c r="Q146" s="49">
        <v>1.58415841584158</v>
      </c>
    </row>
    <row r="147" ht="15" spans="4:21">
      <c r="D147" s="4" t="s">
        <v>177</v>
      </c>
      <c r="E147" s="45">
        <v>21.7</v>
      </c>
      <c r="F147" s="46">
        <v>0.91302</v>
      </c>
      <c r="G147" s="46">
        <v>12.6387</v>
      </c>
      <c r="H147" s="46">
        <v>85.9659</v>
      </c>
      <c r="I147" s="46">
        <v>6.7681</v>
      </c>
      <c r="J147" s="46">
        <v>2.47558</v>
      </c>
      <c r="K147" s="46">
        <v>1.81973</v>
      </c>
      <c r="L147" s="46">
        <v>0.05428</v>
      </c>
      <c r="M147" s="46">
        <f>AVERAGE(L69:L78)</f>
        <v>0.0464201125832615</v>
      </c>
      <c r="N147" s="46">
        <v>85.94059</v>
      </c>
      <c r="O147" s="46">
        <v>11.08896</v>
      </c>
      <c r="P147" s="46">
        <v>2.17828</v>
      </c>
      <c r="Q147" s="46">
        <v>0.79203</v>
      </c>
      <c r="U147" s="129"/>
    </row>
    <row r="148" ht="15.75" spans="4:17">
      <c r="D148" s="126" t="s">
        <v>178</v>
      </c>
      <c r="E148" s="127">
        <v>11.6</v>
      </c>
      <c r="F148" s="128">
        <v>0.943270141032951</v>
      </c>
      <c r="G148" s="128">
        <v>1.75433666666666</v>
      </c>
      <c r="H148" s="128">
        <v>85.9659818386885</v>
      </c>
      <c r="I148" s="128">
        <v>4.87683802567266</v>
      </c>
      <c r="J148" s="128">
        <v>2.13608834854172</v>
      </c>
      <c r="K148" s="128">
        <v>1.38908768497191</v>
      </c>
      <c r="L148" s="128">
        <v>0.042470954389219</v>
      </c>
      <c r="M148" s="128">
        <v>0.0410547647689968</v>
      </c>
      <c r="N148" s="128">
        <v>92.8712871287128</v>
      </c>
      <c r="O148" s="128"/>
      <c r="P148" s="128"/>
      <c r="Q148" s="128">
        <f>AVERAGE(Q140:Q147)</f>
        <v>2.01959958883388</v>
      </c>
    </row>
    <row r="149" spans="4:21">
      <c r="D149" s="37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54"/>
      <c r="U149" s="129"/>
    </row>
    <row r="150" ht="13.5" spans="4:17">
      <c r="D150" s="39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55"/>
    </row>
    <row r="151" spans="21:21">
      <c r="U151" s="129"/>
    </row>
    <row r="153" spans="21:21">
      <c r="U153" s="129"/>
    </row>
    <row r="168" spans="4:4">
      <c r="D168" s="129"/>
    </row>
    <row r="169" spans="4:4">
      <c r="D169" s="129"/>
    </row>
    <row r="170" spans="4:4">
      <c r="D170" s="129"/>
    </row>
    <row r="171" spans="4:4">
      <c r="D171" s="129"/>
    </row>
    <row r="172" spans="4:4">
      <c r="D172" s="129"/>
    </row>
  </sheetData>
  <mergeCells count="20">
    <mergeCell ref="AH2:AK3"/>
    <mergeCell ref="B3:I4"/>
    <mergeCell ref="B21:I22"/>
    <mergeCell ref="B39:I40"/>
    <mergeCell ref="B57:I58"/>
    <mergeCell ref="B75:I76"/>
    <mergeCell ref="B112:I113"/>
    <mergeCell ref="B93:I94"/>
    <mergeCell ref="T3:AA4"/>
    <mergeCell ref="AH20:AK21"/>
    <mergeCell ref="T21:AA22"/>
    <mergeCell ref="AH39:AK40"/>
    <mergeCell ref="T40:AA41"/>
    <mergeCell ref="AH58:AK59"/>
    <mergeCell ref="T59:AA60"/>
    <mergeCell ref="AH78:AK79"/>
    <mergeCell ref="T79:AA80"/>
    <mergeCell ref="S112:Z113"/>
    <mergeCell ref="D149:Q150"/>
    <mergeCell ref="D131:M132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V155"/>
  <sheetViews>
    <sheetView topLeftCell="A126" workbookViewId="0">
      <selection activeCell="F146" sqref="F146"/>
    </sheetView>
  </sheetViews>
  <sheetFormatPr defaultColWidth="9.14285714285714" defaultRowHeight="12.75"/>
  <cols>
    <col min="4" max="5" width="6" customWidth="1"/>
    <col min="6" max="6" width="35.8571428571429" customWidth="1"/>
    <col min="8" max="8" width="14.1428571428571" customWidth="1"/>
    <col min="9" max="9" width="13.4285714285714" customWidth="1"/>
    <col min="10" max="10" width="15.2857142857143" hidden="1" customWidth="1"/>
    <col min="11" max="11" width="7.57142857142857" customWidth="1"/>
    <col min="12" max="14" width="14"/>
    <col min="15" max="15" width="12.8571428571429" hidden="1" customWidth="1"/>
    <col min="16" max="16" width="15.1428571428571"/>
    <col min="17" max="17" width="12.8571428571429" hidden="1" customWidth="1"/>
    <col min="18" max="18" width="17.4285714285714" hidden="1" customWidth="1"/>
    <col min="19" max="19" width="9.14285714285714" hidden="1" customWidth="1"/>
  </cols>
  <sheetData>
    <row r="1" ht="13.5"/>
    <row r="2" spans="4:19">
      <c r="D2" s="8" t="s">
        <v>179</v>
      </c>
      <c r="E2" s="9"/>
      <c r="F2" s="9"/>
      <c r="G2" s="9"/>
      <c r="H2" s="9"/>
      <c r="I2" s="9"/>
      <c r="J2" s="9"/>
      <c r="K2" s="25"/>
      <c r="L2" s="26"/>
      <c r="M2" s="26"/>
      <c r="N2" s="26"/>
      <c r="O2" s="26"/>
      <c r="P2" s="26"/>
      <c r="Q2" s="26"/>
      <c r="R2" s="26"/>
      <c r="S2" s="26"/>
    </row>
    <row r="3" ht="48" customHeight="1" spans="4:19">
      <c r="D3" s="10"/>
      <c r="E3" s="11"/>
      <c r="F3" s="11"/>
      <c r="G3" s="11"/>
      <c r="H3" s="11"/>
      <c r="I3" s="11"/>
      <c r="J3" s="11"/>
      <c r="K3" s="27"/>
      <c r="L3" s="26"/>
      <c r="M3" s="26"/>
      <c r="N3" s="26"/>
      <c r="O3" s="26"/>
      <c r="P3" s="26"/>
      <c r="Q3" s="26"/>
      <c r="R3" s="26"/>
      <c r="S3" s="26"/>
    </row>
    <row r="4" ht="15.75" spans="4:19">
      <c r="D4" s="12" t="s">
        <v>55</v>
      </c>
      <c r="E4" s="13">
        <v>5</v>
      </c>
      <c r="F4" s="12" t="s">
        <v>56</v>
      </c>
      <c r="G4" s="13">
        <v>5</v>
      </c>
      <c r="H4" s="12" t="s">
        <v>57</v>
      </c>
      <c r="I4" s="13">
        <v>0.1</v>
      </c>
      <c r="J4" s="12" t="s">
        <v>58</v>
      </c>
      <c r="K4" s="13">
        <v>0.2</v>
      </c>
      <c r="L4" s="26"/>
      <c r="M4" s="26"/>
      <c r="N4" s="26"/>
      <c r="O4" s="26"/>
      <c r="P4" s="26"/>
      <c r="Q4" s="26"/>
      <c r="R4" s="26"/>
      <c r="S4" s="26"/>
    </row>
    <row r="5" ht="15.75" spans="4:19">
      <c r="D5" s="14" t="s">
        <v>74</v>
      </c>
      <c r="E5" s="15" t="s">
        <v>75</v>
      </c>
      <c r="F5" s="16" t="s">
        <v>61</v>
      </c>
      <c r="G5" s="16" t="s">
        <v>62</v>
      </c>
      <c r="H5" s="16" t="s">
        <v>76</v>
      </c>
      <c r="I5" s="16" t="s">
        <v>64</v>
      </c>
      <c r="J5" s="16" t="s">
        <v>65</v>
      </c>
      <c r="K5" s="16" t="s">
        <v>66</v>
      </c>
      <c r="L5" s="16" t="s">
        <v>67</v>
      </c>
      <c r="M5" s="16" t="s">
        <v>68</v>
      </c>
      <c r="N5" s="16" t="s">
        <v>69</v>
      </c>
      <c r="O5" s="16" t="s">
        <v>77</v>
      </c>
      <c r="P5" s="16" t="s">
        <v>71</v>
      </c>
      <c r="Q5" s="16" t="s">
        <v>72</v>
      </c>
      <c r="R5" s="16" t="s">
        <v>73</v>
      </c>
      <c r="S5" s="28" t="s">
        <v>70</v>
      </c>
    </row>
    <row r="6" spans="4:21">
      <c r="D6" s="17">
        <v>1</v>
      </c>
      <c r="E6">
        <v>11</v>
      </c>
      <c r="F6" t="s">
        <v>180</v>
      </c>
      <c r="G6">
        <v>0.437325998752168</v>
      </c>
      <c r="H6">
        <v>1.1251</v>
      </c>
      <c r="I6">
        <v>0.00450949452154857</v>
      </c>
      <c r="J6">
        <v>0.00253737532604491</v>
      </c>
      <c r="K6">
        <v>0.050372366690924</v>
      </c>
      <c r="L6">
        <v>0.0373153141252516</v>
      </c>
      <c r="M6">
        <v>0.255572680951776</v>
      </c>
      <c r="N6">
        <v>0.219230238563944</v>
      </c>
      <c r="O6">
        <v>37.8378378378379</v>
      </c>
      <c r="P6">
        <v>24.3243243243243</v>
      </c>
      <c r="Q6">
        <v>24.3243243243243</v>
      </c>
      <c r="R6">
        <v>13.5135135135135</v>
      </c>
      <c r="S6" s="29">
        <f>O6+P6+Q6+R6</f>
        <v>100</v>
      </c>
      <c r="T6" s="30"/>
      <c r="U6" s="30"/>
    </row>
    <row r="7" spans="4:21">
      <c r="D7" s="18">
        <v>2</v>
      </c>
      <c r="E7">
        <v>11</v>
      </c>
      <c r="F7" t="s">
        <v>181</v>
      </c>
      <c r="G7">
        <v>0.546025889155092</v>
      </c>
      <c r="H7">
        <v>0.719</v>
      </c>
      <c r="I7">
        <v>0.00450949452154857</v>
      </c>
      <c r="J7">
        <v>0.00204719376577999</v>
      </c>
      <c r="K7">
        <v>0.0452459254052781</v>
      </c>
      <c r="L7">
        <v>0.0348717285177285</v>
      </c>
      <c r="M7">
        <v>0.237810670273221</v>
      </c>
      <c r="N7">
        <v>0.213025418891426</v>
      </c>
      <c r="O7">
        <v>43.2432432432433</v>
      </c>
      <c r="P7">
        <v>27.027027027027</v>
      </c>
      <c r="Q7">
        <v>16.2162162162162</v>
      </c>
      <c r="R7">
        <v>13.5135135135135</v>
      </c>
      <c r="S7" s="29">
        <f t="shared" ref="S7:S16" si="0">O7+P7+Q7+R7</f>
        <v>100</v>
      </c>
      <c r="T7" s="30"/>
      <c r="U7" s="30"/>
    </row>
    <row r="8" spans="4:21">
      <c r="D8" s="18">
        <v>3</v>
      </c>
      <c r="E8">
        <v>11</v>
      </c>
      <c r="F8" t="s">
        <v>181</v>
      </c>
      <c r="G8">
        <v>0.546025889155092</v>
      </c>
      <c r="H8">
        <v>0.698516666666666</v>
      </c>
      <c r="I8">
        <v>0.00450949452154857</v>
      </c>
      <c r="J8">
        <v>0.00204719376577999</v>
      </c>
      <c r="K8">
        <v>0.0452459254052781</v>
      </c>
      <c r="L8">
        <v>0.0348717285177285</v>
      </c>
      <c r="M8">
        <v>0.237810670273221</v>
      </c>
      <c r="N8">
        <v>0.213025418891426</v>
      </c>
      <c r="O8">
        <v>43.2432432432433</v>
      </c>
      <c r="P8">
        <v>27.027027027027</v>
      </c>
      <c r="Q8">
        <v>16.2162162162162</v>
      </c>
      <c r="R8">
        <v>13.5135135135135</v>
      </c>
      <c r="S8" s="29">
        <f t="shared" si="0"/>
        <v>100</v>
      </c>
      <c r="T8" s="30"/>
      <c r="U8" s="30"/>
    </row>
    <row r="9" spans="4:21">
      <c r="D9" s="18">
        <v>4</v>
      </c>
      <c r="E9">
        <v>11</v>
      </c>
      <c r="F9" t="s">
        <v>180</v>
      </c>
      <c r="G9">
        <v>0.437325998752168</v>
      </c>
      <c r="H9">
        <v>0.692066666666666</v>
      </c>
      <c r="I9">
        <v>0.00450949452154857</v>
      </c>
      <c r="J9">
        <v>0.00253737532604491</v>
      </c>
      <c r="K9">
        <v>0.050372366690924</v>
      </c>
      <c r="L9">
        <v>0.0373153141252516</v>
      </c>
      <c r="M9">
        <v>0.255572680951776</v>
      </c>
      <c r="N9">
        <v>0.219230238563944</v>
      </c>
      <c r="O9">
        <v>37.8378378378379</v>
      </c>
      <c r="P9">
        <v>24.3243243243243</v>
      </c>
      <c r="Q9">
        <v>24.3243243243243</v>
      </c>
      <c r="R9">
        <v>13.5135135135135</v>
      </c>
      <c r="S9" s="29">
        <f t="shared" si="0"/>
        <v>100</v>
      </c>
      <c r="T9" s="30"/>
      <c r="U9" s="30"/>
    </row>
    <row r="10" spans="4:21">
      <c r="D10" s="18">
        <v>5</v>
      </c>
      <c r="E10">
        <v>7</v>
      </c>
      <c r="F10" t="s">
        <v>182</v>
      </c>
      <c r="G10">
        <v>0.565668168883195</v>
      </c>
      <c r="H10">
        <v>1.17088333333333</v>
      </c>
      <c r="I10">
        <v>0.00450949452154857</v>
      </c>
      <c r="J10">
        <v>0.00195861701295539</v>
      </c>
      <c r="K10">
        <v>0.0442562652395725</v>
      </c>
      <c r="L10">
        <v>0.0333149591197091</v>
      </c>
      <c r="M10">
        <v>0.230472277307288</v>
      </c>
      <c r="N10">
        <v>0.200729608314414</v>
      </c>
      <c r="O10">
        <v>48.6486486486487</v>
      </c>
      <c r="P10">
        <v>24.3243243243243</v>
      </c>
      <c r="Q10">
        <v>16.2162162162162</v>
      </c>
      <c r="R10">
        <v>10.8108108108108</v>
      </c>
      <c r="S10" s="29">
        <f t="shared" si="0"/>
        <v>100</v>
      </c>
      <c r="T10" s="30"/>
      <c r="U10" s="30"/>
    </row>
    <row r="11" spans="4:21">
      <c r="D11" s="18">
        <v>6</v>
      </c>
      <c r="E11">
        <v>12</v>
      </c>
      <c r="F11" t="s">
        <v>183</v>
      </c>
      <c r="G11">
        <v>0.51275233267644</v>
      </c>
      <c r="H11">
        <v>0.86005</v>
      </c>
      <c r="I11">
        <v>0.00450949452154857</v>
      </c>
      <c r="J11">
        <v>0.00219724068643291</v>
      </c>
      <c r="K11">
        <v>0.0468747339878629</v>
      </c>
      <c r="L11">
        <v>0.0370418095920596</v>
      </c>
      <c r="M11">
        <v>0.249505798564085</v>
      </c>
      <c r="N11">
        <v>0.219091577110265</v>
      </c>
      <c r="O11">
        <v>37.8378378378379</v>
      </c>
      <c r="P11">
        <v>27.027027027027</v>
      </c>
      <c r="Q11">
        <v>21.6216216216216</v>
      </c>
      <c r="R11">
        <v>13.5135135135135</v>
      </c>
      <c r="S11" s="29">
        <f t="shared" si="0"/>
        <v>100</v>
      </c>
      <c r="T11" s="30"/>
      <c r="U11" s="30"/>
    </row>
    <row r="12" spans="4:21">
      <c r="D12" s="18">
        <v>7</v>
      </c>
      <c r="E12">
        <v>7</v>
      </c>
      <c r="F12" t="s">
        <v>184</v>
      </c>
      <c r="G12">
        <v>0.554166113173185</v>
      </c>
      <c r="H12">
        <v>0.863249999999999</v>
      </c>
      <c r="I12">
        <v>0.00450949452154857</v>
      </c>
      <c r="J12">
        <v>0.00201048547016623</v>
      </c>
      <c r="K12">
        <v>0.0448384374188734</v>
      </c>
      <c r="L12">
        <v>0.0327296512061512</v>
      </c>
      <c r="M12">
        <v>0.231201188837795</v>
      </c>
      <c r="N12">
        <v>0.201063176634293</v>
      </c>
      <c r="O12">
        <v>54.0540540540541</v>
      </c>
      <c r="P12">
        <v>13.5135135135135</v>
      </c>
      <c r="Q12">
        <v>24.3243243243243</v>
      </c>
      <c r="R12">
        <v>8.1081081081081</v>
      </c>
      <c r="S12" s="29">
        <f t="shared" si="0"/>
        <v>100</v>
      </c>
      <c r="T12" s="30"/>
      <c r="U12" s="30"/>
    </row>
    <row r="13" spans="4:21">
      <c r="D13" s="18">
        <v>8</v>
      </c>
      <c r="E13">
        <v>11</v>
      </c>
      <c r="F13" t="s">
        <v>180</v>
      </c>
      <c r="G13">
        <v>0.437325998752168</v>
      </c>
      <c r="H13">
        <v>0.552533333333333</v>
      </c>
      <c r="I13">
        <v>0.00450949452154857</v>
      </c>
      <c r="J13">
        <v>0.00253737532604491</v>
      </c>
      <c r="K13">
        <v>0.050372366690924</v>
      </c>
      <c r="L13">
        <v>0.0373153141252516</v>
      </c>
      <c r="M13">
        <v>0.255572680951776</v>
      </c>
      <c r="N13">
        <v>0.219230238563944</v>
      </c>
      <c r="O13">
        <v>37.8378378378379</v>
      </c>
      <c r="P13">
        <v>24.3243243243243</v>
      </c>
      <c r="Q13">
        <v>24.3243243243243</v>
      </c>
      <c r="R13">
        <v>13.5135135135135</v>
      </c>
      <c r="S13" s="29">
        <f t="shared" si="0"/>
        <v>100</v>
      </c>
      <c r="T13" s="30"/>
      <c r="U13" s="30"/>
    </row>
    <row r="14" spans="4:21">
      <c r="D14" s="18">
        <v>9</v>
      </c>
      <c r="E14">
        <v>11</v>
      </c>
      <c r="F14" t="s">
        <v>180</v>
      </c>
      <c r="G14">
        <v>0.437325998752168</v>
      </c>
      <c r="H14">
        <v>0.552683333333333</v>
      </c>
      <c r="I14">
        <v>0.00450949452154857</v>
      </c>
      <c r="J14">
        <v>0.00253737532604491</v>
      </c>
      <c r="K14">
        <v>0.050372366690924</v>
      </c>
      <c r="L14">
        <v>0.0373153141252516</v>
      </c>
      <c r="M14">
        <v>0.255572680951776</v>
      </c>
      <c r="N14">
        <v>0.219230238563944</v>
      </c>
      <c r="O14">
        <v>37.8378378378379</v>
      </c>
      <c r="P14">
        <v>24.3243243243243</v>
      </c>
      <c r="Q14">
        <v>24.3243243243243</v>
      </c>
      <c r="R14">
        <v>13.5135135135135</v>
      </c>
      <c r="S14" s="29">
        <f t="shared" si="0"/>
        <v>100</v>
      </c>
      <c r="T14" s="30"/>
      <c r="U14" s="30"/>
    </row>
    <row r="15" ht="13.5" spans="4:21">
      <c r="D15" s="19">
        <v>10</v>
      </c>
      <c r="E15">
        <v>11</v>
      </c>
      <c r="F15" t="s">
        <v>181</v>
      </c>
      <c r="G15">
        <v>0.546025889155092</v>
      </c>
      <c r="H15">
        <v>0.766766666666666</v>
      </c>
      <c r="I15">
        <v>0.00450949452154857</v>
      </c>
      <c r="J15">
        <v>0.00204719376577999</v>
      </c>
      <c r="K15">
        <v>0.0452459254052781</v>
      </c>
      <c r="L15">
        <v>0.0348717285177285</v>
      </c>
      <c r="M15">
        <v>0.237810670273221</v>
      </c>
      <c r="N15">
        <v>0.213025418891426</v>
      </c>
      <c r="O15">
        <v>43.2432432432433</v>
      </c>
      <c r="P15">
        <v>27.027027027027</v>
      </c>
      <c r="Q15">
        <v>16.2162162162162</v>
      </c>
      <c r="R15">
        <v>13.5135135135135</v>
      </c>
      <c r="S15" s="29">
        <f t="shared" si="0"/>
        <v>100</v>
      </c>
      <c r="T15" s="30"/>
      <c r="U15" s="30"/>
    </row>
    <row r="16" ht="19.5" spans="4:19">
      <c r="D16" s="20" t="s">
        <v>185</v>
      </c>
      <c r="E16" s="21">
        <f>AVERAGE(E6:E15)</f>
        <v>10.3</v>
      </c>
      <c r="F16" s="22"/>
      <c r="G16" s="23">
        <f>AVERAGE(G6:G15)</f>
        <v>0.501996827720677</v>
      </c>
      <c r="H16" s="23">
        <f>AVERAGE(H6:H15)</f>
        <v>0.800084999999999</v>
      </c>
      <c r="I16" s="23">
        <f t="shared" ref="E16:R16" si="1">AVERAGE(I6:I15)</f>
        <v>0.00450949452154857</v>
      </c>
      <c r="J16" s="23">
        <f t="shared" si="1"/>
        <v>0.00224574257710741</v>
      </c>
      <c r="K16" s="23">
        <f t="shared" si="1"/>
        <v>0.0473196679625839</v>
      </c>
      <c r="L16" s="23">
        <f t="shared" si="1"/>
        <v>0.0356962861972112</v>
      </c>
      <c r="M16" s="23">
        <f t="shared" si="1"/>
        <v>0.244690199933593</v>
      </c>
      <c r="N16" s="23">
        <f t="shared" si="1"/>
        <v>0.213688157298903</v>
      </c>
      <c r="O16" s="23">
        <f t="shared" si="1"/>
        <v>42.1621621621622</v>
      </c>
      <c r="P16" s="23">
        <f t="shared" si="1"/>
        <v>24.3243243243243</v>
      </c>
      <c r="Q16" s="23">
        <f t="shared" si="1"/>
        <v>20.8108108108108</v>
      </c>
      <c r="R16" s="23">
        <f t="shared" si="1"/>
        <v>12.7027027027027</v>
      </c>
      <c r="S16" s="31">
        <f t="shared" si="0"/>
        <v>100</v>
      </c>
    </row>
    <row r="17" ht="19.5" spans="4:19">
      <c r="D17" s="20" t="s">
        <v>186</v>
      </c>
      <c r="E17" s="24">
        <f>STDEVA(E6:E14)</f>
        <v>1.85592145427667</v>
      </c>
      <c r="F17" s="22"/>
      <c r="G17" s="24">
        <f>STDEVA(G6:G14)</f>
        <v>0.0583977102881617</v>
      </c>
      <c r="H17" s="24">
        <f>STDEVA(H6:H14)</f>
        <v>0.224063803192828</v>
      </c>
      <c r="I17" s="24">
        <f t="shared" ref="E17:R17" si="2">STDEVA(I6:I14)</f>
        <v>0</v>
      </c>
      <c r="J17" s="24">
        <f t="shared" si="2"/>
        <v>0.000263344154615446</v>
      </c>
      <c r="K17" s="24">
        <f t="shared" si="2"/>
        <v>0.00276445697324971</v>
      </c>
      <c r="L17" s="24">
        <f t="shared" si="2"/>
        <v>0.00187254264161574</v>
      </c>
      <c r="M17" s="24">
        <f t="shared" si="2"/>
        <v>0.0110136478105301</v>
      </c>
      <c r="N17" s="24">
        <f t="shared" si="2"/>
        <v>0.00774757522667138</v>
      </c>
      <c r="O17" s="24">
        <f t="shared" si="2"/>
        <v>5.90760227414594</v>
      </c>
      <c r="P17" s="24">
        <f t="shared" si="2"/>
        <v>4.15294795373553</v>
      </c>
      <c r="Q17" s="24">
        <f t="shared" si="2"/>
        <v>3.92693598517177</v>
      </c>
      <c r="R17" s="24">
        <f>STDEVA(R6:R15)</f>
        <v>1.8241852911096</v>
      </c>
      <c r="S17" s="32"/>
    </row>
    <row r="19" ht="13.5"/>
    <row r="20" spans="4:19">
      <c r="D20" s="8" t="s">
        <v>187</v>
      </c>
      <c r="E20" s="9"/>
      <c r="F20" s="9"/>
      <c r="G20" s="9"/>
      <c r="H20" s="9"/>
      <c r="I20" s="9"/>
      <c r="J20" s="9"/>
      <c r="K20" s="25"/>
      <c r="L20" s="26"/>
      <c r="M20" s="26"/>
      <c r="N20" s="26"/>
      <c r="O20" s="26"/>
      <c r="P20" s="26"/>
      <c r="Q20" s="26"/>
      <c r="R20" s="26"/>
      <c r="S20" s="26"/>
    </row>
    <row r="21" ht="13.5" spans="4:19">
      <c r="D21" s="10"/>
      <c r="E21" s="11"/>
      <c r="F21" s="11"/>
      <c r="G21" s="11"/>
      <c r="H21" s="11"/>
      <c r="I21" s="11"/>
      <c r="J21" s="11"/>
      <c r="K21" s="27"/>
      <c r="L21" s="26"/>
      <c r="M21" s="26"/>
      <c r="N21" s="26"/>
      <c r="O21" s="26"/>
      <c r="P21" s="26"/>
      <c r="Q21" s="26"/>
      <c r="R21" s="26"/>
      <c r="S21" s="26"/>
    </row>
    <row r="22" ht="15.75" spans="4:19">
      <c r="D22" s="12" t="s">
        <v>55</v>
      </c>
      <c r="E22" s="13">
        <v>5</v>
      </c>
      <c r="F22" s="12" t="s">
        <v>56</v>
      </c>
      <c r="G22" s="13">
        <v>5</v>
      </c>
      <c r="H22" s="12" t="s">
        <v>57</v>
      </c>
      <c r="I22" s="13">
        <v>0.1</v>
      </c>
      <c r="J22" s="12" t="s">
        <v>58</v>
      </c>
      <c r="K22" s="13">
        <v>0.2</v>
      </c>
      <c r="L22" s="26"/>
      <c r="M22" s="26"/>
      <c r="N22" s="26"/>
      <c r="O22" s="26"/>
      <c r="P22" s="26"/>
      <c r="Q22" s="26"/>
      <c r="R22" s="26"/>
      <c r="S22" s="26"/>
    </row>
    <row r="23" ht="15.75" spans="4:19">
      <c r="D23" s="14" t="s">
        <v>74</v>
      </c>
      <c r="E23" s="15" t="s">
        <v>75</v>
      </c>
      <c r="F23" s="16" t="s">
        <v>61</v>
      </c>
      <c r="G23" s="16" t="s">
        <v>62</v>
      </c>
      <c r="H23" s="16" t="s">
        <v>76</v>
      </c>
      <c r="I23" s="16" t="s">
        <v>64</v>
      </c>
      <c r="J23" s="16" t="s">
        <v>65</v>
      </c>
      <c r="K23" s="16" t="s">
        <v>66</v>
      </c>
      <c r="L23" s="16" t="s">
        <v>67</v>
      </c>
      <c r="M23" s="16" t="s">
        <v>68</v>
      </c>
      <c r="N23" s="16" t="s">
        <v>69</v>
      </c>
      <c r="O23" s="16" t="s">
        <v>77</v>
      </c>
      <c r="P23" s="16" t="s">
        <v>71</v>
      </c>
      <c r="Q23" s="16" t="s">
        <v>72</v>
      </c>
      <c r="R23" s="16" t="s">
        <v>73</v>
      </c>
      <c r="S23" s="28" t="s">
        <v>70</v>
      </c>
    </row>
    <row r="24" spans="4:21">
      <c r="D24" s="17">
        <v>1</v>
      </c>
      <c r="E24">
        <v>8</v>
      </c>
      <c r="F24" t="s">
        <v>188</v>
      </c>
      <c r="G24">
        <v>0.419318624149096</v>
      </c>
      <c r="H24">
        <v>1.43423333333333</v>
      </c>
      <c r="I24">
        <v>0.00450949452154857</v>
      </c>
      <c r="J24">
        <v>0.00261857948316494</v>
      </c>
      <c r="K24">
        <v>0.0511720576405223</v>
      </c>
      <c r="L24">
        <v>0.0396092908086658</v>
      </c>
      <c r="M24">
        <v>0.266945583578304</v>
      </c>
      <c r="N24">
        <v>0.226965088510421</v>
      </c>
      <c r="O24">
        <v>40.5405405405406</v>
      </c>
      <c r="P24">
        <v>27.027027027027</v>
      </c>
      <c r="Q24">
        <v>10.8108108108108</v>
      </c>
      <c r="R24">
        <v>21.6216216216216</v>
      </c>
      <c r="S24" s="29">
        <f t="shared" ref="S24:S34" si="3">O24+P24+Q24+R24</f>
        <v>100</v>
      </c>
      <c r="T24" s="30"/>
      <c r="U24" s="30"/>
    </row>
    <row r="25" spans="4:21">
      <c r="D25" s="18">
        <v>2</v>
      </c>
      <c r="E25">
        <v>7</v>
      </c>
      <c r="F25" t="s">
        <v>189</v>
      </c>
      <c r="G25">
        <v>0.559911808778952</v>
      </c>
      <c r="H25">
        <v>1.35888333333333</v>
      </c>
      <c r="I25">
        <v>0.00450949452154857</v>
      </c>
      <c r="J25">
        <v>0.00198457528730953</v>
      </c>
      <c r="K25">
        <v>0.0445485722252636</v>
      </c>
      <c r="L25">
        <v>0.0313825734858235</v>
      </c>
      <c r="M25">
        <v>0.221005514270166</v>
      </c>
      <c r="N25">
        <v>0.174024102733114</v>
      </c>
      <c r="O25">
        <v>56.7567567567568</v>
      </c>
      <c r="P25">
        <v>18.9189189189189</v>
      </c>
      <c r="Q25">
        <v>2.7027027027027</v>
      </c>
      <c r="R25">
        <v>21.6216216216216</v>
      </c>
      <c r="S25" s="29">
        <f t="shared" si="3"/>
        <v>100</v>
      </c>
      <c r="T25" s="30"/>
      <c r="U25" s="30"/>
    </row>
    <row r="26" spans="4:21">
      <c r="D26" s="18">
        <v>3</v>
      </c>
      <c r="E26">
        <v>8</v>
      </c>
      <c r="F26" t="s">
        <v>190</v>
      </c>
      <c r="G26">
        <v>0.540508914994813</v>
      </c>
      <c r="H26">
        <v>1.45778333333333</v>
      </c>
      <c r="I26">
        <v>0.00450949452154857</v>
      </c>
      <c r="J26">
        <v>0.00207207253053129</v>
      </c>
      <c r="K26">
        <v>0.0455200234021391</v>
      </c>
      <c r="L26">
        <v>0.0343175110962611</v>
      </c>
      <c r="M26">
        <v>0.233856888630435</v>
      </c>
      <c r="N26">
        <v>0.212479754835843</v>
      </c>
      <c r="O26">
        <v>45.945945945946</v>
      </c>
      <c r="P26">
        <v>24.3243243243243</v>
      </c>
      <c r="Q26">
        <v>18.9189189189189</v>
      </c>
      <c r="R26">
        <v>10.8108108108108</v>
      </c>
      <c r="S26" s="29">
        <f t="shared" si="3"/>
        <v>100</v>
      </c>
      <c r="T26" s="30"/>
      <c r="U26" s="30"/>
    </row>
    <row r="27" spans="4:21">
      <c r="D27" s="18">
        <v>4</v>
      </c>
      <c r="E27">
        <v>6</v>
      </c>
      <c r="F27" t="s">
        <v>191</v>
      </c>
      <c r="G27">
        <v>0.644944685525535</v>
      </c>
      <c r="H27">
        <v>1.27065</v>
      </c>
      <c r="I27">
        <v>0.00450949452154857</v>
      </c>
      <c r="J27">
        <v>0.0016011199954693</v>
      </c>
      <c r="K27">
        <v>0.0400139974942432</v>
      </c>
      <c r="L27">
        <v>0.0283177733565233</v>
      </c>
      <c r="M27">
        <v>0.204038682642134</v>
      </c>
      <c r="N27">
        <v>0.165009370456297</v>
      </c>
      <c r="O27">
        <v>56.7567567567568</v>
      </c>
      <c r="P27">
        <v>18.9189189189189</v>
      </c>
      <c r="Q27">
        <v>8.1081081081081</v>
      </c>
      <c r="R27">
        <v>16.2162162162162</v>
      </c>
      <c r="S27" s="29">
        <f t="shared" si="3"/>
        <v>100</v>
      </c>
      <c r="T27" s="30"/>
      <c r="U27" s="30"/>
    </row>
    <row r="28" spans="4:21">
      <c r="D28" s="18">
        <v>5</v>
      </c>
      <c r="E28">
        <v>8</v>
      </c>
      <c r="F28" t="s">
        <v>192</v>
      </c>
      <c r="G28">
        <v>0.566684375624634</v>
      </c>
      <c r="H28">
        <v>1.3968</v>
      </c>
      <c r="I28">
        <v>0.00450949452154857</v>
      </c>
      <c r="J28">
        <v>0.00195403443422211</v>
      </c>
      <c r="K28">
        <v>0.0442044617003997</v>
      </c>
      <c r="L28">
        <v>0.0327997918275418</v>
      </c>
      <c r="M28">
        <v>0.228511734034143</v>
      </c>
      <c r="N28">
        <v>0.205976455866978</v>
      </c>
      <c r="O28">
        <v>48.6486486486487</v>
      </c>
      <c r="P28">
        <v>27.027027027027</v>
      </c>
      <c r="Q28">
        <v>16.2162162162162</v>
      </c>
      <c r="R28">
        <v>8.1081081081081</v>
      </c>
      <c r="S28" s="29">
        <f t="shared" si="3"/>
        <v>100</v>
      </c>
      <c r="T28" s="30"/>
      <c r="U28" s="30"/>
    </row>
    <row r="29" spans="4:21">
      <c r="D29" s="18">
        <v>6</v>
      </c>
      <c r="E29">
        <v>6</v>
      </c>
      <c r="F29" t="s">
        <v>193</v>
      </c>
      <c r="G29">
        <v>0.585178773807028</v>
      </c>
      <c r="H29">
        <v>1.33231666666666</v>
      </c>
      <c r="I29">
        <v>0.00450949452154857</v>
      </c>
      <c r="J29">
        <v>0.00187063404693926</v>
      </c>
      <c r="K29">
        <v>0.0432508271243367</v>
      </c>
      <c r="L29">
        <v>0.0312373285400785</v>
      </c>
      <c r="M29">
        <v>0.223042814312404</v>
      </c>
      <c r="N29">
        <v>0.191668066983826</v>
      </c>
      <c r="O29">
        <v>54.0540540540541</v>
      </c>
      <c r="P29">
        <v>13.5135135135135</v>
      </c>
      <c r="Q29">
        <v>21.6216216216216</v>
      </c>
      <c r="R29">
        <v>10.8108108108108</v>
      </c>
      <c r="S29" s="29">
        <f t="shared" si="3"/>
        <v>100</v>
      </c>
      <c r="T29" s="30"/>
      <c r="U29" s="30"/>
    </row>
    <row r="30" spans="4:21">
      <c r="D30" s="18">
        <v>7</v>
      </c>
      <c r="E30">
        <v>8</v>
      </c>
      <c r="F30" t="s">
        <v>194</v>
      </c>
      <c r="G30">
        <v>0.531656472681214</v>
      </c>
      <c r="H30">
        <v>2.03501666666666</v>
      </c>
      <c r="I30">
        <v>0.00450949452154857</v>
      </c>
      <c r="J30">
        <v>0.0021119925706468</v>
      </c>
      <c r="K30">
        <v>0.0459564203419587</v>
      </c>
      <c r="L30">
        <v>0.0372978994185244</v>
      </c>
      <c r="M30">
        <v>0.244381940951021</v>
      </c>
      <c r="N30">
        <v>0.22181852584765</v>
      </c>
      <c r="O30">
        <v>40.5405405405406</v>
      </c>
      <c r="P30">
        <v>18.9189189189189</v>
      </c>
      <c r="Q30">
        <v>16.2162162162162</v>
      </c>
      <c r="R30">
        <v>24.3243243243243</v>
      </c>
      <c r="S30" s="29">
        <f t="shared" si="3"/>
        <v>100</v>
      </c>
      <c r="T30" s="30"/>
      <c r="U30" s="30"/>
    </row>
    <row r="31" spans="4:21">
      <c r="D31" s="18">
        <v>8</v>
      </c>
      <c r="E31">
        <v>4</v>
      </c>
      <c r="F31" t="s">
        <v>195</v>
      </c>
      <c r="G31">
        <v>0.505297555499022</v>
      </c>
      <c r="H31">
        <v>1.09018333333333</v>
      </c>
      <c r="I31">
        <v>0.00450949452154857</v>
      </c>
      <c r="J31">
        <v>0.00223085796327384</v>
      </c>
      <c r="K31">
        <v>0.0472319591301678</v>
      </c>
      <c r="L31">
        <v>0.0367156268281268</v>
      </c>
      <c r="M31">
        <v>0.260754790327691</v>
      </c>
      <c r="N31">
        <v>0.203971317309649</v>
      </c>
      <c r="O31">
        <v>45.945945945946</v>
      </c>
      <c r="P31">
        <v>27.027027027027</v>
      </c>
      <c r="Q31">
        <v>8.1081081081081</v>
      </c>
      <c r="R31">
        <v>18.9189189189189</v>
      </c>
      <c r="S31" s="29">
        <f t="shared" si="3"/>
        <v>100</v>
      </c>
      <c r="T31" s="30"/>
      <c r="U31" s="30"/>
    </row>
    <row r="32" spans="4:21">
      <c r="D32" s="18">
        <v>9</v>
      </c>
      <c r="E32">
        <v>9</v>
      </c>
      <c r="F32" t="s">
        <v>196</v>
      </c>
      <c r="G32">
        <v>0.538797570588754</v>
      </c>
      <c r="H32">
        <v>1.8979</v>
      </c>
      <c r="I32">
        <v>0.00450949452154857</v>
      </c>
      <c r="J32">
        <v>0.0020797898287549</v>
      </c>
      <c r="K32">
        <v>0.0456047127910582</v>
      </c>
      <c r="L32">
        <v>0.0342279166122916</v>
      </c>
      <c r="M32">
        <v>0.237049847228549</v>
      </c>
      <c r="N32">
        <v>0.211275425588261</v>
      </c>
      <c r="O32">
        <v>45.945945945946</v>
      </c>
      <c r="P32">
        <v>24.3243243243243</v>
      </c>
      <c r="Q32">
        <v>16.2162162162162</v>
      </c>
      <c r="R32">
        <v>13.5135135135135</v>
      </c>
      <c r="S32" s="29">
        <f t="shared" si="3"/>
        <v>100</v>
      </c>
      <c r="T32" s="30"/>
      <c r="U32" s="30"/>
    </row>
    <row r="33" ht="13.5" spans="4:21">
      <c r="D33" s="19">
        <v>10</v>
      </c>
      <c r="E33">
        <v>6</v>
      </c>
      <c r="F33" t="s">
        <v>197</v>
      </c>
      <c r="G33">
        <v>0.640681743439482</v>
      </c>
      <c r="H33">
        <v>1.10051666666666</v>
      </c>
      <c r="I33">
        <v>0.00450949452154857</v>
      </c>
      <c r="J33">
        <v>0.00162034370945203</v>
      </c>
      <c r="K33">
        <v>0.040253493133541</v>
      </c>
      <c r="L33">
        <v>0.0290780561885561</v>
      </c>
      <c r="M33">
        <v>0.20652903529652</v>
      </c>
      <c r="N33">
        <v>0.16612671479561</v>
      </c>
      <c r="O33">
        <v>51.3513513513514</v>
      </c>
      <c r="P33">
        <v>21.6216216216216</v>
      </c>
      <c r="Q33">
        <v>8.1081081081081</v>
      </c>
      <c r="R33">
        <v>18.9189189189189</v>
      </c>
      <c r="S33" s="29">
        <f t="shared" si="3"/>
        <v>100</v>
      </c>
      <c r="T33" s="30"/>
      <c r="U33" s="30"/>
    </row>
    <row r="34" ht="19.5" spans="4:19">
      <c r="D34" s="20" t="s">
        <v>185</v>
      </c>
      <c r="E34" s="21">
        <f t="shared" ref="E34:R34" si="4">AVERAGE(E24:E33)</f>
        <v>7</v>
      </c>
      <c r="F34" s="22"/>
      <c r="G34" s="23">
        <f t="shared" si="4"/>
        <v>0.553298052508853</v>
      </c>
      <c r="H34" s="23">
        <f t="shared" si="4"/>
        <v>1.43742833333333</v>
      </c>
      <c r="I34" s="23">
        <f t="shared" si="4"/>
        <v>0.00450949452154857</v>
      </c>
      <c r="J34" s="23">
        <f t="shared" si="4"/>
        <v>0.0020143999849764</v>
      </c>
      <c r="K34" s="23">
        <f t="shared" si="4"/>
        <v>0.044775652498363</v>
      </c>
      <c r="L34" s="23">
        <f t="shared" si="4"/>
        <v>0.0334983768162393</v>
      </c>
      <c r="M34" s="23">
        <f t="shared" si="4"/>
        <v>0.232611683127137</v>
      </c>
      <c r="N34" s="23">
        <f t="shared" si="4"/>
        <v>0.197931482292765</v>
      </c>
      <c r="O34" s="23">
        <f t="shared" si="4"/>
        <v>48.6486486486487</v>
      </c>
      <c r="P34" s="23">
        <f t="shared" si="4"/>
        <v>22.1621621621621</v>
      </c>
      <c r="Q34" s="23">
        <f t="shared" si="4"/>
        <v>12.7027027027027</v>
      </c>
      <c r="R34" s="23">
        <f t="shared" si="4"/>
        <v>16.4864864864865</v>
      </c>
      <c r="S34" s="31">
        <f t="shared" si="3"/>
        <v>100</v>
      </c>
    </row>
    <row r="35" ht="19.5" spans="4:19">
      <c r="D35" s="20" t="s">
        <v>186</v>
      </c>
      <c r="E35" s="24">
        <f t="shared" ref="E35:Q35" si="5">STDEVA(E24:E32)</f>
        <v>1.53659074288215</v>
      </c>
      <c r="F35" s="22"/>
      <c r="G35" s="24">
        <f t="shared" si="5"/>
        <v>0.0611215036817582</v>
      </c>
      <c r="H35" s="24">
        <f t="shared" si="5"/>
        <v>0.300878066246871</v>
      </c>
      <c r="I35" s="24">
        <f t="shared" si="5"/>
        <v>0</v>
      </c>
      <c r="J35" s="24">
        <f t="shared" si="5"/>
        <v>0.000275627086001701</v>
      </c>
      <c r="K35" s="24">
        <f t="shared" si="5"/>
        <v>0.00301428150595162</v>
      </c>
      <c r="L35" s="24">
        <f t="shared" si="5"/>
        <v>0.00350139541706311</v>
      </c>
      <c r="M35" s="24">
        <f t="shared" si="5"/>
        <v>0.019731133279693</v>
      </c>
      <c r="N35" s="24">
        <f t="shared" si="5"/>
        <v>0.0208767823399963</v>
      </c>
      <c r="O35" s="24">
        <f t="shared" si="5"/>
        <v>6.25785765290531</v>
      </c>
      <c r="P35" s="24">
        <f t="shared" si="5"/>
        <v>4.83054292556919</v>
      </c>
      <c r="Q35" s="24">
        <f t="shared" si="5"/>
        <v>6.11020719200474</v>
      </c>
      <c r="R35" s="24">
        <f>STDEVA(R24:R33)</f>
        <v>5.4725558733288</v>
      </c>
      <c r="S35" s="32"/>
    </row>
    <row r="40" ht="13.5"/>
    <row r="41" spans="4:19">
      <c r="D41" s="8" t="s">
        <v>198</v>
      </c>
      <c r="E41" s="9"/>
      <c r="F41" s="9"/>
      <c r="G41" s="9"/>
      <c r="H41" s="9"/>
      <c r="I41" s="9"/>
      <c r="J41" s="9"/>
      <c r="K41" s="25"/>
      <c r="L41" s="26"/>
      <c r="M41" s="26"/>
      <c r="N41" s="26"/>
      <c r="O41" s="26"/>
      <c r="P41" s="26"/>
      <c r="Q41" s="26"/>
      <c r="R41" s="26"/>
      <c r="S41" s="26"/>
    </row>
    <row r="42" ht="13.5" spans="4:19">
      <c r="D42" s="10"/>
      <c r="E42" s="11"/>
      <c r="F42" s="11"/>
      <c r="G42" s="11"/>
      <c r="H42" s="11"/>
      <c r="I42" s="11"/>
      <c r="J42" s="11"/>
      <c r="K42" s="27"/>
      <c r="L42" s="26"/>
      <c r="M42" s="26"/>
      <c r="N42" s="26"/>
      <c r="O42" s="26"/>
      <c r="P42" s="26"/>
      <c r="Q42" s="26"/>
      <c r="R42" s="26"/>
      <c r="S42" s="26"/>
    </row>
    <row r="43" ht="15.75" spans="4:19">
      <c r="D43" s="12" t="s">
        <v>55</v>
      </c>
      <c r="E43" s="13">
        <v>5</v>
      </c>
      <c r="F43" s="12" t="s">
        <v>56</v>
      </c>
      <c r="G43" s="13">
        <v>5</v>
      </c>
      <c r="H43" s="12" t="s">
        <v>57</v>
      </c>
      <c r="I43" s="13">
        <v>0.1</v>
      </c>
      <c r="J43" s="12" t="s">
        <v>58</v>
      </c>
      <c r="K43" s="13">
        <v>0.2</v>
      </c>
      <c r="L43" s="26"/>
      <c r="M43" s="26"/>
      <c r="N43" s="26"/>
      <c r="O43" s="26"/>
      <c r="P43" s="26"/>
      <c r="Q43" s="26"/>
      <c r="R43" s="26"/>
      <c r="S43" s="26"/>
    </row>
    <row r="44" ht="15.75" spans="4:19">
      <c r="D44" s="14" t="s">
        <v>74</v>
      </c>
      <c r="E44" s="15" t="s">
        <v>75</v>
      </c>
      <c r="F44" s="16" t="s">
        <v>61</v>
      </c>
      <c r="G44" s="16" t="s">
        <v>62</v>
      </c>
      <c r="H44" s="16" t="s">
        <v>76</v>
      </c>
      <c r="I44" s="16" t="s">
        <v>64</v>
      </c>
      <c r="J44" s="16" t="s">
        <v>65</v>
      </c>
      <c r="K44" s="16" t="s">
        <v>66</v>
      </c>
      <c r="L44" s="16" t="s">
        <v>67</v>
      </c>
      <c r="M44" s="16" t="s">
        <v>68</v>
      </c>
      <c r="N44" s="16" t="s">
        <v>69</v>
      </c>
      <c r="O44" s="16" t="s">
        <v>77</v>
      </c>
      <c r="P44" s="16" t="s">
        <v>71</v>
      </c>
      <c r="Q44" s="16" t="s">
        <v>72</v>
      </c>
      <c r="R44" s="16" t="s">
        <v>73</v>
      </c>
      <c r="S44" s="28" t="s">
        <v>70</v>
      </c>
    </row>
    <row r="45" spans="4:21">
      <c r="D45" s="17">
        <v>1</v>
      </c>
      <c r="E45">
        <v>16</v>
      </c>
      <c r="F45" t="s">
        <v>199</v>
      </c>
      <c r="G45">
        <v>0.534318712558192</v>
      </c>
      <c r="H45">
        <v>1.80435</v>
      </c>
      <c r="I45">
        <v>0.00450949452154857</v>
      </c>
      <c r="J45">
        <v>0.00209998721450652</v>
      </c>
      <c r="K45">
        <v>0.0458256174481754</v>
      </c>
      <c r="L45">
        <v>0.0322539552321606</v>
      </c>
      <c r="M45">
        <v>0.234176750329736</v>
      </c>
      <c r="N45">
        <v>0.191319865870607</v>
      </c>
      <c r="O45">
        <v>56.7567567567568</v>
      </c>
      <c r="P45">
        <v>16.2162162162162</v>
      </c>
      <c r="Q45">
        <v>10.8108108108108</v>
      </c>
      <c r="R45">
        <v>16.2162162162162</v>
      </c>
      <c r="S45" s="29">
        <f t="shared" ref="S45:S55" si="6">O45+P45+Q45+R45</f>
        <v>100</v>
      </c>
      <c r="T45" s="30"/>
      <c r="U45" s="30"/>
    </row>
    <row r="46" spans="4:21">
      <c r="D46" s="18">
        <v>2</v>
      </c>
      <c r="E46">
        <v>17</v>
      </c>
      <c r="F46" t="s">
        <v>200</v>
      </c>
      <c r="G46">
        <v>0.504901482077206</v>
      </c>
      <c r="H46">
        <v>1.75956666666666</v>
      </c>
      <c r="I46">
        <v>0.00450949452154857</v>
      </c>
      <c r="J46">
        <v>0.00223264405419965</v>
      </c>
      <c r="K46">
        <v>0.0472508629995226</v>
      </c>
      <c r="L46">
        <v>0.0340078000470908</v>
      </c>
      <c r="M46">
        <v>0.256400316245411</v>
      </c>
      <c r="N46">
        <v>0.209533462220819</v>
      </c>
      <c r="O46">
        <v>51.3513513513514</v>
      </c>
      <c r="P46">
        <v>16.2162162162162</v>
      </c>
      <c r="Q46">
        <v>16.2162162162162</v>
      </c>
      <c r="R46">
        <v>16.2162162162162</v>
      </c>
      <c r="S46" s="29">
        <f t="shared" si="6"/>
        <v>100</v>
      </c>
      <c r="T46" s="30"/>
      <c r="U46" s="30"/>
    </row>
    <row r="47" spans="4:21">
      <c r="D47" s="18">
        <v>3</v>
      </c>
      <c r="E47">
        <v>15</v>
      </c>
      <c r="F47" t="s">
        <v>201</v>
      </c>
      <c r="G47">
        <v>0.449589631416489</v>
      </c>
      <c r="H47">
        <v>1.39076666666666</v>
      </c>
      <c r="I47">
        <v>0.00450949452154857</v>
      </c>
      <c r="J47">
        <v>0.00248207254173087</v>
      </c>
      <c r="K47">
        <v>0.0498204028660033</v>
      </c>
      <c r="L47">
        <v>0.0370252641349332</v>
      </c>
      <c r="M47">
        <v>0.257687942011269</v>
      </c>
      <c r="N47">
        <v>0.225970717847901</v>
      </c>
      <c r="O47">
        <v>48.6486486486487</v>
      </c>
      <c r="P47">
        <v>21.6216216216216</v>
      </c>
      <c r="Q47">
        <v>13.5135135135135</v>
      </c>
      <c r="R47">
        <v>16.2162162162162</v>
      </c>
      <c r="S47" s="29">
        <f t="shared" si="6"/>
        <v>100</v>
      </c>
      <c r="T47" s="30"/>
      <c r="U47" s="30"/>
    </row>
    <row r="48" spans="4:21">
      <c r="D48" s="18">
        <v>4</v>
      </c>
      <c r="E48">
        <v>15</v>
      </c>
      <c r="F48" t="s">
        <v>201</v>
      </c>
      <c r="G48">
        <v>0.449589631416489</v>
      </c>
      <c r="H48">
        <v>2.00664999999999</v>
      </c>
      <c r="I48">
        <v>0.00450949452154857</v>
      </c>
      <c r="J48">
        <v>0.00248207254173087</v>
      </c>
      <c r="K48">
        <v>0.0498204028660033</v>
      </c>
      <c r="L48">
        <v>0.0370252641349332</v>
      </c>
      <c r="M48">
        <v>0.257687942011269</v>
      </c>
      <c r="N48">
        <v>0.225970717847901</v>
      </c>
      <c r="O48">
        <v>48.6486486486487</v>
      </c>
      <c r="P48">
        <v>21.6216216216216</v>
      </c>
      <c r="Q48">
        <v>13.5135135135135</v>
      </c>
      <c r="R48">
        <v>16.2162162162162</v>
      </c>
      <c r="S48" s="29">
        <f t="shared" si="6"/>
        <v>100</v>
      </c>
      <c r="T48" s="30"/>
      <c r="U48" s="30"/>
    </row>
    <row r="49" spans="4:21">
      <c r="D49" s="18">
        <v>5</v>
      </c>
      <c r="E49">
        <v>15</v>
      </c>
      <c r="F49" t="s">
        <v>202</v>
      </c>
      <c r="G49">
        <v>0.410504377129981</v>
      </c>
      <c r="H49">
        <v>0.896666666666666</v>
      </c>
      <c r="I49">
        <v>0.00450949452154857</v>
      </c>
      <c r="J49">
        <v>0.00265832728180921</v>
      </c>
      <c r="K49">
        <v>0.0515589689754286</v>
      </c>
      <c r="L49">
        <v>0.0380909008295056</v>
      </c>
      <c r="M49">
        <v>0.262755208426981</v>
      </c>
      <c r="N49">
        <v>0.220487568068822</v>
      </c>
      <c r="O49">
        <v>37.8378378378379</v>
      </c>
      <c r="P49">
        <v>35.1351351351351</v>
      </c>
      <c r="Q49">
        <v>10.8108108108108</v>
      </c>
      <c r="R49">
        <v>16.2162162162162</v>
      </c>
      <c r="S49" s="29">
        <f t="shared" si="6"/>
        <v>100</v>
      </c>
      <c r="T49" s="30"/>
      <c r="U49" s="30"/>
    </row>
    <row r="50" spans="4:21">
      <c r="D50" s="18">
        <v>6</v>
      </c>
      <c r="E50">
        <v>12</v>
      </c>
      <c r="F50" t="s">
        <v>203</v>
      </c>
      <c r="G50">
        <v>0.588854276365128</v>
      </c>
      <c r="H50">
        <v>1.61416666666666</v>
      </c>
      <c r="I50">
        <v>0.00450949452154857</v>
      </c>
      <c r="J50">
        <v>0.00185405938828957</v>
      </c>
      <c r="K50">
        <v>0.0430587899073996</v>
      </c>
      <c r="L50">
        <v>0.0303047318465215</v>
      </c>
      <c r="M50">
        <v>0.216856505199879</v>
      </c>
      <c r="N50">
        <v>0.16929891758059</v>
      </c>
      <c r="O50">
        <v>54.0540540540541</v>
      </c>
      <c r="P50">
        <v>24.3243243243243</v>
      </c>
      <c r="Q50">
        <v>10.8108108108108</v>
      </c>
      <c r="R50">
        <v>10.8108108108108</v>
      </c>
      <c r="S50" s="29">
        <f t="shared" si="6"/>
        <v>100</v>
      </c>
      <c r="T50" s="30"/>
      <c r="U50" s="30"/>
    </row>
    <row r="51" spans="4:21">
      <c r="D51" s="18">
        <v>7</v>
      </c>
      <c r="E51">
        <v>16</v>
      </c>
      <c r="F51" t="s">
        <v>204</v>
      </c>
      <c r="G51">
        <v>0.407976977911077</v>
      </c>
      <c r="H51">
        <v>1.19926666666666</v>
      </c>
      <c r="I51">
        <v>0.00450949452154857</v>
      </c>
      <c r="J51">
        <v>0.00266972457474062</v>
      </c>
      <c r="K51">
        <v>0.0516693775338994</v>
      </c>
      <c r="L51">
        <v>0.0386651739720489</v>
      </c>
      <c r="M51">
        <v>0.280119660229227</v>
      </c>
      <c r="N51">
        <v>0.230580558261826</v>
      </c>
      <c r="O51">
        <v>48.6486486486487</v>
      </c>
      <c r="P51">
        <v>18.9189189189189</v>
      </c>
      <c r="Q51">
        <v>10.8108108108108</v>
      </c>
      <c r="R51">
        <v>21.6216216216216</v>
      </c>
      <c r="S51" s="29">
        <f t="shared" si="6"/>
        <v>100</v>
      </c>
      <c r="T51" s="30"/>
      <c r="U51" s="30"/>
    </row>
    <row r="52" spans="4:21">
      <c r="D52" s="18">
        <v>8</v>
      </c>
      <c r="E52">
        <v>11</v>
      </c>
      <c r="F52" t="s">
        <v>205</v>
      </c>
      <c r="G52">
        <v>0.413383230787014</v>
      </c>
      <c r="H52">
        <v>1.0268</v>
      </c>
      <c r="I52">
        <v>0.00450949452154857</v>
      </c>
      <c r="J52">
        <v>0.00264534510701448</v>
      </c>
      <c r="K52">
        <v>0.0514329185154263</v>
      </c>
      <c r="L52">
        <v>0.036851082749069</v>
      </c>
      <c r="M52">
        <v>0.26738661927051</v>
      </c>
      <c r="N52">
        <v>0.221191257311778</v>
      </c>
      <c r="O52">
        <v>48.6486486486487</v>
      </c>
      <c r="P52">
        <v>16.2162162162162</v>
      </c>
      <c r="Q52">
        <v>18.9189189189189</v>
      </c>
      <c r="R52">
        <v>16.2162162162162</v>
      </c>
      <c r="S52" s="29">
        <f t="shared" si="6"/>
        <v>100</v>
      </c>
      <c r="T52" s="30"/>
      <c r="U52" s="30"/>
    </row>
    <row r="53" spans="4:21">
      <c r="D53" s="18">
        <v>9</v>
      </c>
      <c r="E53">
        <v>16</v>
      </c>
      <c r="F53" t="s">
        <v>204</v>
      </c>
      <c r="G53">
        <v>0.407976977911077</v>
      </c>
      <c r="H53">
        <v>1.5884</v>
      </c>
      <c r="I53">
        <v>0.00450949452154857</v>
      </c>
      <c r="J53">
        <v>0.00266972457474062</v>
      </c>
      <c r="K53">
        <v>0.0516693775338994</v>
      </c>
      <c r="L53">
        <v>0.0386651739720489</v>
      </c>
      <c r="M53">
        <v>0.280119660229227</v>
      </c>
      <c r="N53">
        <v>0.230580558261826</v>
      </c>
      <c r="O53">
        <v>48.6486486486487</v>
      </c>
      <c r="P53">
        <v>18.9189189189189</v>
      </c>
      <c r="Q53">
        <v>10.8108108108108</v>
      </c>
      <c r="R53">
        <v>21.6216216216216</v>
      </c>
      <c r="S53" s="29">
        <f t="shared" si="6"/>
        <v>100</v>
      </c>
      <c r="T53" s="30"/>
      <c r="U53" s="30"/>
    </row>
    <row r="54" ht="13.5" spans="4:21">
      <c r="D54" s="19">
        <v>10</v>
      </c>
      <c r="E54">
        <v>12</v>
      </c>
      <c r="F54" t="s">
        <v>203</v>
      </c>
      <c r="G54">
        <v>0.588854276365128</v>
      </c>
      <c r="H54">
        <v>1.61416666666666</v>
      </c>
      <c r="I54">
        <v>0.00450949452154857</v>
      </c>
      <c r="J54">
        <v>0.00185405938828957</v>
      </c>
      <c r="K54">
        <v>0.0430587899073996</v>
      </c>
      <c r="L54">
        <v>0.0303047318465215</v>
      </c>
      <c r="M54">
        <v>0.216856505199879</v>
      </c>
      <c r="N54">
        <v>0.16929891758059</v>
      </c>
      <c r="O54">
        <v>54.0540540540541</v>
      </c>
      <c r="P54">
        <v>24.3243243243243</v>
      </c>
      <c r="Q54">
        <v>10.8108108108108</v>
      </c>
      <c r="R54">
        <v>10.8108108108108</v>
      </c>
      <c r="S54" s="29">
        <f t="shared" si="6"/>
        <v>100</v>
      </c>
      <c r="T54" s="30"/>
      <c r="U54" s="30"/>
    </row>
    <row r="55" ht="19.5" spans="4:19">
      <c r="D55" s="20" t="s">
        <v>185</v>
      </c>
      <c r="E55" s="21">
        <f t="shared" ref="E55:R55" si="7">AVERAGE(E45:E54)</f>
        <v>14.5</v>
      </c>
      <c r="F55" s="22"/>
      <c r="G55" s="23">
        <f t="shared" si="7"/>
        <v>0.475594957393778</v>
      </c>
      <c r="H55" s="23">
        <f t="shared" si="7"/>
        <v>1.49008</v>
      </c>
      <c r="I55" s="23">
        <f t="shared" si="7"/>
        <v>0.00450949452154857</v>
      </c>
      <c r="J55" s="23">
        <f t="shared" si="7"/>
        <v>0.0023648016667052</v>
      </c>
      <c r="K55" s="23">
        <f t="shared" si="7"/>
        <v>0.0485165508553157</v>
      </c>
      <c r="L55" s="23">
        <f t="shared" si="7"/>
        <v>0.0353194078764833</v>
      </c>
      <c r="M55" s="23">
        <f t="shared" si="7"/>
        <v>0.253004710915339</v>
      </c>
      <c r="N55" s="23">
        <f t="shared" si="7"/>
        <v>0.209423254085266</v>
      </c>
      <c r="O55" s="23">
        <f t="shared" si="7"/>
        <v>49.7297297297298</v>
      </c>
      <c r="P55" s="23">
        <f t="shared" si="7"/>
        <v>21.3513513513513</v>
      </c>
      <c r="Q55" s="23">
        <f t="shared" si="7"/>
        <v>12.7027027027027</v>
      </c>
      <c r="R55" s="23">
        <f t="shared" si="7"/>
        <v>16.2162162162162</v>
      </c>
      <c r="S55" s="31">
        <f t="shared" si="6"/>
        <v>100</v>
      </c>
    </row>
    <row r="56" ht="19.5" spans="4:19">
      <c r="D56" s="20" t="s">
        <v>186</v>
      </c>
      <c r="E56" s="24">
        <f t="shared" ref="E56:Q56" si="8">STDEVA(E45:E53)</f>
        <v>1.98606254796883</v>
      </c>
      <c r="F56" s="22"/>
      <c r="G56" s="24">
        <f t="shared" si="8"/>
        <v>0.0654921244596232</v>
      </c>
      <c r="H56" s="24">
        <f t="shared" si="8"/>
        <v>0.374631490055292</v>
      </c>
      <c r="I56" s="24">
        <f t="shared" si="8"/>
        <v>0</v>
      </c>
      <c r="J56" s="24">
        <f t="shared" si="8"/>
        <v>0.000295336376455248</v>
      </c>
      <c r="K56" s="24">
        <f t="shared" si="8"/>
        <v>0.00308955416853527</v>
      </c>
      <c r="L56" s="24">
        <f t="shared" si="8"/>
        <v>0.0029938598847079</v>
      </c>
      <c r="M56" s="24">
        <f t="shared" si="8"/>
        <v>0.0204442677626035</v>
      </c>
      <c r="N56" s="24">
        <f t="shared" si="8"/>
        <v>0.0208045294935932</v>
      </c>
      <c r="O56" s="24">
        <f t="shared" si="8"/>
        <v>5.19484801561747</v>
      </c>
      <c r="P56" s="24">
        <f t="shared" si="8"/>
        <v>6.00975858744429</v>
      </c>
      <c r="Q56" s="24">
        <f t="shared" si="8"/>
        <v>2.95380113707297</v>
      </c>
      <c r="R56" s="24">
        <f>STDEVA(R45:R54)</f>
        <v>3.6036036036036</v>
      </c>
      <c r="S56" s="32"/>
    </row>
    <row r="60" ht="13.5"/>
    <row r="61" spans="4:19">
      <c r="D61" s="8" t="s">
        <v>206</v>
      </c>
      <c r="E61" s="9"/>
      <c r="F61" s="9"/>
      <c r="G61" s="9"/>
      <c r="H61" s="9"/>
      <c r="I61" s="9"/>
      <c r="J61" s="9"/>
      <c r="K61" s="25"/>
      <c r="L61" s="26"/>
      <c r="M61" s="26"/>
      <c r="N61" s="26"/>
      <c r="O61" s="26"/>
      <c r="P61" s="26"/>
      <c r="Q61" s="26"/>
      <c r="R61" s="26"/>
      <c r="S61" s="26"/>
    </row>
    <row r="62" ht="13.5" spans="4:19">
      <c r="D62" s="10"/>
      <c r="E62" s="11"/>
      <c r="F62" s="11"/>
      <c r="G62" s="11"/>
      <c r="H62" s="11"/>
      <c r="I62" s="11"/>
      <c r="J62" s="11"/>
      <c r="K62" s="27"/>
      <c r="L62" s="26"/>
      <c r="M62" s="26"/>
      <c r="N62" s="26"/>
      <c r="O62" s="26"/>
      <c r="P62" s="26"/>
      <c r="Q62" s="26"/>
      <c r="R62" s="26"/>
      <c r="S62" s="26"/>
    </row>
    <row r="63" ht="15.75" spans="4:19">
      <c r="D63" s="12" t="s">
        <v>55</v>
      </c>
      <c r="E63" s="13">
        <v>5</v>
      </c>
      <c r="F63" s="12" t="s">
        <v>56</v>
      </c>
      <c r="G63" s="13">
        <v>5</v>
      </c>
      <c r="H63" s="12" t="s">
        <v>57</v>
      </c>
      <c r="I63" s="13">
        <v>0.1</v>
      </c>
      <c r="J63" s="12" t="s">
        <v>58</v>
      </c>
      <c r="K63" s="13">
        <v>0.2</v>
      </c>
      <c r="L63" s="26"/>
      <c r="M63" s="26"/>
      <c r="N63" s="26"/>
      <c r="O63" s="26"/>
      <c r="P63" s="26"/>
      <c r="Q63" s="26"/>
      <c r="R63" s="26"/>
      <c r="S63" s="26"/>
    </row>
    <row r="64" ht="15.75" spans="4:19">
      <c r="D64" s="14" t="s">
        <v>74</v>
      </c>
      <c r="E64" s="15" t="s">
        <v>75</v>
      </c>
      <c r="F64" s="16" t="s">
        <v>61</v>
      </c>
      <c r="G64" s="16" t="s">
        <v>62</v>
      </c>
      <c r="H64" s="16" t="s">
        <v>76</v>
      </c>
      <c r="I64" s="16" t="s">
        <v>64</v>
      </c>
      <c r="J64" s="16" t="s">
        <v>65</v>
      </c>
      <c r="K64" s="16" t="s">
        <v>66</v>
      </c>
      <c r="L64" s="16" t="s">
        <v>67</v>
      </c>
      <c r="M64" s="16" t="s">
        <v>68</v>
      </c>
      <c r="N64" s="16" t="s">
        <v>69</v>
      </c>
      <c r="O64" s="16" t="s">
        <v>77</v>
      </c>
      <c r="P64" s="16" t="s">
        <v>71</v>
      </c>
      <c r="Q64" s="16" t="s">
        <v>72</v>
      </c>
      <c r="R64" s="16" t="s">
        <v>73</v>
      </c>
      <c r="S64" s="28" t="s">
        <v>70</v>
      </c>
    </row>
    <row r="65" spans="4:21">
      <c r="D65" s="17">
        <v>1</v>
      </c>
      <c r="E65">
        <v>14</v>
      </c>
      <c r="F65" t="s">
        <v>207</v>
      </c>
      <c r="G65">
        <v>0.442105291389261</v>
      </c>
      <c r="H65">
        <v>2.57926666666666</v>
      </c>
      <c r="I65">
        <v>0.00450949452154857</v>
      </c>
      <c r="J65">
        <v>0.00251582313208106</v>
      </c>
      <c r="K65">
        <v>0.0501579817385136</v>
      </c>
      <c r="L65">
        <v>0.038020038711925</v>
      </c>
      <c r="M65">
        <v>0.257652647562419</v>
      </c>
      <c r="N65">
        <v>0.222885352235027</v>
      </c>
      <c r="O65">
        <v>37.8378378378379</v>
      </c>
      <c r="P65">
        <v>29.7297297297297</v>
      </c>
      <c r="Q65">
        <v>16.2162162162162</v>
      </c>
      <c r="R65">
        <v>16.2162162162162</v>
      </c>
      <c r="S65" s="29">
        <f t="shared" ref="S65:S75" si="9">O65+P65+Q65+R65</f>
        <v>100</v>
      </c>
      <c r="T65" s="30"/>
      <c r="U65" s="30"/>
    </row>
    <row r="66" spans="4:21">
      <c r="D66" s="18">
        <v>2</v>
      </c>
      <c r="E66">
        <v>15</v>
      </c>
      <c r="F66" t="s">
        <v>208</v>
      </c>
      <c r="G66">
        <v>0.515166819750425</v>
      </c>
      <c r="H66">
        <v>3.05981666666666</v>
      </c>
      <c r="I66">
        <v>0.00450949452154857</v>
      </c>
      <c r="J66">
        <v>0.00218635257020043</v>
      </c>
      <c r="K66">
        <v>0.0467584491851518</v>
      </c>
      <c r="L66">
        <v>0.0354088438383564</v>
      </c>
      <c r="M66">
        <v>0.236498817944743</v>
      </c>
      <c r="N66">
        <v>0.198757437350814</v>
      </c>
      <c r="O66">
        <v>29.7297297297298</v>
      </c>
      <c r="P66">
        <v>43.2432432432432</v>
      </c>
      <c r="Q66">
        <v>13.5135135135135</v>
      </c>
      <c r="R66">
        <v>13.5135135135135</v>
      </c>
      <c r="S66" s="29">
        <f t="shared" si="9"/>
        <v>100</v>
      </c>
      <c r="T66" s="30"/>
      <c r="U66" s="30"/>
    </row>
    <row r="67" spans="4:21">
      <c r="D67" s="18">
        <v>3</v>
      </c>
      <c r="E67">
        <v>16</v>
      </c>
      <c r="F67" t="s">
        <v>209</v>
      </c>
      <c r="G67">
        <v>0.476231970302976</v>
      </c>
      <c r="H67">
        <v>2.92433333333333</v>
      </c>
      <c r="I67">
        <v>0.00450949452154857</v>
      </c>
      <c r="J67">
        <v>0.00236192906048101</v>
      </c>
      <c r="K67">
        <v>0.0485996816911491</v>
      </c>
      <c r="L67">
        <v>0.0351103548235949</v>
      </c>
      <c r="M67">
        <v>0.242684339121276</v>
      </c>
      <c r="N67">
        <v>0.202929829109764</v>
      </c>
      <c r="O67">
        <v>43.2432432432433</v>
      </c>
      <c r="P67">
        <v>35.1351351351351</v>
      </c>
      <c r="Q67">
        <v>2.7027027027027</v>
      </c>
      <c r="R67">
        <v>18.9189189189189</v>
      </c>
      <c r="S67" s="29">
        <f t="shared" si="9"/>
        <v>100</v>
      </c>
      <c r="T67" s="30"/>
      <c r="U67" s="30"/>
    </row>
    <row r="68" spans="4:21">
      <c r="D68" s="18">
        <v>4</v>
      </c>
      <c r="E68">
        <v>13</v>
      </c>
      <c r="F68" t="s">
        <v>210</v>
      </c>
      <c r="G68">
        <v>0.559086381823965</v>
      </c>
      <c r="H68">
        <v>2.65208333333333</v>
      </c>
      <c r="I68">
        <v>0.00450949452154857</v>
      </c>
      <c r="J68">
        <v>0.00198829754564099</v>
      </c>
      <c r="K68">
        <v>0.0445903301808922</v>
      </c>
      <c r="L68">
        <v>0.0318817054008304</v>
      </c>
      <c r="M68">
        <v>0.232954827864123</v>
      </c>
      <c r="N68">
        <v>0.195422402871698</v>
      </c>
      <c r="O68">
        <v>56.7567567567568</v>
      </c>
      <c r="P68">
        <v>16.2162162162162</v>
      </c>
      <c r="Q68">
        <v>10.8108108108108</v>
      </c>
      <c r="R68">
        <v>16.2162162162162</v>
      </c>
      <c r="S68" s="29">
        <f t="shared" si="9"/>
        <v>100</v>
      </c>
      <c r="T68" s="30"/>
      <c r="U68" s="30"/>
    </row>
    <row r="69" spans="4:21">
      <c r="D69" s="18">
        <v>5</v>
      </c>
      <c r="E69">
        <v>13</v>
      </c>
      <c r="F69" t="s">
        <v>211</v>
      </c>
      <c r="G69">
        <v>0.491636401299721</v>
      </c>
      <c r="H69">
        <v>2.78706666666666</v>
      </c>
      <c r="I69">
        <v>0.00450949452154857</v>
      </c>
      <c r="J69">
        <v>0.00229246286329362</v>
      </c>
      <c r="K69">
        <v>0.0478796706681826</v>
      </c>
      <c r="L69">
        <v>0.0355933210617778</v>
      </c>
      <c r="M69">
        <v>0.250244264045825</v>
      </c>
      <c r="N69">
        <v>0.214280210372343</v>
      </c>
      <c r="O69">
        <v>51.3513513513514</v>
      </c>
      <c r="P69">
        <v>16.2162162162162</v>
      </c>
      <c r="Q69">
        <v>18.9189189189189</v>
      </c>
      <c r="R69">
        <v>13.5135135135135</v>
      </c>
      <c r="S69" s="29">
        <f t="shared" si="9"/>
        <v>100</v>
      </c>
      <c r="T69" s="30"/>
      <c r="U69" s="30"/>
    </row>
    <row r="70" spans="4:21">
      <c r="D70" s="18">
        <v>6</v>
      </c>
      <c r="E70">
        <v>12</v>
      </c>
      <c r="F70" t="s">
        <v>212</v>
      </c>
      <c r="G70">
        <v>0.544258862803912</v>
      </c>
      <c r="H70">
        <v>2.74325</v>
      </c>
      <c r="I70">
        <v>0.00450949452154857</v>
      </c>
      <c r="J70">
        <v>0.00205516216143007</v>
      </c>
      <c r="K70">
        <v>0.0453338963848252</v>
      </c>
      <c r="L70">
        <v>0.0302974069511352</v>
      </c>
      <c r="M70">
        <v>0.212126012286149</v>
      </c>
      <c r="N70">
        <v>0.167316384745981</v>
      </c>
      <c r="O70">
        <v>59.4594594594595</v>
      </c>
      <c r="P70">
        <v>18.9189189189189</v>
      </c>
      <c r="Q70">
        <v>8.1081081081081</v>
      </c>
      <c r="R70">
        <v>13.5135135135135</v>
      </c>
      <c r="S70" s="29">
        <f t="shared" si="9"/>
        <v>100</v>
      </c>
      <c r="T70" s="30"/>
      <c r="U70" s="30"/>
    </row>
    <row r="71" spans="4:21">
      <c r="D71" s="18">
        <v>7</v>
      </c>
      <c r="E71">
        <v>15</v>
      </c>
      <c r="F71" t="s">
        <v>213</v>
      </c>
      <c r="G71">
        <v>0.539611947554607</v>
      </c>
      <c r="H71">
        <v>2.82305</v>
      </c>
      <c r="I71">
        <v>0.00450949452154857</v>
      </c>
      <c r="J71">
        <v>0.00207611740028891</v>
      </c>
      <c r="K71">
        <v>0.0455644313065456</v>
      </c>
      <c r="L71">
        <v>0.0336404604257372</v>
      </c>
      <c r="M71">
        <v>0.23952557738009</v>
      </c>
      <c r="N71">
        <v>0.19250682181622</v>
      </c>
      <c r="O71">
        <v>51.3513513513514</v>
      </c>
      <c r="P71">
        <v>18.9189189189189</v>
      </c>
      <c r="Q71">
        <v>13.5135135135135</v>
      </c>
      <c r="R71">
        <v>16.2162162162162</v>
      </c>
      <c r="S71" s="29">
        <f t="shared" si="9"/>
        <v>100</v>
      </c>
      <c r="T71" s="30"/>
      <c r="U71" s="30"/>
    </row>
    <row r="72" spans="4:21">
      <c r="D72" s="18">
        <v>8</v>
      </c>
      <c r="E72">
        <v>13</v>
      </c>
      <c r="F72" t="s">
        <v>211</v>
      </c>
      <c r="G72">
        <v>0.491636401299721</v>
      </c>
      <c r="H72">
        <v>2.78706666666666</v>
      </c>
      <c r="I72">
        <v>0.00450949452154857</v>
      </c>
      <c r="J72">
        <v>0.00229246286329362</v>
      </c>
      <c r="K72">
        <v>0.0478796706681826</v>
      </c>
      <c r="L72">
        <v>0.0355933210617778</v>
      </c>
      <c r="M72">
        <v>0.250244264045825</v>
      </c>
      <c r="N72">
        <v>0.214280210372343</v>
      </c>
      <c r="O72">
        <v>51.3513513513514</v>
      </c>
      <c r="P72">
        <v>16.2162162162162</v>
      </c>
      <c r="Q72">
        <v>18.9189189189189</v>
      </c>
      <c r="R72">
        <v>13.5135135135135</v>
      </c>
      <c r="S72" s="29">
        <f t="shared" si="9"/>
        <v>100</v>
      </c>
      <c r="T72" s="30"/>
      <c r="U72" s="30"/>
    </row>
    <row r="73" spans="4:21">
      <c r="D73" s="18">
        <v>9</v>
      </c>
      <c r="E73">
        <v>13</v>
      </c>
      <c r="F73" t="s">
        <v>214</v>
      </c>
      <c r="G73">
        <v>0.597694302325676</v>
      </c>
      <c r="H73">
        <v>2.79066666666666</v>
      </c>
      <c r="I73">
        <v>0.00450949452154857</v>
      </c>
      <c r="J73">
        <v>0.00181419533965013</v>
      </c>
      <c r="K73">
        <v>0.0425933720154924</v>
      </c>
      <c r="L73">
        <v>0.0300477844460032</v>
      </c>
      <c r="M73">
        <v>0.211544984411821</v>
      </c>
      <c r="N73">
        <v>0.167390147283852</v>
      </c>
      <c r="O73">
        <v>51.3513513513514</v>
      </c>
      <c r="P73">
        <v>27.027027027027</v>
      </c>
      <c r="Q73">
        <v>10.8108108108108</v>
      </c>
      <c r="R73">
        <v>10.8108108108108</v>
      </c>
      <c r="S73" s="29">
        <f t="shared" si="9"/>
        <v>100</v>
      </c>
      <c r="T73" s="30"/>
      <c r="U73" s="30"/>
    </row>
    <row r="74" ht="13.5" spans="4:21">
      <c r="D74" s="19">
        <v>10</v>
      </c>
      <c r="E74">
        <v>13</v>
      </c>
      <c r="F74" t="s">
        <v>210</v>
      </c>
      <c r="G74">
        <v>0.559086381823965</v>
      </c>
      <c r="H74">
        <v>2.65208333333333</v>
      </c>
      <c r="I74">
        <v>0.00450949452154857</v>
      </c>
      <c r="J74">
        <v>0.00198829754564099</v>
      </c>
      <c r="K74">
        <v>0.0445903301808922</v>
      </c>
      <c r="L74">
        <v>0.0318817054008304</v>
      </c>
      <c r="M74">
        <v>0.232954827864123</v>
      </c>
      <c r="N74">
        <v>0.195422402871698</v>
      </c>
      <c r="O74">
        <v>56.7567567567568</v>
      </c>
      <c r="P74">
        <v>16.2162162162162</v>
      </c>
      <c r="Q74">
        <v>10.8108108108108</v>
      </c>
      <c r="R74">
        <v>16.2162162162162</v>
      </c>
      <c r="S74" s="29">
        <f t="shared" si="9"/>
        <v>100</v>
      </c>
      <c r="T74" s="30"/>
      <c r="U74" s="30"/>
    </row>
    <row r="75" ht="19.5" spans="4:19">
      <c r="D75" s="20" t="s">
        <v>185</v>
      </c>
      <c r="E75" s="21">
        <f t="shared" ref="E75:R75" si="10">AVERAGE(E65:E74)</f>
        <v>13.7</v>
      </c>
      <c r="F75" s="22"/>
      <c r="G75" s="23">
        <f t="shared" si="10"/>
        <v>0.521651476037423</v>
      </c>
      <c r="H75" s="23">
        <f t="shared" si="10"/>
        <v>2.77986833333333</v>
      </c>
      <c r="I75" s="23">
        <f t="shared" si="10"/>
        <v>0.00450949452154857</v>
      </c>
      <c r="J75" s="23">
        <f t="shared" si="10"/>
        <v>0.00215711004820008</v>
      </c>
      <c r="K75" s="23">
        <f t="shared" si="10"/>
        <v>0.0463947814019827</v>
      </c>
      <c r="L75" s="23">
        <f t="shared" si="10"/>
        <v>0.0337474942121968</v>
      </c>
      <c r="M75" s="23">
        <f t="shared" si="10"/>
        <v>0.236643056252639</v>
      </c>
      <c r="N75" s="23">
        <f t="shared" si="10"/>
        <v>0.197119119902974</v>
      </c>
      <c r="O75" s="23">
        <f t="shared" si="10"/>
        <v>48.918918918919</v>
      </c>
      <c r="P75" s="23">
        <f t="shared" si="10"/>
        <v>23.7837837837838</v>
      </c>
      <c r="Q75" s="23">
        <f t="shared" si="10"/>
        <v>12.4324324324324</v>
      </c>
      <c r="R75" s="23">
        <f t="shared" si="10"/>
        <v>14.8648648648649</v>
      </c>
      <c r="S75" s="31">
        <f t="shared" si="9"/>
        <v>100</v>
      </c>
    </row>
    <row r="76" ht="19.5" spans="4:19">
      <c r="D76" s="20" t="s">
        <v>186</v>
      </c>
      <c r="E76" s="24">
        <f t="shared" ref="E76:Q76" si="11">STDEVA(E65:E73)</f>
        <v>1.30170827931778</v>
      </c>
      <c r="F76" s="22"/>
      <c r="G76" s="24">
        <f t="shared" si="11"/>
        <v>0.0475607969328148</v>
      </c>
      <c r="H76" s="24">
        <f t="shared" si="11"/>
        <v>0.140277716116598</v>
      </c>
      <c r="I76" s="24">
        <f t="shared" si="11"/>
        <v>0</v>
      </c>
      <c r="J76" s="24">
        <f t="shared" si="11"/>
        <v>0.000214475153209012</v>
      </c>
      <c r="K76" s="24">
        <f t="shared" si="11"/>
        <v>0.00231098576704808</v>
      </c>
      <c r="L76" s="24">
        <f t="shared" si="11"/>
        <v>0.00270145895297499</v>
      </c>
      <c r="M76" s="24">
        <f t="shared" si="11"/>
        <v>0.0161991732092628</v>
      </c>
      <c r="N76" s="24">
        <f t="shared" si="11"/>
        <v>0.0196379744131316</v>
      </c>
      <c r="O76" s="24">
        <f t="shared" si="11"/>
        <v>9.43798506295358</v>
      </c>
      <c r="P76" s="24">
        <f t="shared" si="11"/>
        <v>9.78628873081099</v>
      </c>
      <c r="Q76" s="24">
        <f t="shared" si="11"/>
        <v>5.23376127865867</v>
      </c>
      <c r="R76" s="24">
        <f>STDEVA(R65:R74)</f>
        <v>2.2968556367535</v>
      </c>
      <c r="S76" s="32"/>
    </row>
    <row r="78" ht="13.5"/>
    <row r="79" spans="4:19">
      <c r="D79" s="8" t="s">
        <v>215</v>
      </c>
      <c r="E79" s="9"/>
      <c r="F79" s="9"/>
      <c r="G79" s="9"/>
      <c r="H79" s="9"/>
      <c r="I79" s="9"/>
      <c r="J79" s="9"/>
      <c r="K79" s="25"/>
      <c r="L79" s="26"/>
      <c r="M79" s="26"/>
      <c r="N79" s="26"/>
      <c r="O79" s="26"/>
      <c r="P79" s="26"/>
      <c r="Q79" s="26"/>
      <c r="R79" s="26"/>
      <c r="S79" s="26"/>
    </row>
    <row r="80" ht="13.5" spans="4:19">
      <c r="D80" s="10"/>
      <c r="E80" s="11"/>
      <c r="F80" s="11"/>
      <c r="G80" s="11"/>
      <c r="H80" s="11"/>
      <c r="I80" s="11"/>
      <c r="J80" s="11"/>
      <c r="K80" s="27"/>
      <c r="L80" s="26"/>
      <c r="M80" s="26"/>
      <c r="N80" s="26"/>
      <c r="O80" s="26"/>
      <c r="P80" s="26"/>
      <c r="Q80" s="26"/>
      <c r="R80" s="26"/>
      <c r="S80" s="26"/>
    </row>
    <row r="81" ht="15.75" spans="4:19">
      <c r="D81" s="12" t="s">
        <v>55</v>
      </c>
      <c r="E81" s="13">
        <v>5</v>
      </c>
      <c r="F81" s="12" t="s">
        <v>56</v>
      </c>
      <c r="G81" s="13">
        <v>5</v>
      </c>
      <c r="H81" s="12" t="s">
        <v>57</v>
      </c>
      <c r="I81" s="13">
        <v>0.1</v>
      </c>
      <c r="J81" s="12" t="s">
        <v>58</v>
      </c>
      <c r="K81" s="13">
        <v>0.2</v>
      </c>
      <c r="L81" s="26"/>
      <c r="M81" s="26"/>
      <c r="N81" s="26"/>
      <c r="O81" s="26"/>
      <c r="P81" s="26"/>
      <c r="Q81" s="26"/>
      <c r="R81" s="26"/>
      <c r="S81" s="26"/>
    </row>
    <row r="82" ht="15.75" spans="4:19">
      <c r="D82" s="14" t="s">
        <v>74</v>
      </c>
      <c r="E82" s="15" t="s">
        <v>75</v>
      </c>
      <c r="F82" s="16" t="s">
        <v>61</v>
      </c>
      <c r="G82" s="16" t="s">
        <v>62</v>
      </c>
      <c r="H82" s="16" t="s">
        <v>76</v>
      </c>
      <c r="I82" s="16" t="s">
        <v>64</v>
      </c>
      <c r="J82" s="16" t="s">
        <v>65</v>
      </c>
      <c r="K82" s="16" t="s">
        <v>66</v>
      </c>
      <c r="L82" s="16" t="s">
        <v>67</v>
      </c>
      <c r="M82" s="16" t="s">
        <v>68</v>
      </c>
      <c r="N82" s="16" t="s">
        <v>69</v>
      </c>
      <c r="O82" s="16" t="s">
        <v>77</v>
      </c>
      <c r="P82" s="16" t="s">
        <v>71</v>
      </c>
      <c r="Q82" s="16" t="s">
        <v>72</v>
      </c>
      <c r="R82" s="16" t="s">
        <v>73</v>
      </c>
      <c r="S82" s="28" t="s">
        <v>70</v>
      </c>
    </row>
    <row r="83" spans="4:21">
      <c r="D83" s="17">
        <v>1</v>
      </c>
      <c r="E83">
        <v>16</v>
      </c>
      <c r="F83" t="s">
        <v>216</v>
      </c>
      <c r="G83">
        <v>0.557747501193911</v>
      </c>
      <c r="H83">
        <v>2.98435</v>
      </c>
      <c r="I83">
        <v>0.00450949452154857</v>
      </c>
      <c r="J83">
        <v>0.00199433522050722</v>
      </c>
      <c r="K83">
        <v>0.044657980479498</v>
      </c>
      <c r="L83">
        <v>0.0306734729484968</v>
      </c>
      <c r="M83">
        <v>0.223120298869101</v>
      </c>
      <c r="N83">
        <v>0.181781014878166</v>
      </c>
      <c r="O83">
        <v>56.7567567567568</v>
      </c>
      <c r="P83">
        <v>16.2162162162162</v>
      </c>
      <c r="Q83">
        <v>16.2162162162162</v>
      </c>
      <c r="R83">
        <v>10.8108108108108</v>
      </c>
      <c r="S83" s="29">
        <f t="shared" ref="S83:S93" si="12">O83+P83+Q83+R83</f>
        <v>100</v>
      </c>
      <c r="T83" s="30"/>
      <c r="U83" s="30"/>
    </row>
    <row r="84" spans="4:21">
      <c r="D84" s="18">
        <v>2</v>
      </c>
      <c r="E84">
        <v>14</v>
      </c>
      <c r="F84" t="s">
        <v>217</v>
      </c>
      <c r="G84">
        <v>0.520229776541416</v>
      </c>
      <c r="H84">
        <v>3.86365</v>
      </c>
      <c r="I84">
        <v>0.00450949452154857</v>
      </c>
      <c r="J84">
        <v>0.00216352119428861</v>
      </c>
      <c r="K84">
        <v>0.0465136667474046</v>
      </c>
      <c r="L84">
        <v>0.0332167323828305</v>
      </c>
      <c r="M84">
        <v>0.230802997315976</v>
      </c>
      <c r="N84">
        <v>0.188984510796317</v>
      </c>
      <c r="O84">
        <v>54.0540540540541</v>
      </c>
      <c r="P84">
        <v>8.1081081081081</v>
      </c>
      <c r="Q84">
        <v>21.6216216216216</v>
      </c>
      <c r="R84">
        <v>16.2162162162162</v>
      </c>
      <c r="S84" s="29">
        <f t="shared" si="12"/>
        <v>100</v>
      </c>
      <c r="T84" s="30"/>
      <c r="U84" s="30"/>
    </row>
    <row r="85" spans="4:21">
      <c r="D85" s="18">
        <v>3</v>
      </c>
      <c r="E85">
        <v>13</v>
      </c>
      <c r="F85" t="s">
        <v>218</v>
      </c>
      <c r="G85">
        <v>0.452662543855907</v>
      </c>
      <c r="H85">
        <v>2.65278333333333</v>
      </c>
      <c r="I85">
        <v>0.00450949452154857</v>
      </c>
      <c r="J85">
        <v>0.00246821525992012</v>
      </c>
      <c r="K85">
        <v>0.0496811358557764</v>
      </c>
      <c r="L85">
        <v>0.036464705355889</v>
      </c>
      <c r="M85">
        <v>0.257307113812273</v>
      </c>
      <c r="N85">
        <v>0.213491095781406</v>
      </c>
      <c r="O85">
        <v>48.6486486486487</v>
      </c>
      <c r="P85">
        <v>13.5135135135135</v>
      </c>
      <c r="Q85">
        <v>21.6216216216216</v>
      </c>
      <c r="R85">
        <v>16.2162162162162</v>
      </c>
      <c r="S85" s="29">
        <f t="shared" si="12"/>
        <v>100</v>
      </c>
      <c r="T85" s="30"/>
      <c r="U85" s="30"/>
    </row>
    <row r="86" spans="4:21">
      <c r="D86" s="18">
        <v>4</v>
      </c>
      <c r="E86">
        <v>16</v>
      </c>
      <c r="F86" t="s">
        <v>219</v>
      </c>
      <c r="G86">
        <v>0.547080939711405</v>
      </c>
      <c r="H86">
        <v>2.77798333333333</v>
      </c>
      <c r="I86">
        <v>0.00450949452154857</v>
      </c>
      <c r="J86">
        <v>0.00204243602107634</v>
      </c>
      <c r="K86">
        <v>0.0451933183233577</v>
      </c>
      <c r="L86">
        <v>0.0319993127060862</v>
      </c>
      <c r="M86">
        <v>0.241673385655956</v>
      </c>
      <c r="N86">
        <v>0.194919824387952</v>
      </c>
      <c r="O86">
        <v>56.7567567567568</v>
      </c>
      <c r="P86">
        <v>16.2162162162162</v>
      </c>
      <c r="Q86">
        <v>10.8108108108108</v>
      </c>
      <c r="R86">
        <v>16.2162162162162</v>
      </c>
      <c r="S86" s="29">
        <f t="shared" si="12"/>
        <v>100</v>
      </c>
      <c r="T86" s="30"/>
      <c r="U86" s="30"/>
    </row>
    <row r="87" spans="4:21">
      <c r="D87" s="18">
        <v>5</v>
      </c>
      <c r="E87">
        <v>11</v>
      </c>
      <c r="F87" t="s">
        <v>220</v>
      </c>
      <c r="G87">
        <v>0.493143708862676</v>
      </c>
      <c r="H87">
        <v>3.11298333333333</v>
      </c>
      <c r="I87">
        <v>0.00450949452154857</v>
      </c>
      <c r="J87">
        <v>0.00228566566809618</v>
      </c>
      <c r="K87">
        <v>0.0478086359154513</v>
      </c>
      <c r="L87">
        <v>0.0336874836328851</v>
      </c>
      <c r="M87">
        <v>0.247503941980275</v>
      </c>
      <c r="N87">
        <v>0.201290873207356</v>
      </c>
      <c r="O87">
        <v>45.945945945946</v>
      </c>
      <c r="P87">
        <v>29.7297297297297</v>
      </c>
      <c r="Q87">
        <v>10.8108108108108</v>
      </c>
      <c r="R87">
        <v>13.5135135135135</v>
      </c>
      <c r="S87" s="29">
        <f t="shared" si="12"/>
        <v>100</v>
      </c>
      <c r="T87" s="30"/>
      <c r="U87" s="30"/>
    </row>
    <row r="88" spans="4:21">
      <c r="D88" s="18">
        <v>6</v>
      </c>
      <c r="E88">
        <v>17</v>
      </c>
      <c r="F88" t="s">
        <v>221</v>
      </c>
      <c r="G88">
        <v>0.522426596815356</v>
      </c>
      <c r="H88">
        <v>3.0485</v>
      </c>
      <c r="I88">
        <v>0.00450949452154857</v>
      </c>
      <c r="J88">
        <v>0.00215361464529846</v>
      </c>
      <c r="K88">
        <v>0.0464070538312707</v>
      </c>
      <c r="L88">
        <v>0.0324396441333017</v>
      </c>
      <c r="M88">
        <v>0.237695168877639</v>
      </c>
      <c r="N88">
        <v>0.201346377649249</v>
      </c>
      <c r="O88">
        <v>51.3513513513514</v>
      </c>
      <c r="P88">
        <v>24.3243243243243</v>
      </c>
      <c r="Q88">
        <v>8.1081081081081</v>
      </c>
      <c r="R88">
        <v>16.2162162162162</v>
      </c>
      <c r="S88" s="29">
        <f t="shared" si="12"/>
        <v>100</v>
      </c>
      <c r="T88" s="30"/>
      <c r="U88" s="30"/>
    </row>
    <row r="89" spans="4:21">
      <c r="D89" s="18">
        <v>7</v>
      </c>
      <c r="E89">
        <v>13</v>
      </c>
      <c r="F89" t="s">
        <v>222</v>
      </c>
      <c r="G89">
        <v>0.533509742999921</v>
      </c>
      <c r="H89">
        <v>2.69294999999999</v>
      </c>
      <c r="I89">
        <v>0.00450949452154857</v>
      </c>
      <c r="J89">
        <v>0.00210363525829763</v>
      </c>
      <c r="K89">
        <v>0.0458654037188994</v>
      </c>
      <c r="L89">
        <v>0.0324340488245587</v>
      </c>
      <c r="M89">
        <v>0.242418566758525</v>
      </c>
      <c r="N89">
        <v>0.193304039927645</v>
      </c>
      <c r="O89">
        <v>51.3513513513514</v>
      </c>
      <c r="P89">
        <v>21.6216216216216</v>
      </c>
      <c r="Q89">
        <v>13.5135135135135</v>
      </c>
      <c r="R89">
        <v>13.5135135135135</v>
      </c>
      <c r="S89" s="29">
        <f t="shared" si="12"/>
        <v>100</v>
      </c>
      <c r="T89" s="30"/>
      <c r="U89" s="30"/>
    </row>
    <row r="90" spans="4:21">
      <c r="D90" s="18">
        <v>8</v>
      </c>
      <c r="E90">
        <v>14</v>
      </c>
      <c r="F90" t="s">
        <v>223</v>
      </c>
      <c r="G90">
        <v>0.47212355074787</v>
      </c>
      <c r="H90">
        <v>3.00511666666666</v>
      </c>
      <c r="I90">
        <v>0.00450949452154857</v>
      </c>
      <c r="J90">
        <v>0.00238045595595699</v>
      </c>
      <c r="K90">
        <v>0.0487899165397625</v>
      </c>
      <c r="L90">
        <v>0.0348556966116081</v>
      </c>
      <c r="M90">
        <v>0.244410372468231</v>
      </c>
      <c r="N90">
        <v>0.18716937124611</v>
      </c>
      <c r="O90">
        <v>40.5405405405406</v>
      </c>
      <c r="P90">
        <v>37.8378378378378</v>
      </c>
      <c r="Q90">
        <v>8.1081081081081</v>
      </c>
      <c r="R90">
        <v>13.5135135135135</v>
      </c>
      <c r="S90" s="29">
        <f t="shared" si="12"/>
        <v>100</v>
      </c>
      <c r="T90" s="30"/>
      <c r="U90" s="30"/>
    </row>
    <row r="91" spans="4:21">
      <c r="D91" s="18">
        <v>9</v>
      </c>
      <c r="E91">
        <v>16</v>
      </c>
      <c r="F91" t="s">
        <v>224</v>
      </c>
      <c r="G91">
        <v>0.486964508379945</v>
      </c>
      <c r="H91">
        <v>2.39861666666666</v>
      </c>
      <c r="I91">
        <v>0.00450949452154857</v>
      </c>
      <c r="J91">
        <v>0.00231353073882061</v>
      </c>
      <c r="K91">
        <v>0.0480991760721596</v>
      </c>
      <c r="L91">
        <v>0.0345169474059672</v>
      </c>
      <c r="M91">
        <v>0.238197062152892</v>
      </c>
      <c r="N91">
        <v>0.194285175255846</v>
      </c>
      <c r="O91">
        <v>48.6486486486487</v>
      </c>
      <c r="P91">
        <v>18.9189189189189</v>
      </c>
      <c r="Q91">
        <v>24.3243243243243</v>
      </c>
      <c r="R91">
        <v>8.1081081081081</v>
      </c>
      <c r="S91" s="29">
        <f t="shared" si="12"/>
        <v>100</v>
      </c>
      <c r="T91" s="30"/>
      <c r="U91" s="30"/>
    </row>
    <row r="92" ht="13.5" spans="4:21">
      <c r="D92" s="19">
        <v>10</v>
      </c>
      <c r="E92">
        <v>14</v>
      </c>
      <c r="F92" t="s">
        <v>225</v>
      </c>
      <c r="G92">
        <v>0.492044105998173</v>
      </c>
      <c r="H92">
        <v>2.91465</v>
      </c>
      <c r="I92">
        <v>0.00450949452154857</v>
      </c>
      <c r="J92">
        <v>0.00229062432118954</v>
      </c>
      <c r="K92">
        <v>0.0478604672061352</v>
      </c>
      <c r="L92">
        <v>0.0359577437591856</v>
      </c>
      <c r="M92">
        <v>0.2689178155182</v>
      </c>
      <c r="N92">
        <v>0.212954268191868</v>
      </c>
      <c r="O92">
        <v>54.0540540540541</v>
      </c>
      <c r="P92">
        <v>13.5135135135135</v>
      </c>
      <c r="Q92">
        <v>10.8108108108108</v>
      </c>
      <c r="R92">
        <v>21.6216216216216</v>
      </c>
      <c r="S92" s="29">
        <f t="shared" si="12"/>
        <v>100</v>
      </c>
      <c r="T92" s="30"/>
      <c r="U92" s="30"/>
    </row>
    <row r="93" ht="19.5" spans="4:19">
      <c r="D93" s="20" t="s">
        <v>185</v>
      </c>
      <c r="E93" s="21">
        <f t="shared" ref="E93:R93" si="13">AVERAGE(E83:E92)</f>
        <v>14.4</v>
      </c>
      <c r="F93" s="22"/>
      <c r="G93" s="23">
        <f t="shared" si="13"/>
        <v>0.507793297510658</v>
      </c>
      <c r="H93" s="23">
        <f t="shared" si="13"/>
        <v>2.94515833333333</v>
      </c>
      <c r="I93" s="23">
        <f t="shared" si="13"/>
        <v>0.00450949452154857</v>
      </c>
      <c r="J93" s="23">
        <f t="shared" si="13"/>
        <v>0.00221960342834517</v>
      </c>
      <c r="K93" s="23">
        <f t="shared" si="13"/>
        <v>0.0470876754689715</v>
      </c>
      <c r="L93" s="23">
        <f t="shared" si="13"/>
        <v>0.0336245787760809</v>
      </c>
      <c r="M93" s="23">
        <f t="shared" si="13"/>
        <v>0.243204672340907</v>
      </c>
      <c r="N93" s="23">
        <f t="shared" si="13"/>
        <v>0.196952655132191</v>
      </c>
      <c r="O93" s="23">
        <f t="shared" si="13"/>
        <v>50.8108108108109</v>
      </c>
      <c r="P93" s="23">
        <f t="shared" si="13"/>
        <v>20</v>
      </c>
      <c r="Q93" s="23">
        <f t="shared" si="13"/>
        <v>14.5945945945946</v>
      </c>
      <c r="R93" s="23">
        <f t="shared" si="13"/>
        <v>14.5945945945946</v>
      </c>
      <c r="S93" s="31">
        <f t="shared" si="12"/>
        <v>100</v>
      </c>
    </row>
    <row r="94" ht="19.5" spans="4:19">
      <c r="D94" s="20" t="s">
        <v>186</v>
      </c>
      <c r="E94" s="24">
        <f t="shared" ref="E94:Q94" si="14">STDEVA(E83:E91)</f>
        <v>1.9436506316151</v>
      </c>
      <c r="F94" s="22"/>
      <c r="G94" s="24">
        <f t="shared" si="14"/>
        <v>0.0353583377537219</v>
      </c>
      <c r="H94" s="24">
        <f t="shared" si="14"/>
        <v>0.412802419651042</v>
      </c>
      <c r="I94" s="24">
        <f t="shared" si="14"/>
        <v>0</v>
      </c>
      <c r="J94" s="24">
        <f t="shared" si="14"/>
        <v>0.000159448230391474</v>
      </c>
      <c r="K94" s="24">
        <f t="shared" si="14"/>
        <v>0.00169111314412377</v>
      </c>
      <c r="L94" s="24">
        <f t="shared" si="14"/>
        <v>0.00173622016469511</v>
      </c>
      <c r="M94" s="24">
        <f t="shared" si="14"/>
        <v>0.00975275998659481</v>
      </c>
      <c r="N94" s="24">
        <f t="shared" si="14"/>
        <v>0.00933499900282645</v>
      </c>
      <c r="O94" s="24">
        <f t="shared" si="14"/>
        <v>5.23376127865867</v>
      </c>
      <c r="P94" s="24">
        <f t="shared" si="14"/>
        <v>8.96385078474432</v>
      </c>
      <c r="Q94" s="24">
        <f t="shared" si="14"/>
        <v>6.20903096941</v>
      </c>
      <c r="R94" s="24">
        <f>STDEVA(R83:R92)</f>
        <v>3.6483705822192</v>
      </c>
      <c r="S94" s="32"/>
    </row>
    <row r="96" ht="13.5"/>
    <row r="97" spans="4:19">
      <c r="D97" s="8" t="s">
        <v>226</v>
      </c>
      <c r="E97" s="9"/>
      <c r="F97" s="9"/>
      <c r="G97" s="9"/>
      <c r="H97" s="9"/>
      <c r="I97" s="9"/>
      <c r="J97" s="9"/>
      <c r="K97" s="25"/>
      <c r="L97" s="26"/>
      <c r="M97" s="26"/>
      <c r="N97" s="26"/>
      <c r="O97" s="26"/>
      <c r="P97" s="26"/>
      <c r="Q97" s="26"/>
      <c r="R97" s="26"/>
      <c r="S97" s="26"/>
    </row>
    <row r="98" ht="55" customHeight="1" spans="4:19">
      <c r="D98" s="10"/>
      <c r="E98" s="11"/>
      <c r="F98" s="11"/>
      <c r="G98" s="11"/>
      <c r="H98" s="11"/>
      <c r="I98" s="11"/>
      <c r="J98" s="11"/>
      <c r="K98" s="27"/>
      <c r="L98" s="26"/>
      <c r="M98" s="26"/>
      <c r="N98" s="26"/>
      <c r="O98" s="26"/>
      <c r="P98" s="26"/>
      <c r="Q98" s="26"/>
      <c r="R98" s="26"/>
      <c r="S98" s="26"/>
    </row>
    <row r="99" ht="15.75" spans="4:19">
      <c r="D99" s="12" t="s">
        <v>55</v>
      </c>
      <c r="E99" s="13">
        <v>5</v>
      </c>
      <c r="F99" s="12" t="s">
        <v>56</v>
      </c>
      <c r="G99" s="13">
        <v>5</v>
      </c>
      <c r="H99" s="12" t="s">
        <v>57</v>
      </c>
      <c r="I99" s="13">
        <v>0.1</v>
      </c>
      <c r="J99" s="12" t="s">
        <v>58</v>
      </c>
      <c r="K99" s="13">
        <v>0.2</v>
      </c>
      <c r="L99" s="26"/>
      <c r="M99" s="26"/>
      <c r="N99" s="26"/>
      <c r="O99" s="26"/>
      <c r="P99" s="26"/>
      <c r="Q99" s="26"/>
      <c r="R99" s="26"/>
      <c r="S99" s="26"/>
    </row>
    <row r="100" ht="15.75" spans="4:19">
      <c r="D100" s="14" t="s">
        <v>74</v>
      </c>
      <c r="E100" s="15" t="s">
        <v>75</v>
      </c>
      <c r="F100" s="16" t="s">
        <v>61</v>
      </c>
      <c r="G100" s="16" t="s">
        <v>62</v>
      </c>
      <c r="H100" s="16" t="s">
        <v>76</v>
      </c>
      <c r="I100" s="16" t="s">
        <v>64</v>
      </c>
      <c r="J100" s="16" t="s">
        <v>65</v>
      </c>
      <c r="K100" s="16" t="s">
        <v>66</v>
      </c>
      <c r="L100" s="16" t="s">
        <v>67</v>
      </c>
      <c r="M100" s="16" t="s">
        <v>68</v>
      </c>
      <c r="N100" s="16" t="s">
        <v>69</v>
      </c>
      <c r="O100" s="16" t="s">
        <v>77</v>
      </c>
      <c r="P100" s="16" t="s">
        <v>71</v>
      </c>
      <c r="Q100" s="16" t="s">
        <v>72</v>
      </c>
      <c r="R100" s="16" t="s">
        <v>73</v>
      </c>
      <c r="S100" s="28" t="s">
        <v>70</v>
      </c>
    </row>
    <row r="101" spans="4:21">
      <c r="D101" s="17">
        <v>1</v>
      </c>
      <c r="E101">
        <v>14</v>
      </c>
      <c r="F101" t="s">
        <v>227</v>
      </c>
      <c r="G101">
        <v>0.471792295066702</v>
      </c>
      <c r="H101">
        <v>3.00871666666666</v>
      </c>
      <c r="I101">
        <v>0.00450949452154857</v>
      </c>
      <c r="J101">
        <v>0.00238194975163645</v>
      </c>
      <c r="K101">
        <v>0.0488052225856665</v>
      </c>
      <c r="L101">
        <v>0.0354288142640482</v>
      </c>
      <c r="M101">
        <v>0.259908034552943</v>
      </c>
      <c r="N101">
        <v>0.212024508590709</v>
      </c>
      <c r="O101">
        <v>45.945945945946</v>
      </c>
      <c r="P101">
        <v>27.027027027027</v>
      </c>
      <c r="Q101">
        <v>8.1081081081081</v>
      </c>
      <c r="R101">
        <v>18.9189189189189</v>
      </c>
      <c r="S101" s="29">
        <f t="shared" ref="S101:S111" si="15">O101+P101+Q101+R101</f>
        <v>100</v>
      </c>
      <c r="T101" s="30"/>
      <c r="U101" s="30"/>
    </row>
    <row r="102" spans="4:21">
      <c r="D102" s="18">
        <v>2</v>
      </c>
      <c r="E102">
        <v>14</v>
      </c>
      <c r="F102" t="s">
        <v>228</v>
      </c>
      <c r="G102">
        <v>0.57476035078602</v>
      </c>
      <c r="H102">
        <v>2.6166</v>
      </c>
      <c r="I102">
        <v>0.00450949452154857</v>
      </c>
      <c r="J102">
        <v>0.00191761586847567</v>
      </c>
      <c r="K102">
        <v>0.0437905910952989</v>
      </c>
      <c r="L102">
        <v>0.0312248055767224</v>
      </c>
      <c r="M102">
        <v>0.226146657346357</v>
      </c>
      <c r="N102">
        <v>0.182917693968767</v>
      </c>
      <c r="O102">
        <v>51.3513513513514</v>
      </c>
      <c r="P102">
        <v>24.3243243243243</v>
      </c>
      <c r="Q102">
        <v>10.8108108108108</v>
      </c>
      <c r="R102">
        <v>13.5135135135135</v>
      </c>
      <c r="S102" s="29">
        <f t="shared" si="15"/>
        <v>100</v>
      </c>
      <c r="T102" s="30"/>
      <c r="U102" s="30"/>
    </row>
    <row r="103" spans="4:21">
      <c r="D103" s="18">
        <v>3</v>
      </c>
      <c r="E103">
        <v>18</v>
      </c>
      <c r="F103" t="s">
        <v>229</v>
      </c>
      <c r="G103">
        <v>0.503848550884069</v>
      </c>
      <c r="H103">
        <v>3.0398</v>
      </c>
      <c r="I103">
        <v>0.00450949452154857</v>
      </c>
      <c r="J103">
        <v>0.00223739224164667</v>
      </c>
      <c r="K103">
        <v>0.0473010807661587</v>
      </c>
      <c r="L103">
        <v>0.0352715080751166</v>
      </c>
      <c r="M103">
        <v>0.252167439492505</v>
      </c>
      <c r="N103">
        <v>0.209078759519131</v>
      </c>
      <c r="O103">
        <v>45.945945945946</v>
      </c>
      <c r="P103">
        <v>29.7297297297297</v>
      </c>
      <c r="Q103">
        <v>8.1081081081081</v>
      </c>
      <c r="R103">
        <v>16.2162162162162</v>
      </c>
      <c r="S103" s="29">
        <f t="shared" si="15"/>
        <v>100</v>
      </c>
      <c r="T103" s="30"/>
      <c r="U103" s="30"/>
    </row>
    <row r="104" spans="4:21">
      <c r="D104" s="18">
        <v>4</v>
      </c>
      <c r="E104">
        <v>10</v>
      </c>
      <c r="F104" t="s">
        <v>230</v>
      </c>
      <c r="G104">
        <v>0.525718546036748</v>
      </c>
      <c r="H104">
        <v>2.90386666666666</v>
      </c>
      <c r="I104">
        <v>0.00450949452154857</v>
      </c>
      <c r="J104">
        <v>0.00213876961831937</v>
      </c>
      <c r="K104">
        <v>0.0462468336031708</v>
      </c>
      <c r="L104">
        <v>0.0326508312847817</v>
      </c>
      <c r="M104">
        <v>0.227851358356293</v>
      </c>
      <c r="N104">
        <v>0.188090535901119</v>
      </c>
      <c r="O104">
        <v>40.5405405405406</v>
      </c>
      <c r="P104">
        <v>27.027027027027</v>
      </c>
      <c r="Q104">
        <v>24.3243243243243</v>
      </c>
      <c r="R104">
        <v>8.1081081081081</v>
      </c>
      <c r="S104" s="29">
        <f t="shared" si="15"/>
        <v>100</v>
      </c>
      <c r="T104" s="30"/>
      <c r="U104" s="30"/>
    </row>
    <row r="105" spans="4:21">
      <c r="D105" s="18">
        <v>5</v>
      </c>
      <c r="E105">
        <v>11</v>
      </c>
      <c r="F105" t="s">
        <v>231</v>
      </c>
      <c r="G105">
        <v>0.525193071167522</v>
      </c>
      <c r="H105">
        <v>2.79941666666666</v>
      </c>
      <c r="I105">
        <v>0.00450949452154857</v>
      </c>
      <c r="J105">
        <v>0.00214113924436336</v>
      </c>
      <c r="K105">
        <v>0.0462724458437563</v>
      </c>
      <c r="L105">
        <v>0.0331971706238482</v>
      </c>
      <c r="M105">
        <v>0.245474622249194</v>
      </c>
      <c r="N105">
        <v>0.205565326647638</v>
      </c>
      <c r="O105">
        <v>48.6486486486487</v>
      </c>
      <c r="P105">
        <v>21.6216216216216</v>
      </c>
      <c r="Q105">
        <v>16.2162162162162</v>
      </c>
      <c r="R105">
        <v>13.5135135135135</v>
      </c>
      <c r="S105" s="29">
        <f t="shared" si="15"/>
        <v>100</v>
      </c>
      <c r="T105" s="30"/>
      <c r="U105" s="30"/>
    </row>
    <row r="106" spans="4:21">
      <c r="D106" s="18">
        <v>6</v>
      </c>
      <c r="E106">
        <v>15</v>
      </c>
      <c r="F106" t="s">
        <v>232</v>
      </c>
      <c r="G106">
        <v>0.45272625431681</v>
      </c>
      <c r="H106">
        <v>2.67943333333333</v>
      </c>
      <c r="I106">
        <v>0.00450949452154857</v>
      </c>
      <c r="J106">
        <v>0.00246792795794571</v>
      </c>
      <c r="K106">
        <v>0.049678244312231</v>
      </c>
      <c r="L106">
        <v>0.0362800129014652</v>
      </c>
      <c r="M106">
        <v>0.247726087247019</v>
      </c>
      <c r="N106">
        <v>0.192982039460252</v>
      </c>
      <c r="O106">
        <v>45.945945945946</v>
      </c>
      <c r="P106">
        <v>24.3243243243243</v>
      </c>
      <c r="Q106">
        <v>13.5135135135135</v>
      </c>
      <c r="R106">
        <v>16.2162162162162</v>
      </c>
      <c r="S106" s="29">
        <f t="shared" si="15"/>
        <v>100</v>
      </c>
      <c r="T106" s="30"/>
      <c r="U106" s="30"/>
    </row>
    <row r="107" spans="4:21">
      <c r="D107" s="18">
        <v>7</v>
      </c>
      <c r="E107">
        <v>12</v>
      </c>
      <c r="F107" t="s">
        <v>233</v>
      </c>
      <c r="G107">
        <v>0.537140941958053</v>
      </c>
      <c r="H107">
        <v>2.66901666666666</v>
      </c>
      <c r="I107">
        <v>0.00450949452154857</v>
      </c>
      <c r="J107">
        <v>0.00208726038648929</v>
      </c>
      <c r="K107">
        <v>0.0456865449173965</v>
      </c>
      <c r="L107">
        <v>0.0338319974701142</v>
      </c>
      <c r="M107">
        <v>0.253252508399598</v>
      </c>
      <c r="N107">
        <v>0.199616586422317</v>
      </c>
      <c r="O107">
        <v>54.0540540540541</v>
      </c>
      <c r="P107">
        <v>18.9189189189189</v>
      </c>
      <c r="Q107">
        <v>10.8108108108108</v>
      </c>
      <c r="R107">
        <v>16.2162162162162</v>
      </c>
      <c r="S107" s="29">
        <f t="shared" si="15"/>
        <v>100</v>
      </c>
      <c r="T107" s="30"/>
      <c r="U107" s="30"/>
    </row>
    <row r="108" spans="4:21">
      <c r="D108" s="18">
        <v>8</v>
      </c>
      <c r="E108">
        <v>16</v>
      </c>
      <c r="F108" t="s">
        <v>234</v>
      </c>
      <c r="G108">
        <v>0.511578551921502</v>
      </c>
      <c r="H108">
        <v>2.95875</v>
      </c>
      <c r="I108">
        <v>0.00450949452154857</v>
      </c>
      <c r="J108">
        <v>0.0022025338443168</v>
      </c>
      <c r="K108">
        <v>0.0469311606964584</v>
      </c>
      <c r="L108">
        <v>0.033910913823706</v>
      </c>
      <c r="M108">
        <v>0.238172301895401</v>
      </c>
      <c r="N108">
        <v>0.192734444148555</v>
      </c>
      <c r="O108">
        <v>54.0540540540541</v>
      </c>
      <c r="P108">
        <v>13.5135135135135</v>
      </c>
      <c r="Q108">
        <v>18.9189189189189</v>
      </c>
      <c r="R108">
        <v>13.5135135135135</v>
      </c>
      <c r="S108" s="29">
        <f t="shared" si="15"/>
        <v>100</v>
      </c>
      <c r="T108" s="30"/>
      <c r="U108" s="30"/>
    </row>
    <row r="109" spans="4:21">
      <c r="D109" s="18">
        <v>9</v>
      </c>
      <c r="E109">
        <v>11</v>
      </c>
      <c r="F109" t="s">
        <v>235</v>
      </c>
      <c r="G109">
        <v>0.58677194401692</v>
      </c>
      <c r="H109">
        <v>3.01468333333333</v>
      </c>
      <c r="I109">
        <v>0.00450949452154857</v>
      </c>
      <c r="J109">
        <v>0.00186344965460586</v>
      </c>
      <c r="K109">
        <v>0.0431676922548086</v>
      </c>
      <c r="L109">
        <v>0.0301705347611055</v>
      </c>
      <c r="M109">
        <v>0.216433181006343</v>
      </c>
      <c r="N109">
        <v>0.175970981832207</v>
      </c>
      <c r="O109">
        <v>51.3513513513514</v>
      </c>
      <c r="P109">
        <v>27.027027027027</v>
      </c>
      <c r="Q109">
        <v>8.1081081081081</v>
      </c>
      <c r="R109">
        <v>13.5135135135135</v>
      </c>
      <c r="S109" s="29">
        <f t="shared" si="15"/>
        <v>100</v>
      </c>
      <c r="T109" s="30"/>
      <c r="U109" s="30"/>
    </row>
    <row r="110" ht="13.5" spans="4:21">
      <c r="D110" s="19">
        <v>10</v>
      </c>
      <c r="E110">
        <v>17</v>
      </c>
      <c r="F110" t="s">
        <v>236</v>
      </c>
      <c r="G110">
        <v>0.466942909870651</v>
      </c>
      <c r="H110">
        <v>2.75285</v>
      </c>
      <c r="I110">
        <v>0.00450949452154857</v>
      </c>
      <c r="J110">
        <v>0.00240381802761092</v>
      </c>
      <c r="K110">
        <v>0.0490287469512624</v>
      </c>
      <c r="L110">
        <v>0.0363286240582043</v>
      </c>
      <c r="M110">
        <v>0.251429481123383</v>
      </c>
      <c r="N110">
        <v>0.215177266152886</v>
      </c>
      <c r="O110">
        <v>40.5405405405406</v>
      </c>
      <c r="P110">
        <v>29.7297297297297</v>
      </c>
      <c r="Q110">
        <v>13.5135135135135</v>
      </c>
      <c r="R110">
        <v>16.2162162162162</v>
      </c>
      <c r="S110" s="29">
        <f t="shared" si="15"/>
        <v>100</v>
      </c>
      <c r="T110" s="30"/>
      <c r="U110" s="30"/>
    </row>
    <row r="111" ht="19.5" spans="4:19">
      <c r="D111" s="20" t="s">
        <v>185</v>
      </c>
      <c r="E111" s="21">
        <f t="shared" ref="E111:R111" si="16">AVERAGE(E101:E110)</f>
        <v>13.8</v>
      </c>
      <c r="F111" s="22"/>
      <c r="G111" s="23">
        <f t="shared" si="16"/>
        <v>0.5156473416025</v>
      </c>
      <c r="H111" s="23">
        <f t="shared" si="16"/>
        <v>2.84431333333333</v>
      </c>
      <c r="I111" s="23">
        <f t="shared" si="16"/>
        <v>0.00450949452154857</v>
      </c>
      <c r="J111" s="23">
        <f t="shared" si="16"/>
        <v>0.00218418565954101</v>
      </c>
      <c r="K111" s="23">
        <f t="shared" si="16"/>
        <v>0.0466908563026208</v>
      </c>
      <c r="L111" s="23">
        <f t="shared" si="16"/>
        <v>0.0338295212839112</v>
      </c>
      <c r="M111" s="23">
        <f t="shared" si="16"/>
        <v>0.241856167166904</v>
      </c>
      <c r="N111" s="23">
        <f t="shared" si="16"/>
        <v>0.197415814264358</v>
      </c>
      <c r="O111" s="23">
        <f t="shared" si="16"/>
        <v>47.8378378378379</v>
      </c>
      <c r="P111" s="23">
        <f t="shared" si="16"/>
        <v>24.3243243243243</v>
      </c>
      <c r="Q111" s="23">
        <f t="shared" si="16"/>
        <v>13.2432432432432</v>
      </c>
      <c r="R111" s="23">
        <f t="shared" si="16"/>
        <v>14.5945945945946</v>
      </c>
      <c r="S111" s="31">
        <f t="shared" si="15"/>
        <v>100</v>
      </c>
    </row>
    <row r="112" ht="19.5" spans="4:19">
      <c r="D112" s="20" t="s">
        <v>186</v>
      </c>
      <c r="E112" s="24">
        <f t="shared" ref="E112:Q112" si="17">STDEVA(E101:E109)</f>
        <v>2.65099562009781</v>
      </c>
      <c r="F112" s="22"/>
      <c r="G112" s="24">
        <f t="shared" si="17"/>
        <v>0.0432754371158529</v>
      </c>
      <c r="H112" s="24">
        <f t="shared" si="17"/>
        <v>0.166495376794154</v>
      </c>
      <c r="I112" s="24">
        <f t="shared" si="17"/>
        <v>0</v>
      </c>
      <c r="J112" s="24">
        <f t="shared" si="17"/>
        <v>0.00019515034659156</v>
      </c>
      <c r="K112" s="24">
        <f t="shared" si="17"/>
        <v>0.00210424975863066</v>
      </c>
      <c r="L112" s="24">
        <f t="shared" si="17"/>
        <v>0.00199739085035255</v>
      </c>
      <c r="M112" s="24">
        <f t="shared" si="17"/>
        <v>0.0145870547656928</v>
      </c>
      <c r="N112" s="24">
        <f t="shared" si="17"/>
        <v>0.0121668339844113</v>
      </c>
      <c r="O112" s="24">
        <f t="shared" si="17"/>
        <v>4.48192539237216</v>
      </c>
      <c r="P112" s="24">
        <f t="shared" si="17"/>
        <v>5.01600393047749</v>
      </c>
      <c r="Q112" s="24">
        <f t="shared" si="17"/>
        <v>5.64412796673048</v>
      </c>
      <c r="R112" s="24">
        <f>STDEVA(R101:R110)</f>
        <v>2.90531810749497</v>
      </c>
      <c r="S112" s="32"/>
    </row>
    <row r="114" ht="13.5"/>
    <row r="115" spans="4:19">
      <c r="D115" s="61" t="s">
        <v>237</v>
      </c>
      <c r="E115" s="62"/>
      <c r="F115" s="62"/>
      <c r="G115" s="62"/>
      <c r="H115" s="62"/>
      <c r="I115" s="62"/>
      <c r="J115" s="62"/>
      <c r="K115" s="65"/>
      <c r="L115" s="26"/>
      <c r="M115" s="26"/>
      <c r="N115" s="26"/>
      <c r="O115" s="26"/>
      <c r="P115" s="26"/>
      <c r="Q115" s="26"/>
      <c r="R115" s="26"/>
      <c r="S115" s="26"/>
    </row>
    <row r="116" ht="30" customHeight="1" spans="4:19">
      <c r="D116" s="63"/>
      <c r="E116" s="64"/>
      <c r="F116" s="64"/>
      <c r="G116" s="64"/>
      <c r="H116" s="64"/>
      <c r="I116" s="64"/>
      <c r="J116" s="64"/>
      <c r="K116" s="66"/>
      <c r="L116" s="26"/>
      <c r="M116" s="26"/>
      <c r="N116" s="26"/>
      <c r="O116" s="26"/>
      <c r="P116" s="26"/>
      <c r="Q116" s="26"/>
      <c r="R116" s="26"/>
      <c r="S116" s="26"/>
    </row>
    <row r="117" ht="15.75" spans="4:19">
      <c r="D117" s="12" t="s">
        <v>55</v>
      </c>
      <c r="E117" s="13">
        <v>5</v>
      </c>
      <c r="F117" s="12" t="s">
        <v>56</v>
      </c>
      <c r="G117" s="13">
        <v>5</v>
      </c>
      <c r="H117" s="12" t="s">
        <v>57</v>
      </c>
      <c r="I117" s="13">
        <v>0.1</v>
      </c>
      <c r="J117" s="12" t="s">
        <v>58</v>
      </c>
      <c r="K117" s="13">
        <v>0.2</v>
      </c>
      <c r="L117" s="26"/>
      <c r="M117" s="26"/>
      <c r="N117" s="26"/>
      <c r="O117" s="26"/>
      <c r="P117" s="26"/>
      <c r="Q117" s="26"/>
      <c r="R117" s="26"/>
      <c r="S117" s="26"/>
    </row>
    <row r="118" ht="15.75" spans="4:19">
      <c r="D118" s="14" t="s">
        <v>74</v>
      </c>
      <c r="E118" s="15" t="s">
        <v>75</v>
      </c>
      <c r="F118" s="16" t="s">
        <v>61</v>
      </c>
      <c r="G118" s="16" t="s">
        <v>62</v>
      </c>
      <c r="H118" s="16" t="s">
        <v>76</v>
      </c>
      <c r="I118" s="16" t="s">
        <v>64</v>
      </c>
      <c r="J118" s="16" t="s">
        <v>65</v>
      </c>
      <c r="K118" s="16" t="s">
        <v>66</v>
      </c>
      <c r="L118" s="16" t="s">
        <v>67</v>
      </c>
      <c r="M118" s="16" t="s">
        <v>68</v>
      </c>
      <c r="N118" s="16" t="s">
        <v>69</v>
      </c>
      <c r="O118" s="16" t="s">
        <v>77</v>
      </c>
      <c r="P118" s="16" t="s">
        <v>71</v>
      </c>
      <c r="Q118" s="16" t="s">
        <v>72</v>
      </c>
      <c r="R118" s="16" t="s">
        <v>73</v>
      </c>
      <c r="S118" s="28" t="s">
        <v>70</v>
      </c>
    </row>
    <row r="119" spans="4:21">
      <c r="D119" s="17">
        <v>1</v>
      </c>
      <c r="E119">
        <v>5</v>
      </c>
      <c r="F119" t="s">
        <v>238</v>
      </c>
      <c r="G119">
        <v>0.60864351834422</v>
      </c>
      <c r="H119">
        <v>0.5656</v>
      </c>
      <c r="I119">
        <v>0.00450949452154857</v>
      </c>
      <c r="J119">
        <v>0.00176481990999926</v>
      </c>
      <c r="K119">
        <v>0.0420097596993753</v>
      </c>
      <c r="L119">
        <v>0.0312323101048867</v>
      </c>
      <c r="M119">
        <v>0.198639927746641</v>
      </c>
      <c r="N119">
        <v>0.173935026107804</v>
      </c>
      <c r="O119">
        <v>45.945945945946</v>
      </c>
      <c r="P119">
        <v>27.027027027027</v>
      </c>
      <c r="Q119">
        <v>16.2162162162162</v>
      </c>
      <c r="R119">
        <v>10.8108108108108</v>
      </c>
      <c r="S119" s="29">
        <f t="shared" ref="S119:S129" si="18">O119+P119+Q119+R119</f>
        <v>100</v>
      </c>
      <c r="T119" s="30">
        <f>100-S119</f>
        <v>0</v>
      </c>
      <c r="U119" s="30">
        <f>O119+T119</f>
        <v>45.945945945946</v>
      </c>
    </row>
    <row r="120" spans="4:21">
      <c r="D120" s="18">
        <v>2</v>
      </c>
      <c r="E120">
        <v>9</v>
      </c>
      <c r="F120" t="s">
        <v>239</v>
      </c>
      <c r="G120">
        <v>0.61908152843698</v>
      </c>
      <c r="H120">
        <v>0.690833333333333</v>
      </c>
      <c r="I120">
        <v>0.00450949452154857</v>
      </c>
      <c r="J120">
        <v>0.00171774976067009</v>
      </c>
      <c r="K120">
        <v>0.0414457447836336</v>
      </c>
      <c r="L120">
        <v>0.0290573647487497</v>
      </c>
      <c r="M120">
        <v>0.211355379576587</v>
      </c>
      <c r="N120">
        <v>0.167104226231494</v>
      </c>
      <c r="O120">
        <v>56.7567567567568</v>
      </c>
      <c r="P120">
        <v>21.6216216216216</v>
      </c>
      <c r="Q120">
        <v>10.8108108108108</v>
      </c>
      <c r="R120">
        <v>10.8108108108108</v>
      </c>
      <c r="S120" s="29">
        <f t="shared" si="18"/>
        <v>100</v>
      </c>
      <c r="T120" s="30">
        <f t="shared" ref="T120:T130" si="19">100-S120</f>
        <v>0</v>
      </c>
      <c r="U120" s="30">
        <f t="shared" ref="U120:U128" si="20">O120+T120</f>
        <v>56.7567567567568</v>
      </c>
    </row>
    <row r="121" spans="4:21">
      <c r="D121" s="18">
        <v>3</v>
      </c>
      <c r="E121">
        <v>6</v>
      </c>
      <c r="F121" t="s">
        <v>240</v>
      </c>
      <c r="G121">
        <v>0.607148797429181</v>
      </c>
      <c r="H121">
        <v>0.625033333333333</v>
      </c>
      <c r="I121">
        <v>0.00450949452154857</v>
      </c>
      <c r="J121">
        <v>0.00177156034577687</v>
      </c>
      <c r="K121">
        <v>0.042089907885108</v>
      </c>
      <c r="L121">
        <v>0.0314426150949662</v>
      </c>
      <c r="M121">
        <v>0.200097400936089</v>
      </c>
      <c r="N121">
        <v>0.17535290976562</v>
      </c>
      <c r="O121">
        <v>45.945945945946</v>
      </c>
      <c r="P121">
        <v>29.7297297297297</v>
      </c>
      <c r="Q121">
        <v>13.5135135135135</v>
      </c>
      <c r="R121">
        <v>10.8108108108108</v>
      </c>
      <c r="S121" s="29">
        <f t="shared" si="18"/>
        <v>100</v>
      </c>
      <c r="T121" s="30">
        <f t="shared" si="19"/>
        <v>0</v>
      </c>
      <c r="U121" s="30">
        <f t="shared" si="20"/>
        <v>45.945945945946</v>
      </c>
    </row>
    <row r="122" spans="4:21">
      <c r="D122" s="18">
        <v>4</v>
      </c>
      <c r="E122">
        <v>8</v>
      </c>
      <c r="F122" t="s">
        <v>241</v>
      </c>
      <c r="G122">
        <v>0.627908755651674</v>
      </c>
      <c r="H122">
        <v>0.66895</v>
      </c>
      <c r="I122">
        <v>0.00450949452154857</v>
      </c>
      <c r="J122">
        <v>0.00167794342790496</v>
      </c>
      <c r="K122">
        <v>0.0409627077706658</v>
      </c>
      <c r="L122">
        <v>0.0287674135619934</v>
      </c>
      <c r="M122">
        <v>0.190720184050758</v>
      </c>
      <c r="N122">
        <v>0.162913802872503</v>
      </c>
      <c r="O122">
        <v>51.3513513513514</v>
      </c>
      <c r="P122">
        <v>24.3243243243243</v>
      </c>
      <c r="Q122">
        <v>10.8108108108108</v>
      </c>
      <c r="R122">
        <v>13.5135135135135</v>
      </c>
      <c r="S122" s="29">
        <f t="shared" si="18"/>
        <v>100</v>
      </c>
      <c r="T122" s="30">
        <f t="shared" si="19"/>
        <v>0</v>
      </c>
      <c r="U122" s="30">
        <f t="shared" si="20"/>
        <v>51.3513513513514</v>
      </c>
    </row>
    <row r="123" spans="4:21">
      <c r="D123" s="18">
        <v>5</v>
      </c>
      <c r="E123">
        <v>3</v>
      </c>
      <c r="F123" t="s">
        <v>242</v>
      </c>
      <c r="G123">
        <v>0.5131347640252</v>
      </c>
      <c r="H123">
        <v>0.418583333333333</v>
      </c>
      <c r="I123">
        <v>0.00450949452154857</v>
      </c>
      <c r="J123">
        <v>0.00219551611436081</v>
      </c>
      <c r="K123">
        <v>0.04685633483704</v>
      </c>
      <c r="L123">
        <v>0.0354129106497397</v>
      </c>
      <c r="M123">
        <v>0.228845892938284</v>
      </c>
      <c r="N123">
        <v>0.195847560950092</v>
      </c>
      <c r="O123">
        <v>40.5405405405406</v>
      </c>
      <c r="P123">
        <v>29.7297297297297</v>
      </c>
      <c r="Q123">
        <v>13.5135135135135</v>
      </c>
      <c r="R123">
        <v>16.2162162162162</v>
      </c>
      <c r="S123" s="29">
        <f t="shared" si="18"/>
        <v>100</v>
      </c>
      <c r="T123" s="30">
        <f t="shared" si="19"/>
        <v>0</v>
      </c>
      <c r="U123" s="30">
        <f t="shared" si="20"/>
        <v>40.5405405405406</v>
      </c>
    </row>
    <row r="124" spans="4:21">
      <c r="D124" s="18">
        <v>6</v>
      </c>
      <c r="E124">
        <v>9</v>
      </c>
      <c r="F124" t="s">
        <v>239</v>
      </c>
      <c r="G124">
        <v>0.61908152843698</v>
      </c>
      <c r="H124">
        <v>0.653083333333333</v>
      </c>
      <c r="I124">
        <v>0.00450949452154857</v>
      </c>
      <c r="J124">
        <v>0.00171774976067009</v>
      </c>
      <c r="K124">
        <v>0.0414457447836336</v>
      </c>
      <c r="L124">
        <v>0.0290573647487497</v>
      </c>
      <c r="M124">
        <v>0.211355379576587</v>
      </c>
      <c r="N124">
        <v>0.167104226231494</v>
      </c>
      <c r="O124">
        <v>56.7567567567568</v>
      </c>
      <c r="P124">
        <v>21.6216216216216</v>
      </c>
      <c r="Q124">
        <v>10.8108108108108</v>
      </c>
      <c r="R124">
        <v>10.8108108108108</v>
      </c>
      <c r="S124" s="29">
        <f t="shared" si="18"/>
        <v>100</v>
      </c>
      <c r="T124" s="30">
        <f t="shared" si="19"/>
        <v>0</v>
      </c>
      <c r="U124" s="30">
        <f t="shared" si="20"/>
        <v>56.7567567567568</v>
      </c>
    </row>
    <row r="125" spans="4:21">
      <c r="D125" s="18">
        <v>7</v>
      </c>
      <c r="E125">
        <v>3</v>
      </c>
      <c r="F125" t="s">
        <v>242</v>
      </c>
      <c r="G125">
        <v>0.5131347640252</v>
      </c>
      <c r="H125">
        <v>0.302266666666666</v>
      </c>
      <c r="I125">
        <v>0.00450949452154857</v>
      </c>
      <c r="J125">
        <v>0.00219551611436081</v>
      </c>
      <c r="K125">
        <v>0.04685633483704</v>
      </c>
      <c r="L125">
        <v>0.0354129106497397</v>
      </c>
      <c r="M125">
        <v>0.228845892938284</v>
      </c>
      <c r="N125">
        <v>0.195847560950092</v>
      </c>
      <c r="O125">
        <v>40.5405405405406</v>
      </c>
      <c r="P125">
        <v>29.7297297297297</v>
      </c>
      <c r="Q125">
        <v>13.5135135135135</v>
      </c>
      <c r="R125">
        <v>16.2162162162162</v>
      </c>
      <c r="S125" s="29">
        <f t="shared" si="18"/>
        <v>100</v>
      </c>
      <c r="T125" s="30">
        <f t="shared" si="19"/>
        <v>0</v>
      </c>
      <c r="U125" s="30">
        <f t="shared" si="20"/>
        <v>40.5405405405406</v>
      </c>
    </row>
    <row r="126" spans="4:21">
      <c r="D126" s="18">
        <v>8</v>
      </c>
      <c r="E126">
        <v>6</v>
      </c>
      <c r="F126" t="s">
        <v>240</v>
      </c>
      <c r="G126">
        <v>0.607148797429181</v>
      </c>
      <c r="H126">
        <v>0.52235</v>
      </c>
      <c r="I126">
        <v>0.00450949452154857</v>
      </c>
      <c r="J126">
        <v>0.00177156034577687</v>
      </c>
      <c r="K126">
        <v>0.042089907885108</v>
      </c>
      <c r="L126">
        <v>0.0314426150949662</v>
      </c>
      <c r="M126">
        <v>0.200097400936089</v>
      </c>
      <c r="N126">
        <v>0.17535290976562</v>
      </c>
      <c r="O126">
        <v>45.945945945946</v>
      </c>
      <c r="P126">
        <v>29.7297297297297</v>
      </c>
      <c r="Q126">
        <v>13.5135135135135</v>
      </c>
      <c r="R126">
        <v>10.8108108108108</v>
      </c>
      <c r="S126" s="29">
        <f t="shared" si="18"/>
        <v>100</v>
      </c>
      <c r="T126" s="30">
        <f t="shared" si="19"/>
        <v>0</v>
      </c>
      <c r="U126" s="30">
        <f t="shared" si="20"/>
        <v>45.945945945946</v>
      </c>
    </row>
    <row r="127" spans="4:21">
      <c r="D127" s="18">
        <v>9</v>
      </c>
      <c r="E127">
        <v>9</v>
      </c>
      <c r="F127" t="s">
        <v>239</v>
      </c>
      <c r="G127">
        <v>0.61908152843698</v>
      </c>
      <c r="H127">
        <v>0.535666666666666</v>
      </c>
      <c r="I127">
        <v>0.00450949452154857</v>
      </c>
      <c r="J127">
        <v>0.00171774976067009</v>
      </c>
      <c r="K127">
        <v>0.0414457447836336</v>
      </c>
      <c r="L127">
        <v>0.0290573647487497</v>
      </c>
      <c r="M127">
        <v>0.211355379576587</v>
      </c>
      <c r="N127">
        <v>0.167104226231494</v>
      </c>
      <c r="O127">
        <v>56.7567567567568</v>
      </c>
      <c r="P127">
        <v>21.6216216216216</v>
      </c>
      <c r="Q127">
        <v>10.8108108108108</v>
      </c>
      <c r="R127">
        <v>10.8108108108108</v>
      </c>
      <c r="S127" s="29">
        <f t="shared" si="18"/>
        <v>100</v>
      </c>
      <c r="T127" s="30">
        <f t="shared" si="19"/>
        <v>0</v>
      </c>
      <c r="U127" s="30">
        <f t="shared" si="20"/>
        <v>56.7567567567568</v>
      </c>
    </row>
    <row r="128" ht="13.5" spans="4:21">
      <c r="D128" s="19">
        <v>10</v>
      </c>
      <c r="E128">
        <v>7</v>
      </c>
      <c r="F128" t="s">
        <v>243</v>
      </c>
      <c r="G128">
        <v>0.626306674190049</v>
      </c>
      <c r="H128">
        <v>0.513616666666666</v>
      </c>
      <c r="I128">
        <v>0.00450949452154857</v>
      </c>
      <c r="J128">
        <v>0.00168516800547923</v>
      </c>
      <c r="K128">
        <v>0.0410507978665364</v>
      </c>
      <c r="L128">
        <v>0.0287445848755126</v>
      </c>
      <c r="M128">
        <v>0.206125951153841</v>
      </c>
      <c r="N128">
        <v>0.164920894316024</v>
      </c>
      <c r="O128">
        <v>59.4594594594595</v>
      </c>
      <c r="P128">
        <v>16.2162162162162</v>
      </c>
      <c r="Q128">
        <v>10.8108108108108</v>
      </c>
      <c r="R128">
        <v>13.5135135135135</v>
      </c>
      <c r="S128" s="29">
        <f t="shared" si="18"/>
        <v>100</v>
      </c>
      <c r="T128" s="30">
        <f t="shared" si="19"/>
        <v>0</v>
      </c>
      <c r="U128" s="30">
        <f t="shared" si="20"/>
        <v>59.4594594594595</v>
      </c>
    </row>
    <row r="129" ht="19.5" spans="4:20">
      <c r="D129" s="20" t="s">
        <v>185</v>
      </c>
      <c r="E129" s="21">
        <f t="shared" ref="E129:R129" si="21">AVERAGE(E119:E128)</f>
        <v>6.5</v>
      </c>
      <c r="F129" s="22"/>
      <c r="G129" s="23">
        <f t="shared" si="21"/>
        <v>0.596067065640564</v>
      </c>
      <c r="H129" s="23">
        <f t="shared" si="21"/>
        <v>0.549598333333333</v>
      </c>
      <c r="I129" s="23">
        <f t="shared" si="21"/>
        <v>0.00450949452154857</v>
      </c>
      <c r="J129" s="23">
        <f t="shared" si="21"/>
        <v>0.00182153335456691</v>
      </c>
      <c r="K129" s="23">
        <f t="shared" si="21"/>
        <v>0.0426252985131774</v>
      </c>
      <c r="L129" s="23">
        <f t="shared" si="21"/>
        <v>0.0309627454278054</v>
      </c>
      <c r="M129" s="23">
        <f t="shared" si="21"/>
        <v>0.208743878942975</v>
      </c>
      <c r="N129" s="23">
        <f t="shared" si="21"/>
        <v>0.174548334342224</v>
      </c>
      <c r="O129" s="23">
        <f t="shared" si="21"/>
        <v>50</v>
      </c>
      <c r="P129" s="23">
        <f t="shared" si="21"/>
        <v>25.1351351351351</v>
      </c>
      <c r="Q129" s="23">
        <f t="shared" si="21"/>
        <v>12.4324324324324</v>
      </c>
      <c r="R129" s="23">
        <f t="shared" si="21"/>
        <v>12.4324324324324</v>
      </c>
      <c r="S129" s="31">
        <f t="shared" si="18"/>
        <v>100</v>
      </c>
      <c r="T129" s="30"/>
    </row>
    <row r="130" ht="19.5" spans="4:20">
      <c r="D130" s="20" t="s">
        <v>186</v>
      </c>
      <c r="E130" s="24">
        <f t="shared" ref="E130:Q130" si="22">STDEVA(E119:E127)</f>
        <v>2.45515331044271</v>
      </c>
      <c r="F130" s="22"/>
      <c r="G130" s="24">
        <f t="shared" si="22"/>
        <v>0.0456352330587855</v>
      </c>
      <c r="H130" s="24">
        <f t="shared" si="22"/>
        <v>0.127464885626989</v>
      </c>
      <c r="I130" s="24">
        <f t="shared" si="22"/>
        <v>0</v>
      </c>
      <c r="J130" s="24">
        <f t="shared" si="22"/>
        <v>0.000205791833468186</v>
      </c>
      <c r="K130" s="24">
        <f t="shared" si="22"/>
        <v>0.00232965420593734</v>
      </c>
      <c r="L130" s="24">
        <f t="shared" si="22"/>
        <v>0.00262929105457636</v>
      </c>
      <c r="M130" s="24">
        <f t="shared" si="22"/>
        <v>0.0132492773675822</v>
      </c>
      <c r="N130" s="24">
        <f t="shared" si="22"/>
        <v>0.0122489431953807</v>
      </c>
      <c r="O130" s="24">
        <f t="shared" si="22"/>
        <v>6.68125989828437</v>
      </c>
      <c r="P130" s="24">
        <f t="shared" si="22"/>
        <v>3.82219881722458</v>
      </c>
      <c r="Q130" s="24">
        <f t="shared" si="22"/>
        <v>1.91109940861229</v>
      </c>
      <c r="R130" s="24">
        <f>STDEVA(R119:R128)</f>
        <v>2.27911903435559</v>
      </c>
      <c r="S130" s="32"/>
      <c r="T130" s="30"/>
    </row>
    <row r="136" ht="13.5"/>
    <row r="137" ht="26.25" spans="6:19">
      <c r="F137" s="41" t="s">
        <v>244</v>
      </c>
      <c r="G137" s="42"/>
      <c r="H137" s="42"/>
      <c r="I137" s="42"/>
      <c r="J137" s="42"/>
      <c r="K137" s="42"/>
      <c r="L137" s="42"/>
      <c r="M137" s="42"/>
      <c r="N137" s="50"/>
      <c r="O137" s="74"/>
      <c r="P137" s="75"/>
      <c r="Q137" s="51"/>
      <c r="R137" s="51"/>
      <c r="S137" s="56"/>
    </row>
    <row r="138" ht="27" spans="6:19">
      <c r="F138" s="43"/>
      <c r="G138" s="44"/>
      <c r="H138" s="44"/>
      <c r="I138" s="44"/>
      <c r="J138" s="44"/>
      <c r="K138" s="44"/>
      <c r="L138" s="44"/>
      <c r="M138" s="44"/>
      <c r="N138" s="52"/>
      <c r="O138" s="76"/>
      <c r="P138" s="77"/>
      <c r="Q138" s="53"/>
      <c r="R138" s="53"/>
      <c r="S138" s="57"/>
    </row>
    <row r="139" ht="15.75" spans="6:19">
      <c r="F139" s="4" t="s">
        <v>164</v>
      </c>
      <c r="G139" s="4" t="s">
        <v>60</v>
      </c>
      <c r="H139" s="4" t="s">
        <v>62</v>
      </c>
      <c r="I139" s="4" t="s">
        <v>63</v>
      </c>
      <c r="J139" s="4" t="s">
        <v>64</v>
      </c>
      <c r="K139" s="4" t="s">
        <v>65</v>
      </c>
      <c r="L139" s="4" t="s">
        <v>66</v>
      </c>
      <c r="M139" s="4" t="s">
        <v>67</v>
      </c>
      <c r="N139" s="4" t="s">
        <v>68</v>
      </c>
      <c r="O139" s="4" t="s">
        <v>69</v>
      </c>
      <c r="P139" s="4" t="s">
        <v>77</v>
      </c>
      <c r="Q139" s="79" t="s">
        <v>71</v>
      </c>
      <c r="R139" s="79" t="s">
        <v>72</v>
      </c>
      <c r="S139" s="80" t="s">
        <v>73</v>
      </c>
    </row>
    <row r="140" ht="15.75" spans="6:22">
      <c r="F140" s="4" t="s">
        <v>165</v>
      </c>
      <c r="G140" s="45">
        <v>28</v>
      </c>
      <c r="H140" s="4">
        <v>0.434302</v>
      </c>
      <c r="I140" s="4">
        <v>0.285</v>
      </c>
      <c r="J140" s="4">
        <v>0.00451</v>
      </c>
      <c r="K140" s="4">
        <v>0.0025</v>
      </c>
      <c r="L140" s="4">
        <v>0.0505</v>
      </c>
      <c r="M140" s="4">
        <v>0.0378</v>
      </c>
      <c r="N140" s="4">
        <v>0.2728</v>
      </c>
      <c r="O140" s="4">
        <v>22.746</v>
      </c>
      <c r="P140" s="4">
        <v>40.54</v>
      </c>
      <c r="Q140" s="4">
        <v>21.6216</v>
      </c>
      <c r="R140" s="4">
        <v>16.21</v>
      </c>
      <c r="S140" s="4">
        <v>21.6284</v>
      </c>
      <c r="U140" s="36"/>
      <c r="V140" s="36"/>
    </row>
    <row r="141" ht="15.75" spans="6:19">
      <c r="F141" s="4" t="s">
        <v>166</v>
      </c>
      <c r="G141" s="45">
        <v>7</v>
      </c>
      <c r="H141" s="46">
        <v>0.553298052508853</v>
      </c>
      <c r="I141" s="46">
        <v>1.43742833333333</v>
      </c>
      <c r="J141" s="46">
        <v>0.00450949452154857</v>
      </c>
      <c r="K141" s="46">
        <v>0.0020143999849764</v>
      </c>
      <c r="L141" s="46">
        <v>0.044775652498363</v>
      </c>
      <c r="M141" s="46">
        <v>0.0334983768162393</v>
      </c>
      <c r="N141" s="46">
        <v>0.232611683127137</v>
      </c>
      <c r="O141" s="46">
        <v>0.197931482292765</v>
      </c>
      <c r="P141" s="46">
        <v>48.6486486486487</v>
      </c>
      <c r="Q141" s="81">
        <v>22.1621621621621</v>
      </c>
      <c r="R141" s="81">
        <v>12.7027027027027</v>
      </c>
      <c r="S141" s="82">
        <v>16.4864864864865</v>
      </c>
    </row>
    <row r="142" ht="15.75" spans="6:19">
      <c r="F142" s="67" t="s">
        <v>245</v>
      </c>
      <c r="G142" s="48">
        <v>10.3</v>
      </c>
      <c r="H142" s="49">
        <v>0.501996827720677</v>
      </c>
      <c r="I142" s="49">
        <v>0.800084999999999</v>
      </c>
      <c r="J142" s="49">
        <v>0.00450949452154857</v>
      </c>
      <c r="K142" s="49">
        <v>0.00224574257710741</v>
      </c>
      <c r="L142" s="49">
        <v>0.0473196679625839</v>
      </c>
      <c r="M142" s="49">
        <v>0.0356962861972112</v>
      </c>
      <c r="N142" s="49">
        <v>0.244690199933593</v>
      </c>
      <c r="O142" s="49">
        <v>0.213688157298903</v>
      </c>
      <c r="P142" s="49">
        <v>42.1621621621622</v>
      </c>
      <c r="Q142" s="70">
        <v>24.3243243243243</v>
      </c>
      <c r="R142" s="70">
        <v>20.8108108108108</v>
      </c>
      <c r="S142" s="83">
        <v>12.7027027027027</v>
      </c>
    </row>
    <row r="143" ht="15.75" spans="6:16">
      <c r="F143" s="4"/>
      <c r="G143" s="45"/>
      <c r="H143" s="46"/>
      <c r="I143" s="46"/>
      <c r="J143" s="46"/>
      <c r="K143" s="46"/>
      <c r="L143" s="46"/>
      <c r="M143" s="46"/>
      <c r="N143" s="46"/>
      <c r="O143" s="46"/>
      <c r="P143" s="46"/>
    </row>
    <row r="144" ht="32.25" hidden="1" spans="6:19">
      <c r="F144" s="68" t="s">
        <v>246</v>
      </c>
      <c r="G144" s="69">
        <v>14.5</v>
      </c>
      <c r="H144" s="70">
        <v>0.475594957393778</v>
      </c>
      <c r="I144" s="78">
        <v>1.49008</v>
      </c>
      <c r="J144" s="70">
        <v>0.00450949452154857</v>
      </c>
      <c r="K144" s="70">
        <v>0.0023648016667052</v>
      </c>
      <c r="L144" s="70">
        <v>0.0485165508553157</v>
      </c>
      <c r="M144" s="70">
        <v>0.0353194078764833</v>
      </c>
      <c r="N144" s="70">
        <v>0.253004710915339</v>
      </c>
      <c r="O144" s="70">
        <v>0.209423254085266</v>
      </c>
      <c r="P144" s="70">
        <v>49.7297297297298</v>
      </c>
      <c r="Q144" s="70">
        <v>21.3513513513513</v>
      </c>
      <c r="R144" s="70">
        <v>12.7027027027027</v>
      </c>
      <c r="S144" s="83">
        <v>16.2162162162162</v>
      </c>
    </row>
    <row r="145" ht="16.5" hidden="1" spans="6:19">
      <c r="F145" s="71" t="s">
        <v>247</v>
      </c>
      <c r="G145" s="72">
        <v>13.7</v>
      </c>
      <c r="H145" s="73">
        <v>0.521651476037423</v>
      </c>
      <c r="I145" s="73">
        <v>2.77986833333333</v>
      </c>
      <c r="J145" s="73">
        <v>0.00450949452154857</v>
      </c>
      <c r="K145" s="73">
        <v>0.00215711004820008</v>
      </c>
      <c r="L145" s="73">
        <v>0.0463947814019827</v>
      </c>
      <c r="M145" s="73">
        <v>0.0337474942121968</v>
      </c>
      <c r="N145" s="73">
        <v>0.236643056252639</v>
      </c>
      <c r="O145" s="73">
        <v>0.197119119902974</v>
      </c>
      <c r="P145" s="73">
        <v>48.918918918919</v>
      </c>
      <c r="Q145" s="73">
        <v>23.7837837837838</v>
      </c>
      <c r="R145" s="73">
        <v>12.4324324324324</v>
      </c>
      <c r="S145" s="84">
        <v>14.8648648648649</v>
      </c>
    </row>
    <row r="146" ht="15.75" spans="6:19">
      <c r="F146" s="4" t="s">
        <v>177</v>
      </c>
      <c r="G146" s="45">
        <v>14.4</v>
      </c>
      <c r="H146" s="46">
        <v>0.507793297510658</v>
      </c>
      <c r="I146" s="46">
        <v>2.94515833333333</v>
      </c>
      <c r="J146" s="46">
        <v>0.00450949452154857</v>
      </c>
      <c r="K146" s="46">
        <v>0.00221960342834517</v>
      </c>
      <c r="L146" s="46">
        <v>0.0470876754689715</v>
      </c>
      <c r="M146" s="46">
        <v>0.0336245787760809</v>
      </c>
      <c r="N146" s="46">
        <v>0.243204672340907</v>
      </c>
      <c r="O146" s="46">
        <v>0.196952655132191</v>
      </c>
      <c r="P146" s="46">
        <v>50.8108108108109</v>
      </c>
      <c r="Q146" s="73">
        <v>20</v>
      </c>
      <c r="R146" s="73">
        <v>14.5945945945946</v>
      </c>
      <c r="S146" s="84">
        <v>14.5945945945946</v>
      </c>
    </row>
    <row r="147" ht="18" customHeight="1" spans="6:19">
      <c r="F147" s="67" t="s">
        <v>248</v>
      </c>
      <c r="G147" s="48">
        <v>13.8</v>
      </c>
      <c r="H147" s="49">
        <v>0.5156473416025</v>
      </c>
      <c r="I147" s="49">
        <v>2.84431333333333</v>
      </c>
      <c r="J147" s="49">
        <v>0.00450949452154857</v>
      </c>
      <c r="K147" s="49">
        <v>0.00218418565954101</v>
      </c>
      <c r="L147" s="49">
        <v>0.0466908563026208</v>
      </c>
      <c r="M147" s="49">
        <v>0.0338295212839112</v>
      </c>
      <c r="N147" s="49">
        <v>0.241856167166904</v>
      </c>
      <c r="O147" s="49">
        <v>0.197415814264358</v>
      </c>
      <c r="P147" s="49">
        <v>47.8378378378379</v>
      </c>
      <c r="Q147" s="81">
        <v>24.3243243243243</v>
      </c>
      <c r="R147" s="81">
        <v>13.2432432432432</v>
      </c>
      <c r="S147" s="82">
        <v>14.5945945945946</v>
      </c>
    </row>
    <row r="148" ht="15.75" spans="6:19">
      <c r="F148" s="67" t="s">
        <v>249</v>
      </c>
      <c r="G148" s="48">
        <v>6.5</v>
      </c>
      <c r="H148" s="49">
        <v>0.596067065640564</v>
      </c>
      <c r="I148" s="49">
        <v>0.549598333333333</v>
      </c>
      <c r="J148" s="49">
        <v>0.00450949452154857</v>
      </c>
      <c r="K148" s="49">
        <v>0.00182153335456691</v>
      </c>
      <c r="L148" s="49">
        <v>0.0426252985131774</v>
      </c>
      <c r="M148" s="49">
        <v>0.0309627454278054</v>
      </c>
      <c r="N148" s="49">
        <v>0.208743878942975</v>
      </c>
      <c r="O148" s="49">
        <v>0.174548334342224</v>
      </c>
      <c r="P148" s="49">
        <v>50</v>
      </c>
      <c r="Q148" s="78">
        <v>25.1351351351351</v>
      </c>
      <c r="R148" s="78">
        <v>12.4324324324324</v>
      </c>
      <c r="S148" s="85">
        <v>12.4324324324324</v>
      </c>
    </row>
    <row r="153" ht="13.5"/>
    <row r="154" spans="6:19">
      <c r="F154" s="37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54"/>
    </row>
    <row r="155" ht="13.5" spans="6:19">
      <c r="F155" s="39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55"/>
    </row>
  </sheetData>
  <mergeCells count="9">
    <mergeCell ref="D2:K3"/>
    <mergeCell ref="D20:K21"/>
    <mergeCell ref="D41:K42"/>
    <mergeCell ref="D61:K62"/>
    <mergeCell ref="D79:K80"/>
    <mergeCell ref="D97:K98"/>
    <mergeCell ref="D115:K116"/>
    <mergeCell ref="F154:S155"/>
    <mergeCell ref="F137:N13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A161"/>
  <sheetViews>
    <sheetView tabSelected="1" topLeftCell="A140" workbookViewId="0">
      <selection activeCell="M174" sqref="M174"/>
    </sheetView>
  </sheetViews>
  <sheetFormatPr defaultColWidth="9.14285714285714" defaultRowHeight="12.75"/>
  <cols>
    <col min="4" max="4" width="10.8571428571429" customWidth="1"/>
    <col min="6" max="6" width="28.5714285714286" customWidth="1"/>
    <col min="7" max="7" width="12.8571428571429"/>
    <col min="8" max="8" width="14.1428571428571" customWidth="1"/>
    <col min="9" max="9" width="13.4285714285714" customWidth="1"/>
    <col min="10" max="10" width="15.2857142857143" customWidth="1"/>
    <col min="11" max="11" width="12.8571428571429" customWidth="1"/>
    <col min="12" max="12" width="12.8571428571429" hidden="1" customWidth="1"/>
    <col min="13" max="13" width="14"/>
    <col min="14" max="15" width="12.8571428571429" hidden="1" customWidth="1"/>
    <col min="16" max="16" width="15.1428571428571"/>
    <col min="17" max="17" width="12.8571428571429" hidden="1" customWidth="1"/>
    <col min="18" max="18" width="17.4285714285714" hidden="1" customWidth="1"/>
    <col min="19" max="19" width="15.1428571428571"/>
    <col min="26" max="26" width="14"/>
    <col min="27" max="27" width="12.8571428571429"/>
  </cols>
  <sheetData>
    <row r="1" ht="13.5"/>
    <row r="2" spans="4:19">
      <c r="D2" s="8" t="s">
        <v>179</v>
      </c>
      <c r="E2" s="9"/>
      <c r="F2" s="9"/>
      <c r="G2" s="9"/>
      <c r="H2" s="9"/>
      <c r="I2" s="9"/>
      <c r="J2" s="9"/>
      <c r="K2" s="25"/>
      <c r="L2" s="26"/>
      <c r="M2" s="26"/>
      <c r="N2" s="26"/>
      <c r="O2" s="26"/>
      <c r="P2" s="26"/>
      <c r="Q2" s="26"/>
      <c r="R2" s="26"/>
      <c r="S2" s="26"/>
    </row>
    <row r="3" ht="48" customHeight="1" spans="4:19">
      <c r="D3" s="10"/>
      <c r="E3" s="11"/>
      <c r="F3" s="11"/>
      <c r="G3" s="11"/>
      <c r="H3" s="11"/>
      <c r="I3" s="11"/>
      <c r="J3" s="11"/>
      <c r="K3" s="27"/>
      <c r="L3" s="26"/>
      <c r="M3" s="26"/>
      <c r="N3" s="26"/>
      <c r="O3" s="26"/>
      <c r="P3" s="26"/>
      <c r="Q3" s="26"/>
      <c r="R3" s="26"/>
      <c r="S3" s="26"/>
    </row>
    <row r="4" ht="15.75" spans="4:27">
      <c r="D4" s="12" t="s">
        <v>55</v>
      </c>
      <c r="E4" s="13">
        <v>5</v>
      </c>
      <c r="F4" s="12" t="s">
        <v>56</v>
      </c>
      <c r="G4" s="13">
        <v>5</v>
      </c>
      <c r="H4" s="12" t="s">
        <v>57</v>
      </c>
      <c r="I4" s="13">
        <v>0.1</v>
      </c>
      <c r="J4" s="12" t="s">
        <v>58</v>
      </c>
      <c r="K4" s="13">
        <v>0.2</v>
      </c>
      <c r="L4" s="26"/>
      <c r="M4" s="26"/>
      <c r="N4" s="26"/>
      <c r="O4" s="26"/>
      <c r="P4" s="26"/>
      <c r="Q4" s="26"/>
      <c r="R4" s="26"/>
      <c r="S4" s="26"/>
      <c r="Z4" t="s">
        <v>250</v>
      </c>
      <c r="AA4" t="s">
        <v>251</v>
      </c>
    </row>
    <row r="5" ht="15.75" spans="4:27">
      <c r="D5" s="14" t="s">
        <v>74</v>
      </c>
      <c r="E5" s="15" t="s">
        <v>75</v>
      </c>
      <c r="F5" s="16" t="s">
        <v>61</v>
      </c>
      <c r="G5" s="16" t="s">
        <v>62</v>
      </c>
      <c r="H5" s="16" t="s">
        <v>76</v>
      </c>
      <c r="I5" s="16" t="s">
        <v>64</v>
      </c>
      <c r="J5" s="16" t="s">
        <v>65</v>
      </c>
      <c r="K5" s="16" t="s">
        <v>66</v>
      </c>
      <c r="L5" s="16" t="s">
        <v>67</v>
      </c>
      <c r="M5" s="16" t="s">
        <v>68</v>
      </c>
      <c r="N5" s="16" t="s">
        <v>69</v>
      </c>
      <c r="O5" s="16" t="s">
        <v>77</v>
      </c>
      <c r="P5" s="16" t="s">
        <v>71</v>
      </c>
      <c r="Q5" s="16" t="s">
        <v>72</v>
      </c>
      <c r="R5" s="16" t="s">
        <v>73</v>
      </c>
      <c r="S5" s="28" t="s">
        <v>70</v>
      </c>
      <c r="Z5">
        <f>MAX(X7:X16)</f>
        <v>0.246896062433487</v>
      </c>
      <c r="AA5">
        <f>MIN(X7:X16)</f>
        <v>0.0121201371644791</v>
      </c>
    </row>
    <row r="6" spans="4:21">
      <c r="D6" s="17">
        <v>1</v>
      </c>
      <c r="E6">
        <v>14</v>
      </c>
      <c r="F6" t="s">
        <v>252</v>
      </c>
      <c r="G6">
        <v>0.705966270923687</v>
      </c>
      <c r="H6">
        <v>1.40563333333333</v>
      </c>
      <c r="I6">
        <v>0.0350545594591446</v>
      </c>
      <c r="J6">
        <v>0.0103072228388996</v>
      </c>
      <c r="K6">
        <v>0.10152449378795</v>
      </c>
      <c r="L6">
        <v>0.0661463198476281</v>
      </c>
      <c r="M6">
        <v>0.124526752512683</v>
      </c>
      <c r="N6">
        <v>0.131536000897647</v>
      </c>
      <c r="O6">
        <v>61.3207547169811</v>
      </c>
      <c r="P6">
        <v>19.8113207547169</v>
      </c>
      <c r="Q6">
        <v>10.377358490566</v>
      </c>
      <c r="R6">
        <v>8.49056603773585</v>
      </c>
      <c r="S6" s="29">
        <f t="shared" ref="S6:S16" si="0">O6+P6+Q6+R6</f>
        <v>99.9999999999998</v>
      </c>
      <c r="T6" s="30">
        <f>100-S6</f>
        <v>1.56319401867222e-13</v>
      </c>
      <c r="U6" s="30">
        <f t="shared" ref="U6:U15" si="1">O6+T6</f>
        <v>61.3207547169813</v>
      </c>
    </row>
    <row r="7" spans="4:27">
      <c r="D7" s="18">
        <v>2</v>
      </c>
      <c r="E7">
        <v>12</v>
      </c>
      <c r="F7" t="s">
        <v>253</v>
      </c>
      <c r="G7">
        <v>0.813944344582364</v>
      </c>
      <c r="H7">
        <v>1.21425</v>
      </c>
      <c r="I7">
        <v>0.0453799542956031</v>
      </c>
      <c r="J7">
        <v>0.00844319713929076</v>
      </c>
      <c r="K7">
        <v>0.0918868714196471</v>
      </c>
      <c r="L7">
        <v>0.0694864960015344</v>
      </c>
      <c r="M7">
        <v>0.145888658981932</v>
      </c>
      <c r="N7">
        <v>0.141332501552137</v>
      </c>
      <c r="O7">
        <v>52.8301886792452</v>
      </c>
      <c r="P7">
        <v>26.4150943396226</v>
      </c>
      <c r="Q7">
        <v>7.54716981132075</v>
      </c>
      <c r="R7">
        <v>13.2075471698113</v>
      </c>
      <c r="S7" s="29">
        <f t="shared" si="0"/>
        <v>99.9999999999999</v>
      </c>
      <c r="T7" s="30">
        <f t="shared" ref="T6:T15" si="2">100-S7</f>
        <v>1.4210854715202e-13</v>
      </c>
      <c r="U7" s="30">
        <f t="shared" si="1"/>
        <v>52.8301886792453</v>
      </c>
      <c r="X7">
        <v>0.0391628236963462</v>
      </c>
      <c r="Z7">
        <f>(X7-$AA$5)/($Z$5-$AA$5)</f>
        <v>0.115185091916394</v>
      </c>
      <c r="AA7">
        <f>Z7*0.5</f>
        <v>0.057592545958197</v>
      </c>
    </row>
    <row r="8" spans="4:27">
      <c r="D8" s="18">
        <v>3</v>
      </c>
      <c r="E8">
        <v>18</v>
      </c>
      <c r="F8" t="s">
        <v>254</v>
      </c>
      <c r="G8">
        <v>0.780667381403085</v>
      </c>
      <c r="H8">
        <v>1.6472</v>
      </c>
      <c r="I8">
        <v>0.0430319770290881</v>
      </c>
      <c r="J8">
        <v>0.00943831620519219</v>
      </c>
      <c r="K8">
        <v>0.0971509969335991</v>
      </c>
      <c r="L8">
        <v>0.0742518709422423</v>
      </c>
      <c r="M8">
        <v>0.177129918673662</v>
      </c>
      <c r="N8">
        <v>0.156310090257534</v>
      </c>
      <c r="O8">
        <v>50.9433962264152</v>
      </c>
      <c r="P8">
        <v>20.754716981132</v>
      </c>
      <c r="Q8">
        <v>11.3207547169811</v>
      </c>
      <c r="R8">
        <v>16.9811320754717</v>
      </c>
      <c r="S8" s="29">
        <f t="shared" si="0"/>
        <v>100</v>
      </c>
      <c r="T8" s="30">
        <f t="shared" si="2"/>
        <v>0</v>
      </c>
      <c r="U8" s="30">
        <f t="shared" si="1"/>
        <v>50.9433962264152</v>
      </c>
      <c r="X8">
        <v>0.171692089393401</v>
      </c>
      <c r="Z8">
        <f t="shared" ref="Z8:Z16" si="3">(X8-$AA$5)/($Z$5-$AA$5)</f>
        <v>0.679677663057161</v>
      </c>
      <c r="AA8">
        <f t="shared" ref="AA8:AA16" si="4">Z8*0.5</f>
        <v>0.33983883152858</v>
      </c>
    </row>
    <row r="9" spans="4:27">
      <c r="D9" s="18">
        <v>4</v>
      </c>
      <c r="E9">
        <v>10</v>
      </c>
      <c r="F9" t="s">
        <v>255</v>
      </c>
      <c r="G9">
        <v>0.708640195529787</v>
      </c>
      <c r="H9">
        <v>1.28666666666666</v>
      </c>
      <c r="I9">
        <v>0.0341694727711545</v>
      </c>
      <c r="J9">
        <v>0.00995561090545384</v>
      </c>
      <c r="K9">
        <v>0.0997778076801341</v>
      </c>
      <c r="L9">
        <v>0.0684484889439287</v>
      </c>
      <c r="M9">
        <v>0.131265260700142</v>
      </c>
      <c r="N9">
        <v>0.135837219394039</v>
      </c>
      <c r="O9">
        <v>56.6037735849056</v>
      </c>
      <c r="P9">
        <v>24.5283018867924</v>
      </c>
      <c r="Q9">
        <v>8.49056603773585</v>
      </c>
      <c r="R9">
        <v>10.377358490566</v>
      </c>
      <c r="S9" s="29">
        <f t="shared" si="0"/>
        <v>99.9999999999998</v>
      </c>
      <c r="T9" s="30">
        <f t="shared" si="2"/>
        <v>1.56319401867222e-13</v>
      </c>
      <c r="U9" s="30">
        <f t="shared" si="1"/>
        <v>56.6037735849058</v>
      </c>
      <c r="X9">
        <v>0.120042568286626</v>
      </c>
      <c r="Z9">
        <f t="shared" si="3"/>
        <v>0.459682699571894</v>
      </c>
      <c r="AA9">
        <f t="shared" si="4"/>
        <v>0.229841349785947</v>
      </c>
    </row>
    <row r="10" spans="4:27">
      <c r="D10" s="18">
        <v>5</v>
      </c>
      <c r="E10">
        <v>22</v>
      </c>
      <c r="F10" t="s">
        <v>256</v>
      </c>
      <c r="G10">
        <v>0.843381149965729</v>
      </c>
      <c r="H10">
        <v>0.938283333333333</v>
      </c>
      <c r="I10">
        <v>0.0444525284698052</v>
      </c>
      <c r="J10">
        <v>0.00696210389005658</v>
      </c>
      <c r="K10">
        <v>0.0834392227316181</v>
      </c>
      <c r="L10">
        <v>0.0653460953064436</v>
      </c>
      <c r="M10">
        <v>0.14133973813581</v>
      </c>
      <c r="N10">
        <v>0.135409446249783</v>
      </c>
      <c r="O10">
        <v>56.6037735849056</v>
      </c>
      <c r="P10">
        <v>21.6981132075471</v>
      </c>
      <c r="Q10">
        <v>10.377358490566</v>
      </c>
      <c r="R10">
        <v>11.3207547169811</v>
      </c>
      <c r="S10" s="29">
        <f t="shared" si="0"/>
        <v>99.9999999999998</v>
      </c>
      <c r="T10" s="30">
        <f t="shared" si="2"/>
        <v>1.98951966012828e-13</v>
      </c>
      <c r="U10" s="30">
        <f t="shared" si="1"/>
        <v>56.6037735849058</v>
      </c>
      <c r="X10">
        <v>0.0477947262622679</v>
      </c>
      <c r="Z10">
        <f t="shared" si="3"/>
        <v>0.151951649458575</v>
      </c>
      <c r="AA10">
        <f t="shared" si="4"/>
        <v>0.0759758247292873</v>
      </c>
    </row>
    <row r="11" spans="4:27">
      <c r="D11" s="18">
        <v>6</v>
      </c>
      <c r="E11">
        <v>19</v>
      </c>
      <c r="F11" t="s">
        <v>257</v>
      </c>
      <c r="G11">
        <v>0.788323921859607</v>
      </c>
      <c r="H11">
        <v>1.7762</v>
      </c>
      <c r="I11">
        <v>0.0429120467524832</v>
      </c>
      <c r="J11">
        <v>0.00908345376154284</v>
      </c>
      <c r="K11">
        <v>0.0953071548287054</v>
      </c>
      <c r="L11">
        <v>0.0763576886464583</v>
      </c>
      <c r="M11">
        <v>0.168673032955612</v>
      </c>
      <c r="N11">
        <v>0.155925491319987</v>
      </c>
      <c r="O11">
        <v>49.0566037735849</v>
      </c>
      <c r="P11">
        <v>18.8679245283018</v>
      </c>
      <c r="Q11">
        <v>14.1509433962264</v>
      </c>
      <c r="R11">
        <v>17.9245283018867</v>
      </c>
      <c r="S11" s="29">
        <f t="shared" si="0"/>
        <v>99.9999999999998</v>
      </c>
      <c r="T11" s="30">
        <f t="shared" si="2"/>
        <v>2.1316282072803e-13</v>
      </c>
      <c r="U11" s="30">
        <f t="shared" si="1"/>
        <v>49.0566037735851</v>
      </c>
      <c r="X11">
        <v>0.0121201371644791</v>
      </c>
      <c r="Z11">
        <f t="shared" si="3"/>
        <v>0</v>
      </c>
      <c r="AA11">
        <f t="shared" si="4"/>
        <v>0</v>
      </c>
    </row>
    <row r="12" spans="4:27">
      <c r="D12" s="18">
        <v>7</v>
      </c>
      <c r="E12">
        <v>26</v>
      </c>
      <c r="F12" t="s">
        <v>258</v>
      </c>
      <c r="G12">
        <v>0.822098930136376</v>
      </c>
      <c r="H12">
        <v>1.82834999999999</v>
      </c>
      <c r="I12">
        <v>0.0458293723360298</v>
      </c>
      <c r="J12">
        <v>0.00815309436975805</v>
      </c>
      <c r="K12">
        <v>0.0902944869289263</v>
      </c>
      <c r="L12">
        <v>0.0698162966689417</v>
      </c>
      <c r="M12">
        <v>0.154496416375772</v>
      </c>
      <c r="N12">
        <v>0.145335473117455</v>
      </c>
      <c r="O12">
        <v>52.8301886792452</v>
      </c>
      <c r="P12">
        <v>23.5849056603773</v>
      </c>
      <c r="Q12">
        <v>9.43396226415094</v>
      </c>
      <c r="R12">
        <v>14.1509433962264</v>
      </c>
      <c r="S12" s="29">
        <f t="shared" si="0"/>
        <v>99.9999999999998</v>
      </c>
      <c r="T12" s="30">
        <f t="shared" si="2"/>
        <v>1.70530256582424e-13</v>
      </c>
      <c r="U12" s="30">
        <f t="shared" si="1"/>
        <v>52.8301886792454</v>
      </c>
      <c r="X12">
        <v>0.157502660517914</v>
      </c>
      <c r="Z12">
        <f t="shared" si="3"/>
        <v>0.619239486275497</v>
      </c>
      <c r="AA12">
        <f t="shared" si="4"/>
        <v>0.309619743137748</v>
      </c>
    </row>
    <row r="13" spans="4:27">
      <c r="D13" s="18">
        <v>8</v>
      </c>
      <c r="E13">
        <v>14</v>
      </c>
      <c r="F13" t="s">
        <v>259</v>
      </c>
      <c r="G13">
        <v>0.709090568011534</v>
      </c>
      <c r="H13">
        <v>1.39161666666666</v>
      </c>
      <c r="I13">
        <v>0.0335999929703117</v>
      </c>
      <c r="J13">
        <v>0.0097745548698098</v>
      </c>
      <c r="K13">
        <v>0.098866348520666</v>
      </c>
      <c r="L13">
        <v>0.0664696227894139</v>
      </c>
      <c r="M13">
        <v>0.123816333646548</v>
      </c>
      <c r="N13">
        <v>0.129550353248494</v>
      </c>
      <c r="O13">
        <v>62.2641509433962</v>
      </c>
      <c r="P13">
        <v>18.8679245283018</v>
      </c>
      <c r="Q13">
        <v>9.43396226415094</v>
      </c>
      <c r="R13">
        <v>9.43396226415094</v>
      </c>
      <c r="S13" s="29">
        <f t="shared" si="0"/>
        <v>99.9999999999999</v>
      </c>
      <c r="T13" s="30">
        <f t="shared" si="2"/>
        <v>1.27897692436818e-13</v>
      </c>
      <c r="U13" s="30">
        <f t="shared" si="1"/>
        <v>62.2641509433963</v>
      </c>
      <c r="X13">
        <v>0.0883291947499113</v>
      </c>
      <c r="Z13">
        <f t="shared" si="3"/>
        <v>0.32460337446487</v>
      </c>
      <c r="AA13">
        <f t="shared" si="4"/>
        <v>0.162301687232435</v>
      </c>
    </row>
    <row r="14" spans="4:27">
      <c r="D14" s="18">
        <v>9</v>
      </c>
      <c r="E14">
        <v>2</v>
      </c>
      <c r="F14" t="s">
        <v>260</v>
      </c>
      <c r="G14">
        <v>0.696272187096375</v>
      </c>
      <c r="H14">
        <v>0.988783333333333</v>
      </c>
      <c r="I14">
        <v>0.0333486829250481</v>
      </c>
      <c r="J14">
        <v>0.0101289225280413</v>
      </c>
      <c r="K14">
        <v>0.100642548298626</v>
      </c>
      <c r="L14">
        <v>0.064630027550921</v>
      </c>
      <c r="M14">
        <v>0.125318092771578</v>
      </c>
      <c r="N14">
        <v>0.131176263856283</v>
      </c>
      <c r="O14">
        <v>55.6603773584905</v>
      </c>
      <c r="P14">
        <v>25.4716981132075</v>
      </c>
      <c r="Q14">
        <v>7.54716981132075</v>
      </c>
      <c r="R14">
        <v>11.3207547169811</v>
      </c>
      <c r="S14" s="29">
        <f t="shared" si="0"/>
        <v>99.9999999999999</v>
      </c>
      <c r="T14" s="30">
        <f t="shared" si="2"/>
        <v>1.4210854715202e-13</v>
      </c>
      <c r="U14" s="30">
        <f t="shared" si="1"/>
        <v>55.6603773584906</v>
      </c>
      <c r="X14">
        <v>0.0831500532103583</v>
      </c>
      <c r="Z14">
        <f t="shared" si="3"/>
        <v>0.302543439939562</v>
      </c>
      <c r="AA14">
        <f t="shared" si="4"/>
        <v>0.151271719969781</v>
      </c>
    </row>
    <row r="15" ht="13.5" spans="4:27">
      <c r="D15" s="19">
        <v>10</v>
      </c>
      <c r="E15">
        <v>10</v>
      </c>
      <c r="F15" t="s">
        <v>255</v>
      </c>
      <c r="G15">
        <v>0.712869572018758</v>
      </c>
      <c r="H15">
        <v>1.32365</v>
      </c>
      <c r="I15">
        <v>0.0346521145367394</v>
      </c>
      <c r="J15">
        <v>0.00994967647738898</v>
      </c>
      <c r="K15">
        <v>0.0997480650308013</v>
      </c>
      <c r="L15">
        <v>0.0681863678016291</v>
      </c>
      <c r="M15">
        <v>0.131387007920146</v>
      </c>
      <c r="N15">
        <v>0.135778477683892</v>
      </c>
      <c r="O15">
        <v>56.6037735849056</v>
      </c>
      <c r="P15">
        <v>23.5849056603773</v>
      </c>
      <c r="Q15">
        <v>8.49056603773585</v>
      </c>
      <c r="R15">
        <v>11.3207547169811</v>
      </c>
      <c r="S15" s="29">
        <f t="shared" si="0"/>
        <v>99.9999999999998</v>
      </c>
      <c r="T15" s="30">
        <f t="shared" si="2"/>
        <v>1.56319401867222e-13</v>
      </c>
      <c r="U15" s="30">
        <f t="shared" si="1"/>
        <v>56.6037735849058</v>
      </c>
      <c r="X15">
        <v>0.0333096842852075</v>
      </c>
      <c r="Z15">
        <f t="shared" si="3"/>
        <v>0.0902543439939562</v>
      </c>
      <c r="AA15">
        <f t="shared" si="4"/>
        <v>0.0451271719969781</v>
      </c>
    </row>
    <row r="16" ht="19.5" spans="4:27">
      <c r="D16" s="20" t="s">
        <v>185</v>
      </c>
      <c r="E16" s="21">
        <f t="shared" ref="E16:R16" si="5">AVERAGE(E6:E15)</f>
        <v>14.7</v>
      </c>
      <c r="F16" s="22"/>
      <c r="G16" s="23">
        <f t="shared" si="5"/>
        <v>0.75812545215273</v>
      </c>
      <c r="H16" s="23">
        <f t="shared" si="5"/>
        <v>1.38006333333333</v>
      </c>
      <c r="I16" s="23">
        <f t="shared" si="5"/>
        <v>0.0392430701545408</v>
      </c>
      <c r="J16" s="23">
        <f t="shared" si="5"/>
        <v>0.0092196152985434</v>
      </c>
      <c r="K16" s="23">
        <f t="shared" si="5"/>
        <v>0.0958637996160673</v>
      </c>
      <c r="L16" s="23">
        <f t="shared" si="5"/>
        <v>0.0689139274499141</v>
      </c>
      <c r="M16" s="23">
        <f t="shared" si="5"/>
        <v>0.142384121267389</v>
      </c>
      <c r="N16" s="23">
        <f t="shared" si="5"/>
        <v>0.139819131757725</v>
      </c>
      <c r="O16" s="23">
        <f t="shared" si="5"/>
        <v>55.4716981132075</v>
      </c>
      <c r="P16" s="23">
        <f t="shared" si="5"/>
        <v>22.3584905660377</v>
      </c>
      <c r="Q16" s="23">
        <f t="shared" si="5"/>
        <v>9.71698113207546</v>
      </c>
      <c r="R16" s="23">
        <f t="shared" si="5"/>
        <v>12.4528301886792</v>
      </c>
      <c r="S16" s="31">
        <f t="shared" si="0"/>
        <v>99.9999999999999</v>
      </c>
      <c r="X16">
        <v>0.246896062433487</v>
      </c>
      <c r="Z16">
        <f t="shared" si="3"/>
        <v>1</v>
      </c>
      <c r="AA16">
        <f t="shared" si="4"/>
        <v>0.5</v>
      </c>
    </row>
    <row r="17" ht="19.5" spans="4:19">
      <c r="D17" s="20" t="s">
        <v>186</v>
      </c>
      <c r="E17" s="24">
        <f t="shared" ref="E17:Q17" si="6">STDEVA(E6:E14)</f>
        <v>7.06713834903806</v>
      </c>
      <c r="F17" s="22"/>
      <c r="G17" s="24">
        <f t="shared" si="6"/>
        <v>0.0581689627164226</v>
      </c>
      <c r="H17" s="24">
        <f t="shared" si="6"/>
        <v>0.319015574816196</v>
      </c>
      <c r="I17" s="24">
        <f t="shared" si="6"/>
        <v>0.00551733226122835</v>
      </c>
      <c r="J17" s="24">
        <f t="shared" si="6"/>
        <v>0.00110131603571819</v>
      </c>
      <c r="K17" s="24">
        <f t="shared" si="6"/>
        <v>0.00592355793061166</v>
      </c>
      <c r="L17" s="24">
        <f t="shared" si="6"/>
        <v>0.00402986732417593</v>
      </c>
      <c r="M17" s="24">
        <f t="shared" si="6"/>
        <v>0.0197596396869339</v>
      </c>
      <c r="N17" s="24">
        <f t="shared" si="6"/>
        <v>0.0102854929948753</v>
      </c>
      <c r="O17" s="24">
        <f t="shared" si="6"/>
        <v>4.44999110002669</v>
      </c>
      <c r="P17" s="24">
        <f t="shared" si="6"/>
        <v>2.87353252869452</v>
      </c>
      <c r="Q17" s="24">
        <f t="shared" si="6"/>
        <v>2.06208758625848</v>
      </c>
      <c r="R17" s="24">
        <f>STDEVA(R6:R15)</f>
        <v>3.10668906546627</v>
      </c>
      <c r="S17" s="32"/>
    </row>
    <row r="19" ht="13.5"/>
    <row r="20" spans="4:19">
      <c r="D20" s="8" t="s">
        <v>187</v>
      </c>
      <c r="E20" s="9"/>
      <c r="F20" s="9"/>
      <c r="G20" s="9"/>
      <c r="H20" s="9"/>
      <c r="I20" s="9"/>
      <c r="J20" s="9"/>
      <c r="K20" s="25"/>
      <c r="L20" s="26"/>
      <c r="M20" s="26"/>
      <c r="N20" s="26"/>
      <c r="O20" s="26"/>
      <c r="P20" s="26"/>
      <c r="Q20" s="26"/>
      <c r="R20" s="26"/>
      <c r="S20" s="26"/>
    </row>
    <row r="21" ht="13.5" spans="4:19">
      <c r="D21" s="10"/>
      <c r="E21" s="11"/>
      <c r="F21" s="11"/>
      <c r="G21" s="11"/>
      <c r="H21" s="11"/>
      <c r="I21" s="11"/>
      <c r="J21" s="11"/>
      <c r="K21" s="27"/>
      <c r="L21" s="26"/>
      <c r="M21" s="26"/>
      <c r="N21" s="26"/>
      <c r="O21" s="26"/>
      <c r="P21" s="26"/>
      <c r="Q21" s="26"/>
      <c r="R21" s="26"/>
      <c r="S21" s="26"/>
    </row>
    <row r="22" ht="15.75" spans="4:19">
      <c r="D22" s="12" t="s">
        <v>55</v>
      </c>
      <c r="E22" s="13">
        <v>5</v>
      </c>
      <c r="F22" s="12" t="s">
        <v>56</v>
      </c>
      <c r="G22" s="13">
        <v>5</v>
      </c>
      <c r="H22" s="12" t="s">
        <v>57</v>
      </c>
      <c r="I22" s="13">
        <v>0.1</v>
      </c>
      <c r="J22" s="12" t="s">
        <v>58</v>
      </c>
      <c r="K22" s="13">
        <v>0.2</v>
      </c>
      <c r="L22" s="26"/>
      <c r="M22" s="26"/>
      <c r="N22" s="26"/>
      <c r="O22" s="26"/>
      <c r="P22" s="26"/>
      <c r="Q22" s="26"/>
      <c r="R22" s="26"/>
      <c r="S22" s="26"/>
    </row>
    <row r="23" ht="15.75" spans="4:19">
      <c r="D23" s="14" t="s">
        <v>74</v>
      </c>
      <c r="E23" s="15" t="s">
        <v>75</v>
      </c>
      <c r="F23" s="16" t="s">
        <v>61</v>
      </c>
      <c r="G23" s="16" t="s">
        <v>62</v>
      </c>
      <c r="H23" s="16" t="s">
        <v>76</v>
      </c>
      <c r="I23" s="16" t="s">
        <v>64</v>
      </c>
      <c r="J23" s="16" t="s">
        <v>65</v>
      </c>
      <c r="K23" s="16" t="s">
        <v>66</v>
      </c>
      <c r="L23" s="16" t="s">
        <v>67</v>
      </c>
      <c r="M23" s="16" t="s">
        <v>68</v>
      </c>
      <c r="N23" s="16" t="s">
        <v>69</v>
      </c>
      <c r="O23" s="16" t="s">
        <v>77</v>
      </c>
      <c r="P23" s="16" t="s">
        <v>71</v>
      </c>
      <c r="Q23" s="16" t="s">
        <v>72</v>
      </c>
      <c r="R23" s="16" t="s">
        <v>73</v>
      </c>
      <c r="S23" s="28" t="s">
        <v>70</v>
      </c>
    </row>
    <row r="24" spans="4:21">
      <c r="D24" s="17">
        <v>1</v>
      </c>
      <c r="E24">
        <v>29</v>
      </c>
      <c r="F24" t="s">
        <v>261</v>
      </c>
      <c r="G24">
        <v>0.842848428383271</v>
      </c>
      <c r="H24">
        <v>3.7051</v>
      </c>
      <c r="I24">
        <v>0.0492236233638481</v>
      </c>
      <c r="J24">
        <v>0.00773556977229866</v>
      </c>
      <c r="K24">
        <v>0.0879520879359817</v>
      </c>
      <c r="L24">
        <v>0.0697055831023694</v>
      </c>
      <c r="M24">
        <v>0.130113425706768</v>
      </c>
      <c r="N24">
        <v>0.133234481146302</v>
      </c>
      <c r="O24">
        <v>59.4339622641509</v>
      </c>
      <c r="P24">
        <v>15.0943396226415</v>
      </c>
      <c r="Q24">
        <v>16.0377358490566</v>
      </c>
      <c r="R24">
        <v>9.43396226415094</v>
      </c>
      <c r="S24" s="29">
        <f>O24+P24+Q24+R24</f>
        <v>99.9999999999999</v>
      </c>
      <c r="T24" s="30"/>
      <c r="U24" s="30"/>
    </row>
    <row r="25" spans="4:21">
      <c r="D25" s="18">
        <v>2</v>
      </c>
      <c r="E25">
        <v>38</v>
      </c>
      <c r="F25" t="s">
        <v>262</v>
      </c>
      <c r="G25">
        <v>0.843886223389208</v>
      </c>
      <c r="H25">
        <v>4.71453333333333</v>
      </c>
      <c r="I25">
        <v>0.0490490138180416</v>
      </c>
      <c r="J25">
        <v>0.00765722678616939</v>
      </c>
      <c r="K25">
        <v>0.0875055814572384</v>
      </c>
      <c r="L25">
        <v>0.0674044294577415</v>
      </c>
      <c r="M25">
        <v>0.14829473790315</v>
      </c>
      <c r="N25">
        <v>0.139529307408967</v>
      </c>
      <c r="O25">
        <v>53.7735849056603</v>
      </c>
      <c r="P25">
        <v>23.5849056603773</v>
      </c>
      <c r="Q25">
        <v>10.377358490566</v>
      </c>
      <c r="R25">
        <v>11.3207547169811</v>
      </c>
      <c r="S25" s="29">
        <f t="shared" ref="S25:S34" si="7">O25+P25+Q25+R25</f>
        <v>99.0566037735847</v>
      </c>
      <c r="T25" s="30"/>
      <c r="U25" s="30"/>
    </row>
    <row r="26" spans="4:21">
      <c r="D26" s="18">
        <v>3</v>
      </c>
      <c r="E26">
        <v>32</v>
      </c>
      <c r="F26" t="s">
        <v>263</v>
      </c>
      <c r="G26">
        <v>0.840605296194612</v>
      </c>
      <c r="H26">
        <v>4.29749999999999</v>
      </c>
      <c r="I26">
        <v>0.0460977975917857</v>
      </c>
      <c r="J26">
        <v>0.00734774479322339</v>
      </c>
      <c r="K26">
        <v>0.085718987355331</v>
      </c>
      <c r="L26">
        <v>0.0681346322859596</v>
      </c>
      <c r="M26">
        <v>0.1658163768972</v>
      </c>
      <c r="N26">
        <v>0.147777550845059</v>
      </c>
      <c r="O26">
        <v>53.7735849056603</v>
      </c>
      <c r="P26">
        <v>23.5849056603773</v>
      </c>
      <c r="Q26">
        <v>7.54716981132075</v>
      </c>
      <c r="R26">
        <v>14.1509433962264</v>
      </c>
      <c r="S26" s="29">
        <f t="shared" si="7"/>
        <v>99.0566037735848</v>
      </c>
      <c r="T26" s="30"/>
      <c r="U26" s="30"/>
    </row>
    <row r="27" spans="4:21">
      <c r="D27" s="18">
        <v>4</v>
      </c>
      <c r="E27">
        <v>37</v>
      </c>
      <c r="F27" t="s">
        <v>264</v>
      </c>
      <c r="G27">
        <v>0.84550374593029</v>
      </c>
      <c r="H27">
        <v>3.61511666666666</v>
      </c>
      <c r="I27">
        <v>0.0463990970093498</v>
      </c>
      <c r="J27">
        <v>0.00716848668016162</v>
      </c>
      <c r="K27">
        <v>0.0846669160898259</v>
      </c>
      <c r="L27">
        <v>0.0680839044629551</v>
      </c>
      <c r="M27">
        <v>0.169429377042674</v>
      </c>
      <c r="N27">
        <v>0.147347499589236</v>
      </c>
      <c r="O27">
        <v>52.8301886792452</v>
      </c>
      <c r="P27">
        <v>24.5283018867924</v>
      </c>
      <c r="Q27">
        <v>8.49056603773585</v>
      </c>
      <c r="R27">
        <v>12.2641509433962</v>
      </c>
      <c r="S27" s="29">
        <f t="shared" si="7"/>
        <v>98.1132075471697</v>
      </c>
      <c r="T27" s="30"/>
      <c r="U27" s="30"/>
    </row>
    <row r="28" spans="4:21">
      <c r="D28" s="18">
        <v>5</v>
      </c>
      <c r="E28">
        <v>35</v>
      </c>
      <c r="F28" t="s">
        <v>265</v>
      </c>
      <c r="G28">
        <v>0.880216041519502</v>
      </c>
      <c r="H28">
        <v>3.66131666666666</v>
      </c>
      <c r="I28">
        <v>0.0491354397289645</v>
      </c>
      <c r="J28">
        <v>0.00588563747241526</v>
      </c>
      <c r="K28">
        <v>0.0767179084204937</v>
      </c>
      <c r="L28">
        <v>0.0582606876282892</v>
      </c>
      <c r="M28">
        <v>0.136888181301175</v>
      </c>
      <c r="N28">
        <v>0.127393303146781</v>
      </c>
      <c r="O28">
        <v>58.4905660377358</v>
      </c>
      <c r="P28">
        <v>19.8113207547169</v>
      </c>
      <c r="Q28">
        <v>10.377358490566</v>
      </c>
      <c r="R28">
        <v>10.377358490566</v>
      </c>
      <c r="S28" s="29">
        <f t="shared" si="7"/>
        <v>99.0566037735847</v>
      </c>
      <c r="T28" s="30"/>
      <c r="U28" s="30"/>
    </row>
    <row r="29" spans="4:21">
      <c r="D29" s="18">
        <v>6</v>
      </c>
      <c r="E29">
        <v>35</v>
      </c>
      <c r="F29" t="s">
        <v>266</v>
      </c>
      <c r="G29">
        <v>0.860915693559463</v>
      </c>
      <c r="H29">
        <v>4.29986666666666</v>
      </c>
      <c r="I29">
        <v>0.0500283460628449</v>
      </c>
      <c r="J29">
        <v>0.00695815781451796</v>
      </c>
      <c r="K29">
        <v>0.0834155729736238</v>
      </c>
      <c r="L29">
        <v>0.0621947181482257</v>
      </c>
      <c r="M29">
        <v>0.133656358169645</v>
      </c>
      <c r="N29">
        <v>0.128215262541484</v>
      </c>
      <c r="O29">
        <v>62.2641509433962</v>
      </c>
      <c r="P29">
        <v>16.9811320754717</v>
      </c>
      <c r="Q29">
        <v>8.49056603773585</v>
      </c>
      <c r="R29">
        <v>12.2641509433962</v>
      </c>
      <c r="S29" s="29">
        <f t="shared" si="7"/>
        <v>99.9999999999999</v>
      </c>
      <c r="T29" s="30"/>
      <c r="U29" s="30"/>
    </row>
    <row r="30" spans="4:21">
      <c r="D30" s="18">
        <v>7</v>
      </c>
      <c r="E30">
        <v>31</v>
      </c>
      <c r="F30" t="s">
        <v>267</v>
      </c>
      <c r="G30">
        <v>0.82767759331537</v>
      </c>
      <c r="H30">
        <v>3.62353333333333</v>
      </c>
      <c r="I30">
        <v>0.0444866927012335</v>
      </c>
      <c r="J30">
        <v>0.0076660539517161</v>
      </c>
      <c r="K30">
        <v>0.0875560046582534</v>
      </c>
      <c r="L30">
        <v>0.0649368274762858</v>
      </c>
      <c r="M30">
        <v>0.158714531947529</v>
      </c>
      <c r="N30">
        <v>0.143392588827943</v>
      </c>
      <c r="O30">
        <v>59.4339622641509</v>
      </c>
      <c r="P30">
        <v>17.9245283018867</v>
      </c>
      <c r="Q30">
        <v>8.49056603773585</v>
      </c>
      <c r="R30">
        <v>11.3207547169811</v>
      </c>
      <c r="S30" s="29">
        <f t="shared" si="7"/>
        <v>97.1698113207545</v>
      </c>
      <c r="T30" s="30"/>
      <c r="U30" s="30"/>
    </row>
    <row r="31" spans="4:21">
      <c r="D31" s="18">
        <v>8</v>
      </c>
      <c r="E31">
        <v>30</v>
      </c>
      <c r="F31" t="s">
        <v>268</v>
      </c>
      <c r="G31">
        <v>0.815781991727694</v>
      </c>
      <c r="H31">
        <v>3.89563333333333</v>
      </c>
      <c r="I31">
        <v>0.0442831553407947</v>
      </c>
      <c r="J31">
        <v>0.00815775467689429</v>
      </c>
      <c r="K31">
        <v>0.0903202893977554</v>
      </c>
      <c r="L31">
        <v>0.0682173954327615</v>
      </c>
      <c r="M31">
        <v>0.120244028570506</v>
      </c>
      <c r="N31">
        <v>0.127229470982147</v>
      </c>
      <c r="O31">
        <v>58.4905660377358</v>
      </c>
      <c r="P31">
        <v>23.5849056603773</v>
      </c>
      <c r="Q31">
        <v>10.377358490566</v>
      </c>
      <c r="R31">
        <v>7.54716981132075</v>
      </c>
      <c r="S31" s="29">
        <f t="shared" si="7"/>
        <v>99.9999999999999</v>
      </c>
      <c r="T31" s="30"/>
      <c r="U31" s="30"/>
    </row>
    <row r="32" spans="4:21">
      <c r="D32" s="18">
        <v>9</v>
      </c>
      <c r="E32">
        <v>38</v>
      </c>
      <c r="F32" t="s">
        <v>269</v>
      </c>
      <c r="G32">
        <v>0.862427305909083</v>
      </c>
      <c r="H32">
        <v>4.2997</v>
      </c>
      <c r="I32">
        <v>0.0491434699134197</v>
      </c>
      <c r="J32">
        <v>0.00676079955296504</v>
      </c>
      <c r="K32">
        <v>0.08222408134461</v>
      </c>
      <c r="L32">
        <v>0.0608261077455992</v>
      </c>
      <c r="M32">
        <v>0.149570322748559</v>
      </c>
      <c r="N32">
        <v>0.134749684407193</v>
      </c>
      <c r="O32">
        <v>56.6037735849056</v>
      </c>
      <c r="P32">
        <v>23.5849056603773</v>
      </c>
      <c r="Q32">
        <v>4.71698113207547</v>
      </c>
      <c r="R32">
        <v>15.0943396226415</v>
      </c>
      <c r="S32" s="29">
        <f t="shared" si="7"/>
        <v>99.9999999999999</v>
      </c>
      <c r="T32" s="30"/>
      <c r="U32" s="30"/>
    </row>
    <row r="33" ht="13.5" spans="4:21">
      <c r="D33" s="19">
        <v>10</v>
      </c>
      <c r="E33">
        <v>29</v>
      </c>
      <c r="F33" t="s">
        <v>270</v>
      </c>
      <c r="G33">
        <v>0.806182151250851</v>
      </c>
      <c r="H33">
        <v>3.53084999999999</v>
      </c>
      <c r="I33">
        <v>0.0422885190833435</v>
      </c>
      <c r="J33">
        <v>0.00819626979552095</v>
      </c>
      <c r="K33">
        <v>0.0905332524298169</v>
      </c>
      <c r="L33">
        <v>0.0691224431048491</v>
      </c>
      <c r="M33">
        <v>0.144844106804999</v>
      </c>
      <c r="N33">
        <v>0.14125020483303</v>
      </c>
      <c r="O33">
        <v>59.4339622641509</v>
      </c>
      <c r="P33">
        <v>14.1509433962264</v>
      </c>
      <c r="Q33">
        <v>14.1509433962264</v>
      </c>
      <c r="R33">
        <v>12.2641509433962</v>
      </c>
      <c r="S33" s="29">
        <f t="shared" si="7"/>
        <v>99.9999999999999</v>
      </c>
      <c r="T33" s="30"/>
      <c r="U33" s="30"/>
    </row>
    <row r="34" ht="19.5" spans="4:19">
      <c r="D34" s="20" t="s">
        <v>185</v>
      </c>
      <c r="E34" s="21">
        <f t="shared" ref="E34:R34" si="8">AVERAGE(E24:E33)</f>
        <v>33.4</v>
      </c>
      <c r="F34" s="22"/>
      <c r="G34" s="23">
        <f t="shared" si="8"/>
        <v>0.842604447117934</v>
      </c>
      <c r="H34" s="23">
        <f t="shared" si="8"/>
        <v>3.96431499999999</v>
      </c>
      <c r="I34" s="23">
        <f t="shared" si="8"/>
        <v>0.0470135154613626</v>
      </c>
      <c r="J34" s="23">
        <f t="shared" si="8"/>
        <v>0.00735337012958826</v>
      </c>
      <c r="K34" s="23">
        <f t="shared" si="8"/>
        <v>0.085661068206293</v>
      </c>
      <c r="L34" s="23">
        <f t="shared" si="8"/>
        <v>0.0656886728845036</v>
      </c>
      <c r="M34" s="23">
        <f t="shared" si="8"/>
        <v>0.14575714470922</v>
      </c>
      <c r="N34" s="23">
        <f t="shared" si="8"/>
        <v>0.137011935372814</v>
      </c>
      <c r="O34" s="23">
        <f t="shared" si="8"/>
        <v>57.4528301886792</v>
      </c>
      <c r="P34" s="23">
        <f t="shared" si="8"/>
        <v>20.2830188679245</v>
      </c>
      <c r="Q34" s="23">
        <f t="shared" si="8"/>
        <v>9.90566037735848</v>
      </c>
      <c r="R34" s="23">
        <f t="shared" si="8"/>
        <v>11.6037735849056</v>
      </c>
      <c r="S34" s="31">
        <f t="shared" si="7"/>
        <v>99.2452830188678</v>
      </c>
    </row>
    <row r="35" ht="19.5" spans="4:19">
      <c r="D35" s="20" t="s">
        <v>186</v>
      </c>
      <c r="E35" s="24">
        <f t="shared" ref="E35:Q35" si="9">STDEVA(E24:E32)</f>
        <v>3.48010216963685</v>
      </c>
      <c r="F35" s="22"/>
      <c r="G35" s="24">
        <f t="shared" si="9"/>
        <v>0.0192088567508927</v>
      </c>
      <c r="H35" s="24">
        <f t="shared" si="9"/>
        <v>0.399973457018643</v>
      </c>
      <c r="I35" s="24">
        <f t="shared" si="9"/>
        <v>0.00222854858384864</v>
      </c>
      <c r="J35" s="24">
        <f t="shared" si="9"/>
        <v>0.000670825447813605</v>
      </c>
      <c r="K35" s="24">
        <f t="shared" si="9"/>
        <v>0.00401776490860276</v>
      </c>
      <c r="L35" s="24">
        <f t="shared" si="9"/>
        <v>0.00399180546915273</v>
      </c>
      <c r="M35" s="24">
        <f t="shared" si="9"/>
        <v>0.0168532672252218</v>
      </c>
      <c r="N35" s="24">
        <f t="shared" si="9"/>
        <v>0.00831233625388128</v>
      </c>
      <c r="O35" s="24">
        <f t="shared" si="9"/>
        <v>3.19921225619118</v>
      </c>
      <c r="P35" s="24">
        <f t="shared" si="9"/>
        <v>3.55429388536392</v>
      </c>
      <c r="Q35" s="24">
        <f t="shared" si="9"/>
        <v>3.05695315962634</v>
      </c>
      <c r="R35" s="24">
        <f>STDEVA(R24:R33)</f>
        <v>2.1809485389182</v>
      </c>
      <c r="S35" s="32"/>
    </row>
    <row r="40" ht="13.5"/>
    <row r="41" spans="4:19">
      <c r="D41" s="8" t="s">
        <v>271</v>
      </c>
      <c r="E41" s="9"/>
      <c r="F41" s="9"/>
      <c r="G41" s="9"/>
      <c r="H41" s="9"/>
      <c r="I41" s="9"/>
      <c r="J41" s="9"/>
      <c r="K41" s="25"/>
      <c r="L41" s="26"/>
      <c r="M41" s="26"/>
      <c r="N41" s="26"/>
      <c r="O41" s="26"/>
      <c r="P41" s="26"/>
      <c r="Q41" s="26"/>
      <c r="R41" s="26"/>
      <c r="S41" s="26"/>
    </row>
    <row r="42" ht="42" customHeight="1" spans="4:19">
      <c r="D42" s="10"/>
      <c r="E42" s="11"/>
      <c r="F42" s="11"/>
      <c r="G42" s="11"/>
      <c r="H42" s="11"/>
      <c r="I42" s="11"/>
      <c r="J42" s="11"/>
      <c r="K42" s="27"/>
      <c r="L42" s="26"/>
      <c r="M42" s="26"/>
      <c r="N42" s="26"/>
      <c r="O42" s="26"/>
      <c r="P42" s="26"/>
      <c r="Q42" s="26"/>
      <c r="R42" s="26"/>
      <c r="S42" s="26"/>
    </row>
    <row r="43" ht="15.75" spans="4:19">
      <c r="D43" s="12" t="s">
        <v>55</v>
      </c>
      <c r="E43" s="13">
        <v>5</v>
      </c>
      <c r="F43" s="12" t="s">
        <v>56</v>
      </c>
      <c r="G43" s="13">
        <v>5</v>
      </c>
      <c r="H43" s="12" t="s">
        <v>57</v>
      </c>
      <c r="I43" s="13">
        <v>0.1</v>
      </c>
      <c r="J43" s="12" t="s">
        <v>58</v>
      </c>
      <c r="K43" s="13">
        <v>0.2</v>
      </c>
      <c r="L43" s="26"/>
      <c r="M43" s="26"/>
      <c r="N43" s="26"/>
      <c r="O43" s="26"/>
      <c r="P43" s="26"/>
      <c r="Q43" s="26"/>
      <c r="R43" s="26"/>
      <c r="S43" s="26"/>
    </row>
    <row r="44" ht="15.75" spans="4:19">
      <c r="D44" s="14" t="s">
        <v>74</v>
      </c>
      <c r="E44" s="15" t="s">
        <v>75</v>
      </c>
      <c r="F44" s="16" t="s">
        <v>61</v>
      </c>
      <c r="G44" s="16" t="s">
        <v>62</v>
      </c>
      <c r="H44" s="16" t="s">
        <v>76</v>
      </c>
      <c r="I44" s="16" t="s">
        <v>64</v>
      </c>
      <c r="J44" s="16" t="s">
        <v>65</v>
      </c>
      <c r="K44" s="16" t="s">
        <v>66</v>
      </c>
      <c r="L44" s="16" t="s">
        <v>67</v>
      </c>
      <c r="M44" s="16" t="s">
        <v>68</v>
      </c>
      <c r="N44" s="16" t="s">
        <v>69</v>
      </c>
      <c r="O44" s="16" t="s">
        <v>77</v>
      </c>
      <c r="P44" s="16" t="s">
        <v>71</v>
      </c>
      <c r="Q44" s="16" t="s">
        <v>72</v>
      </c>
      <c r="R44" s="16" t="s">
        <v>73</v>
      </c>
      <c r="S44" s="28" t="s">
        <v>70</v>
      </c>
    </row>
    <row r="45" spans="4:21">
      <c r="D45" s="17">
        <v>1</v>
      </c>
      <c r="E45">
        <v>20</v>
      </c>
      <c r="F45" t="s">
        <v>272</v>
      </c>
      <c r="G45">
        <v>0.848408184276449</v>
      </c>
      <c r="H45">
        <v>3.04099999999999</v>
      </c>
      <c r="I45">
        <v>0.0493952490441008</v>
      </c>
      <c r="J45">
        <v>0.00748791549071221</v>
      </c>
      <c r="K45">
        <v>0.0865327423043567</v>
      </c>
      <c r="L45">
        <v>0.0679454490511717</v>
      </c>
      <c r="M45">
        <v>0.144365096684559</v>
      </c>
      <c r="N45">
        <v>0.140814676977582</v>
      </c>
      <c r="O45">
        <v>57.5471698113207</v>
      </c>
      <c r="P45">
        <v>21.6981132075471</v>
      </c>
      <c r="Q45">
        <v>3.77358490566037</v>
      </c>
      <c r="R45">
        <v>16.9811320754717</v>
      </c>
      <c r="S45" s="29">
        <f t="shared" ref="S45:S55" si="10">O45+P45+Q45+R45</f>
        <v>99.9999999999999</v>
      </c>
      <c r="T45" s="30"/>
      <c r="U45" s="30"/>
    </row>
    <row r="46" spans="4:21">
      <c r="D46" s="18">
        <v>2</v>
      </c>
      <c r="E46">
        <v>40</v>
      </c>
      <c r="F46" t="s">
        <v>273</v>
      </c>
      <c r="G46">
        <v>0.866193169982271</v>
      </c>
      <c r="H46">
        <v>4.01071666666666</v>
      </c>
      <c r="I46">
        <v>0.048506393248422</v>
      </c>
      <c r="J46">
        <v>0.00649048671616468</v>
      </c>
      <c r="K46">
        <v>0.080563556997967</v>
      </c>
      <c r="L46">
        <v>0.0593845512956469</v>
      </c>
      <c r="M46">
        <v>0.154783411988796</v>
      </c>
      <c r="N46">
        <v>0.135125875765227</v>
      </c>
      <c r="O46">
        <v>60.377358490566</v>
      </c>
      <c r="P46">
        <v>17.9245283018867</v>
      </c>
      <c r="Q46">
        <v>7.54716981132075</v>
      </c>
      <c r="R46">
        <v>12.2641509433962</v>
      </c>
      <c r="S46" s="29">
        <f t="shared" si="10"/>
        <v>98.1132075471697</v>
      </c>
      <c r="T46" s="30"/>
      <c r="U46" s="30"/>
    </row>
    <row r="47" spans="4:21">
      <c r="D47" s="18">
        <v>3</v>
      </c>
      <c r="E47">
        <v>36</v>
      </c>
      <c r="F47" t="s">
        <v>274</v>
      </c>
      <c r="G47">
        <v>0.886606100454352</v>
      </c>
      <c r="H47">
        <v>3.38295</v>
      </c>
      <c r="I47">
        <v>0.0458878993085742</v>
      </c>
      <c r="J47">
        <v>0.00520340784455724</v>
      </c>
      <c r="K47">
        <v>0.0721346507897365</v>
      </c>
      <c r="L47">
        <v>0.0526051426596669</v>
      </c>
      <c r="M47">
        <v>0.132840567395676</v>
      </c>
      <c r="N47">
        <v>0.118713126295435</v>
      </c>
      <c r="O47">
        <v>65.0943396226415</v>
      </c>
      <c r="P47">
        <v>16.0377358490566</v>
      </c>
      <c r="Q47">
        <v>7.54716981132075</v>
      </c>
      <c r="R47">
        <v>11.3207547169811</v>
      </c>
      <c r="S47" s="29">
        <f t="shared" si="10"/>
        <v>100</v>
      </c>
      <c r="T47" s="30"/>
      <c r="U47" s="30"/>
    </row>
    <row r="48" spans="4:21">
      <c r="D48" s="18">
        <v>4</v>
      </c>
      <c r="E48">
        <v>41</v>
      </c>
      <c r="F48" t="s">
        <v>275</v>
      </c>
      <c r="G48">
        <v>0.852547599742216</v>
      </c>
      <c r="H48">
        <v>2.98196666666666</v>
      </c>
      <c r="I48">
        <v>0.0442005477392348</v>
      </c>
      <c r="J48">
        <v>0.00651747685685892</v>
      </c>
      <c r="K48">
        <v>0.0807308915896444</v>
      </c>
      <c r="L48">
        <v>0.0628594582212635</v>
      </c>
      <c r="M48">
        <v>0.149007786503579</v>
      </c>
      <c r="N48">
        <v>0.137148238847248</v>
      </c>
      <c r="O48">
        <v>58.4905660377358</v>
      </c>
      <c r="P48">
        <v>16.0377358490566</v>
      </c>
      <c r="Q48">
        <v>11.3207547169811</v>
      </c>
      <c r="R48">
        <v>13.2075471698113</v>
      </c>
      <c r="S48" s="29">
        <f t="shared" si="10"/>
        <v>99.0566037735848</v>
      </c>
      <c r="T48" s="30"/>
      <c r="U48" s="30"/>
    </row>
    <row r="49" spans="4:21">
      <c r="D49" s="18">
        <v>5</v>
      </c>
      <c r="E49">
        <v>41</v>
      </c>
      <c r="F49" t="s">
        <v>275</v>
      </c>
      <c r="G49">
        <v>0.858651573866086</v>
      </c>
      <c r="H49">
        <v>3.28583333333333</v>
      </c>
      <c r="I49">
        <v>0.0447635426428077</v>
      </c>
      <c r="J49">
        <v>0.00632725630073921</v>
      </c>
      <c r="K49">
        <v>0.0795440525793048</v>
      </c>
      <c r="L49">
        <v>0.061953469471055</v>
      </c>
      <c r="M49">
        <v>0.151096229164637</v>
      </c>
      <c r="N49">
        <v>0.135988345588254</v>
      </c>
      <c r="O49">
        <v>60.377358490566</v>
      </c>
      <c r="P49">
        <v>18.8679245283018</v>
      </c>
      <c r="Q49">
        <v>6.60377358490566</v>
      </c>
      <c r="R49">
        <v>14.1509433962264</v>
      </c>
      <c r="S49" s="29">
        <f t="shared" si="10"/>
        <v>99.9999999999999</v>
      </c>
      <c r="T49" s="30"/>
      <c r="U49" s="30"/>
    </row>
    <row r="50" spans="4:21">
      <c r="D50" s="18">
        <v>6</v>
      </c>
      <c r="E50">
        <v>28</v>
      </c>
      <c r="F50" t="s">
        <v>276</v>
      </c>
      <c r="G50">
        <v>0.867205767898049</v>
      </c>
      <c r="H50">
        <v>3.06083333333333</v>
      </c>
      <c r="I50">
        <v>0.0452622862495344</v>
      </c>
      <c r="J50">
        <v>0.0060105705456856</v>
      </c>
      <c r="K50">
        <v>0.0775278694772764</v>
      </c>
      <c r="L50">
        <v>0.059979582602103</v>
      </c>
      <c r="M50">
        <v>0.128849761317485</v>
      </c>
      <c r="N50">
        <v>0.124179985582604</v>
      </c>
      <c r="O50">
        <v>65.0943396226415</v>
      </c>
      <c r="P50">
        <v>13.2075471698113</v>
      </c>
      <c r="Q50">
        <v>12.2641509433962</v>
      </c>
      <c r="R50">
        <v>9.43396226415094</v>
      </c>
      <c r="S50" s="29">
        <f t="shared" si="10"/>
        <v>99.9999999999999</v>
      </c>
      <c r="T50" s="30"/>
      <c r="U50" s="30"/>
    </row>
    <row r="51" spans="4:21">
      <c r="D51" s="18">
        <v>7</v>
      </c>
      <c r="E51">
        <v>32</v>
      </c>
      <c r="F51" t="s">
        <v>277</v>
      </c>
      <c r="G51">
        <v>0.85701795616915</v>
      </c>
      <c r="H51">
        <v>3.6324500000001</v>
      </c>
      <c r="I51">
        <v>0.047311764495231</v>
      </c>
      <c r="J51">
        <v>0.00676473278477198</v>
      </c>
      <c r="K51">
        <v>0.0822479956276867</v>
      </c>
      <c r="L51">
        <v>0.0639983744442726</v>
      </c>
      <c r="M51">
        <v>0.159211926263781</v>
      </c>
      <c r="N51">
        <v>0.144146231301399</v>
      </c>
      <c r="O51">
        <v>57.5471698113207</v>
      </c>
      <c r="P51">
        <v>17.9245283018867</v>
      </c>
      <c r="Q51">
        <v>6.60377358490566</v>
      </c>
      <c r="R51">
        <v>17.9245283018867</v>
      </c>
      <c r="S51" s="29">
        <f t="shared" si="10"/>
        <v>99.9999999999998</v>
      </c>
      <c r="T51" s="30"/>
      <c r="U51" s="30"/>
    </row>
    <row r="52" spans="4:21">
      <c r="D52" s="18">
        <v>8</v>
      </c>
      <c r="E52">
        <v>20</v>
      </c>
      <c r="F52" t="s">
        <v>272</v>
      </c>
      <c r="G52">
        <v>0.850133677318483</v>
      </c>
      <c r="H52">
        <v>3.27288333333333</v>
      </c>
      <c r="I52">
        <v>0.0487123474506965</v>
      </c>
      <c r="J52">
        <v>0.00730034038162026</v>
      </c>
      <c r="K52">
        <v>0.0854420293627221</v>
      </c>
      <c r="L52">
        <v>0.0670705595349622</v>
      </c>
      <c r="M52">
        <v>0.138052841328492</v>
      </c>
      <c r="N52">
        <v>0.137512234838504</v>
      </c>
      <c r="O52">
        <v>58.4905660377358</v>
      </c>
      <c r="P52">
        <v>20.754716981132</v>
      </c>
      <c r="Q52">
        <v>6.60377358490566</v>
      </c>
      <c r="R52">
        <v>14.1509433962264</v>
      </c>
      <c r="S52" s="29">
        <f t="shared" si="10"/>
        <v>99.9999999999999</v>
      </c>
      <c r="T52" s="30"/>
      <c r="U52" s="30"/>
    </row>
    <row r="53" spans="4:21">
      <c r="D53" s="18">
        <v>9</v>
      </c>
      <c r="E53">
        <v>27</v>
      </c>
      <c r="F53" t="s">
        <v>278</v>
      </c>
      <c r="G53">
        <v>0.864118615177807</v>
      </c>
      <c r="H53">
        <v>3.90758333333333</v>
      </c>
      <c r="I53">
        <v>0.0431076168096879</v>
      </c>
      <c r="J53">
        <v>0.00585752266848483</v>
      </c>
      <c r="K53">
        <v>0.0765344541267841</v>
      </c>
      <c r="L53">
        <v>0.0560660280162866</v>
      </c>
      <c r="M53">
        <v>0.116636502300801</v>
      </c>
      <c r="N53">
        <v>0.115185857979692</v>
      </c>
      <c r="O53">
        <v>62.2641509433962</v>
      </c>
      <c r="P53">
        <v>18.8679245283018</v>
      </c>
      <c r="Q53">
        <v>8.49056603773585</v>
      </c>
      <c r="R53">
        <v>10.377358490566</v>
      </c>
      <c r="S53" s="29">
        <f t="shared" si="10"/>
        <v>99.9999999999998</v>
      </c>
      <c r="T53" s="30"/>
      <c r="U53" s="30"/>
    </row>
    <row r="54" ht="13.5" spans="4:21">
      <c r="D54" s="19">
        <v>10</v>
      </c>
      <c r="E54">
        <v>20</v>
      </c>
      <c r="F54" t="s">
        <v>272</v>
      </c>
      <c r="G54">
        <v>0.842457682517728</v>
      </c>
      <c r="H54">
        <v>3.15315</v>
      </c>
      <c r="I54">
        <v>0.0492802937934021</v>
      </c>
      <c r="J54">
        <v>0.00776373169041977</v>
      </c>
      <c r="K54">
        <v>0.0881120405530355</v>
      </c>
      <c r="L54">
        <v>0.0703323578862305</v>
      </c>
      <c r="M54">
        <v>0.140701403692466</v>
      </c>
      <c r="N54">
        <v>0.140627302940395</v>
      </c>
      <c r="O54">
        <v>55.6603773584905</v>
      </c>
      <c r="P54">
        <v>23.5849056603773</v>
      </c>
      <c r="Q54">
        <v>4.71698113207547</v>
      </c>
      <c r="R54">
        <v>16.0377358490566</v>
      </c>
      <c r="S54" s="29">
        <f t="shared" si="10"/>
        <v>99.9999999999999</v>
      </c>
      <c r="T54" s="30"/>
      <c r="U54" s="30"/>
    </row>
    <row r="55" ht="19.5" spans="4:19">
      <c r="D55" s="20" t="s">
        <v>185</v>
      </c>
      <c r="E55" s="21">
        <f t="shared" ref="E55:R55" si="11">AVERAGE(E45:E54)</f>
        <v>30.5</v>
      </c>
      <c r="F55" s="22"/>
      <c r="G55" s="23">
        <f t="shared" si="11"/>
        <v>0.859334032740259</v>
      </c>
      <c r="H55" s="23">
        <f t="shared" si="11"/>
        <v>3.37293666666667</v>
      </c>
      <c r="I55" s="23">
        <f t="shared" si="11"/>
        <v>0.0466427940781691</v>
      </c>
      <c r="J55" s="23">
        <f t="shared" si="11"/>
        <v>0.00657234412800147</v>
      </c>
      <c r="K55" s="23">
        <f t="shared" si="11"/>
        <v>0.0809370283408514</v>
      </c>
      <c r="L55" s="23">
        <f t="shared" si="11"/>
        <v>0.0622194973182659</v>
      </c>
      <c r="M55" s="23">
        <f t="shared" si="11"/>
        <v>0.141554552664027</v>
      </c>
      <c r="N55" s="23">
        <f t="shared" si="11"/>
        <v>0.132944187611634</v>
      </c>
      <c r="O55" s="23">
        <f t="shared" si="11"/>
        <v>60.0943396226415</v>
      </c>
      <c r="P55" s="23">
        <f t="shared" si="11"/>
        <v>18.4905660377358</v>
      </c>
      <c r="Q55" s="23">
        <f t="shared" si="11"/>
        <v>7.54716981132075</v>
      </c>
      <c r="R55" s="23">
        <f t="shared" si="11"/>
        <v>13.5849056603773</v>
      </c>
      <c r="S55" s="31">
        <f t="shared" si="10"/>
        <v>99.7169811320753</v>
      </c>
    </row>
    <row r="56" ht="19.5" spans="4:19">
      <c r="D56" s="20" t="s">
        <v>186</v>
      </c>
      <c r="E56" s="24">
        <f t="shared" ref="E56:Q56" si="12">STDEVA(E45:E53)</f>
        <v>8.44097150806707</v>
      </c>
      <c r="F56" s="22"/>
      <c r="G56" s="24">
        <f t="shared" si="12"/>
        <v>0.0117256691399792</v>
      </c>
      <c r="H56" s="24">
        <f t="shared" si="12"/>
        <v>0.376287143156586</v>
      </c>
      <c r="I56" s="24">
        <f t="shared" si="12"/>
        <v>0.00222137199613313</v>
      </c>
      <c r="J56" s="24">
        <f t="shared" si="12"/>
        <v>0.000708685066734615</v>
      </c>
      <c r="K56" s="24">
        <f t="shared" si="12"/>
        <v>0.00444711738623615</v>
      </c>
      <c r="L56" s="24">
        <f t="shared" si="12"/>
        <v>0.0049498235059345</v>
      </c>
      <c r="M56" s="24">
        <f t="shared" si="12"/>
        <v>0.0137464295782082</v>
      </c>
      <c r="N56" s="24">
        <f t="shared" si="12"/>
        <v>0.0101743049254808</v>
      </c>
      <c r="O56" s="24">
        <f t="shared" si="12"/>
        <v>2.97498237868311</v>
      </c>
      <c r="P56" s="24">
        <f t="shared" si="12"/>
        <v>2.58359696936397</v>
      </c>
      <c r="Q56" s="24">
        <f t="shared" si="12"/>
        <v>2.58359696936398</v>
      </c>
      <c r="R56" s="24">
        <f>STDEVA(R45:R54)</f>
        <v>2.81968701527797</v>
      </c>
      <c r="S56" s="32"/>
    </row>
    <row r="60" ht="13.5"/>
    <row r="61" spans="4:19">
      <c r="D61" s="8" t="s">
        <v>279</v>
      </c>
      <c r="E61" s="9"/>
      <c r="F61" s="9"/>
      <c r="G61" s="9"/>
      <c r="H61" s="9"/>
      <c r="I61" s="9"/>
      <c r="J61" s="9"/>
      <c r="K61" s="25"/>
      <c r="L61" s="26"/>
      <c r="M61" s="26"/>
      <c r="N61" s="26"/>
      <c r="O61" s="26"/>
      <c r="P61" s="26"/>
      <c r="Q61" s="26"/>
      <c r="R61" s="26"/>
      <c r="S61" s="26"/>
    </row>
    <row r="62" ht="13.5" spans="4:19">
      <c r="D62" s="10"/>
      <c r="E62" s="11"/>
      <c r="F62" s="11"/>
      <c r="G62" s="11"/>
      <c r="H62" s="11"/>
      <c r="I62" s="11"/>
      <c r="J62" s="11"/>
      <c r="K62" s="27"/>
      <c r="L62" s="26"/>
      <c r="M62" s="26"/>
      <c r="N62" s="26"/>
      <c r="O62" s="26"/>
      <c r="P62" s="26"/>
      <c r="Q62" s="26"/>
      <c r="R62" s="26"/>
      <c r="S62" s="26"/>
    </row>
    <row r="63" ht="15.75" spans="4:19">
      <c r="D63" s="12" t="s">
        <v>55</v>
      </c>
      <c r="E63" s="13">
        <v>5</v>
      </c>
      <c r="F63" s="12" t="s">
        <v>56</v>
      </c>
      <c r="G63" s="13">
        <v>5</v>
      </c>
      <c r="H63" s="12" t="s">
        <v>57</v>
      </c>
      <c r="I63" s="13">
        <v>0.1</v>
      </c>
      <c r="J63" s="12" t="s">
        <v>58</v>
      </c>
      <c r="K63" s="13">
        <v>0.2</v>
      </c>
      <c r="L63" s="26"/>
      <c r="M63" s="26"/>
      <c r="N63" s="26"/>
      <c r="O63" s="26"/>
      <c r="P63" s="26"/>
      <c r="Q63" s="26"/>
      <c r="R63" s="26"/>
      <c r="S63" s="26"/>
    </row>
    <row r="64" ht="15.75" spans="4:19">
      <c r="D64" s="14" t="s">
        <v>74</v>
      </c>
      <c r="E64" s="15" t="s">
        <v>75</v>
      </c>
      <c r="F64" s="16" t="s">
        <v>61</v>
      </c>
      <c r="G64" s="16" t="s">
        <v>62</v>
      </c>
      <c r="H64" s="16" t="s">
        <v>76</v>
      </c>
      <c r="I64" s="16" t="s">
        <v>64</v>
      </c>
      <c r="J64" s="16" t="s">
        <v>65</v>
      </c>
      <c r="K64" s="16" t="s">
        <v>66</v>
      </c>
      <c r="L64" s="16" t="s">
        <v>67</v>
      </c>
      <c r="M64" s="16" t="s">
        <v>68</v>
      </c>
      <c r="N64" s="16" t="s">
        <v>69</v>
      </c>
      <c r="O64" s="16" t="s">
        <v>77</v>
      </c>
      <c r="P64" s="16" t="s">
        <v>71</v>
      </c>
      <c r="Q64" s="16" t="s">
        <v>72</v>
      </c>
      <c r="R64" s="16" t="s">
        <v>73</v>
      </c>
      <c r="S64" s="28" t="s">
        <v>70</v>
      </c>
    </row>
    <row r="65" spans="4:21">
      <c r="D65" s="17">
        <v>1</v>
      </c>
      <c r="E65">
        <v>19</v>
      </c>
      <c r="F65" t="s">
        <v>257</v>
      </c>
      <c r="G65">
        <v>0.799457508836701</v>
      </c>
      <c r="H65">
        <v>2.48256666666666</v>
      </c>
      <c r="I65">
        <v>0.0442985638735685</v>
      </c>
      <c r="J65">
        <v>0.00888374435416193</v>
      </c>
      <c r="K65">
        <v>0.0942536171940469</v>
      </c>
      <c r="L65">
        <v>0.076102051932679</v>
      </c>
      <c r="M65">
        <v>0.17156926396733</v>
      </c>
      <c r="N65">
        <v>0.156214531772096</v>
      </c>
      <c r="O65">
        <v>48.1132075471698</v>
      </c>
      <c r="P65">
        <v>18.8679245283018</v>
      </c>
      <c r="Q65">
        <v>14.1509433962264</v>
      </c>
      <c r="R65">
        <v>18.8679245283018</v>
      </c>
      <c r="S65" s="29">
        <f t="shared" ref="S65:S75" si="13">O65+P65+Q65+R65</f>
        <v>99.9999999999998</v>
      </c>
      <c r="T65" s="30"/>
      <c r="U65" s="30"/>
    </row>
    <row r="66" spans="4:21">
      <c r="D66" s="18">
        <v>2</v>
      </c>
      <c r="E66">
        <v>19</v>
      </c>
      <c r="F66" t="s">
        <v>280</v>
      </c>
      <c r="G66">
        <v>0.857299292156121</v>
      </c>
      <c r="H66">
        <v>2.25593333333333</v>
      </c>
      <c r="I66">
        <v>0.049257532118271</v>
      </c>
      <c r="J66">
        <v>0.00702908469991984</v>
      </c>
      <c r="K66">
        <v>0.0838396368069414</v>
      </c>
      <c r="L66">
        <v>0.0652417996169865</v>
      </c>
      <c r="M66">
        <v>0.137665254128733</v>
      </c>
      <c r="N66">
        <v>0.134979864339593</v>
      </c>
      <c r="O66">
        <v>55.6603773584905</v>
      </c>
      <c r="P66">
        <v>23.5849056603773</v>
      </c>
      <c r="Q66">
        <v>5.66037735849056</v>
      </c>
      <c r="R66">
        <v>15.0943396226415</v>
      </c>
      <c r="S66" s="29">
        <f t="shared" si="13"/>
        <v>99.9999999999999</v>
      </c>
      <c r="T66" s="30"/>
      <c r="U66" s="30"/>
    </row>
    <row r="67" spans="4:21">
      <c r="D67" s="18">
        <v>3</v>
      </c>
      <c r="E67">
        <v>28</v>
      </c>
      <c r="F67" t="s">
        <v>281</v>
      </c>
      <c r="G67">
        <v>0.846146451675556</v>
      </c>
      <c r="H67">
        <v>2.22996666666666</v>
      </c>
      <c r="I67">
        <v>0.0482032319629479</v>
      </c>
      <c r="J67">
        <v>0.00741623827820578</v>
      </c>
      <c r="K67">
        <v>0.0861175840244359</v>
      </c>
      <c r="L67">
        <v>0.0651976921092454</v>
      </c>
      <c r="M67">
        <v>0.157257196174673</v>
      </c>
      <c r="N67">
        <v>0.142230323423602</v>
      </c>
      <c r="O67">
        <v>61.3207547169811</v>
      </c>
      <c r="P67">
        <v>17.9245283018867</v>
      </c>
      <c r="Q67">
        <v>6.60377358490566</v>
      </c>
      <c r="R67">
        <v>13.2075471698113</v>
      </c>
      <c r="S67" s="29">
        <f t="shared" si="13"/>
        <v>99.0566037735848</v>
      </c>
      <c r="T67" s="30"/>
      <c r="U67" s="30"/>
    </row>
    <row r="68" spans="4:21">
      <c r="D68" s="18">
        <v>4</v>
      </c>
      <c r="E68">
        <v>22</v>
      </c>
      <c r="F68" t="s">
        <v>256</v>
      </c>
      <c r="G68">
        <v>0.841707605823117</v>
      </c>
      <c r="H68">
        <v>2.6367</v>
      </c>
      <c r="I68">
        <v>0.0458737009193211</v>
      </c>
      <c r="J68">
        <v>0.00726145794827359</v>
      </c>
      <c r="K68">
        <v>0.0852141886558429</v>
      </c>
      <c r="L68">
        <v>0.0664588853386008</v>
      </c>
      <c r="M68">
        <v>0.14798652098021</v>
      </c>
      <c r="N68">
        <v>0.138696997367317</v>
      </c>
      <c r="O68">
        <v>54.7169811320754</v>
      </c>
      <c r="P68">
        <v>23.5849056603773</v>
      </c>
      <c r="Q68">
        <v>9.43396226415094</v>
      </c>
      <c r="R68">
        <v>12.2641509433962</v>
      </c>
      <c r="S68" s="29">
        <f t="shared" si="13"/>
        <v>99.9999999999998</v>
      </c>
      <c r="T68" s="30"/>
      <c r="U68" s="30"/>
    </row>
    <row r="69" spans="4:21">
      <c r="D69" s="18">
        <v>5</v>
      </c>
      <c r="E69">
        <v>22</v>
      </c>
      <c r="F69" t="s">
        <v>256</v>
      </c>
      <c r="G69">
        <v>0.844225138121339</v>
      </c>
      <c r="H69">
        <v>1.60666666666666</v>
      </c>
      <c r="I69">
        <v>0.0436879904713543</v>
      </c>
      <c r="J69">
        <v>0.00680549068143147</v>
      </c>
      <c r="K69">
        <v>0.0824953979409244</v>
      </c>
      <c r="L69">
        <v>0.0628817365467823</v>
      </c>
      <c r="M69">
        <v>0.142035340671611</v>
      </c>
      <c r="N69">
        <v>0.131963159283449</v>
      </c>
      <c r="O69">
        <v>55.6603773584905</v>
      </c>
      <c r="P69">
        <v>21.6981132075471</v>
      </c>
      <c r="Q69">
        <v>7.54716981132075</v>
      </c>
      <c r="R69">
        <v>15.0943396226415</v>
      </c>
      <c r="S69" s="29">
        <f t="shared" si="13"/>
        <v>99.9999999999999</v>
      </c>
      <c r="T69" s="30"/>
      <c r="U69" s="30"/>
    </row>
    <row r="70" spans="4:21">
      <c r="D70" s="18">
        <v>6</v>
      </c>
      <c r="E70">
        <v>14</v>
      </c>
      <c r="F70" t="s">
        <v>282</v>
      </c>
      <c r="G70">
        <v>0.776595502944675</v>
      </c>
      <c r="H70">
        <v>1.9733</v>
      </c>
      <c r="I70">
        <v>0.0430350778570831</v>
      </c>
      <c r="J70">
        <v>0.00961422992439839</v>
      </c>
      <c r="K70">
        <v>0.0980521796004474</v>
      </c>
      <c r="L70">
        <v>0.0754605016925071</v>
      </c>
      <c r="M70">
        <v>0.178892303368486</v>
      </c>
      <c r="N70">
        <v>0.158110446259573</v>
      </c>
      <c r="O70">
        <v>49.0566037735849</v>
      </c>
      <c r="P70">
        <v>21.6981132075471</v>
      </c>
      <c r="Q70">
        <v>11.3207547169811</v>
      </c>
      <c r="R70">
        <v>17.9245283018867</v>
      </c>
      <c r="S70" s="29">
        <f t="shared" si="13"/>
        <v>99.9999999999998</v>
      </c>
      <c r="T70" s="30"/>
      <c r="U70" s="30"/>
    </row>
    <row r="71" spans="4:21">
      <c r="D71" s="18">
        <v>7</v>
      </c>
      <c r="E71">
        <v>22</v>
      </c>
      <c r="F71" t="s">
        <v>256</v>
      </c>
      <c r="G71">
        <v>0.842768829280648</v>
      </c>
      <c r="H71">
        <v>2.1343</v>
      </c>
      <c r="I71">
        <v>0.0429557882679265</v>
      </c>
      <c r="J71">
        <v>0.00675398887853866</v>
      </c>
      <c r="K71">
        <v>0.0821826555821765</v>
      </c>
      <c r="L71">
        <v>0.0638932236696802</v>
      </c>
      <c r="M71">
        <v>0.137036671895737</v>
      </c>
      <c r="N71">
        <v>0.130846909365564</v>
      </c>
      <c r="O71">
        <v>53.7735849056603</v>
      </c>
      <c r="P71">
        <v>25.4716981132075</v>
      </c>
      <c r="Q71">
        <v>10.377358490566</v>
      </c>
      <c r="R71">
        <v>9.43396226415094</v>
      </c>
      <c r="S71" s="29">
        <f t="shared" si="13"/>
        <v>99.0566037735847</v>
      </c>
      <c r="T71" s="30"/>
      <c r="U71" s="30"/>
    </row>
    <row r="72" spans="4:21">
      <c r="D72" s="18">
        <v>8</v>
      </c>
      <c r="E72">
        <v>24</v>
      </c>
      <c r="F72" t="s">
        <v>283</v>
      </c>
      <c r="G72">
        <v>0.845544669939125</v>
      </c>
      <c r="H72">
        <v>2.07316666666666</v>
      </c>
      <c r="I72">
        <v>0.0456253696220484</v>
      </c>
      <c r="J72">
        <v>0.00704708152412289</v>
      </c>
      <c r="K72">
        <v>0.0839468970488063</v>
      </c>
      <c r="L72">
        <v>0.0639690501551723</v>
      </c>
      <c r="M72">
        <v>0.134390625736624</v>
      </c>
      <c r="N72">
        <v>0.132710363275821</v>
      </c>
      <c r="O72">
        <v>58.4905660377358</v>
      </c>
      <c r="P72">
        <v>19.8113207547169</v>
      </c>
      <c r="Q72">
        <v>6.60377358490566</v>
      </c>
      <c r="R72">
        <v>15.0943396226415</v>
      </c>
      <c r="S72" s="29">
        <f t="shared" si="13"/>
        <v>99.9999999999999</v>
      </c>
      <c r="T72" s="30"/>
      <c r="U72" s="30"/>
    </row>
    <row r="73" spans="4:21">
      <c r="D73" s="18">
        <v>9</v>
      </c>
      <c r="E73">
        <v>14</v>
      </c>
      <c r="F73" t="s">
        <v>282</v>
      </c>
      <c r="G73">
        <v>0.77415198444479</v>
      </c>
      <c r="H73">
        <v>2.1365</v>
      </c>
      <c r="I73">
        <v>0.0433386993515963</v>
      </c>
      <c r="J73">
        <v>0.00978795924530187</v>
      </c>
      <c r="K73">
        <v>0.0989341156795868</v>
      </c>
      <c r="L73">
        <v>0.0757140230660577</v>
      </c>
      <c r="M73">
        <v>0.179042952376902</v>
      </c>
      <c r="N73">
        <v>0.158812229071896</v>
      </c>
      <c r="O73">
        <v>47.1698113207547</v>
      </c>
      <c r="P73">
        <v>26.4150943396226</v>
      </c>
      <c r="Q73">
        <v>8.49056603773585</v>
      </c>
      <c r="R73">
        <v>17.9245283018867</v>
      </c>
      <c r="S73" s="29">
        <f t="shared" si="13"/>
        <v>99.9999999999998</v>
      </c>
      <c r="T73" s="30"/>
      <c r="U73" s="30"/>
    </row>
    <row r="74" ht="13.5" spans="4:21">
      <c r="D74" s="19">
        <v>10</v>
      </c>
      <c r="E74">
        <v>32</v>
      </c>
      <c r="F74" t="s">
        <v>277</v>
      </c>
      <c r="G74">
        <v>0.840888701221399</v>
      </c>
      <c r="H74">
        <v>2.01286666666666</v>
      </c>
      <c r="I74">
        <v>0.0464461691161093</v>
      </c>
      <c r="J74">
        <v>0.00739011029135469</v>
      </c>
      <c r="K74">
        <v>0.0859657506880193</v>
      </c>
      <c r="L74">
        <v>0.064823171789777</v>
      </c>
      <c r="M74">
        <v>0.160333026639246</v>
      </c>
      <c r="N74">
        <v>0.145334863027837</v>
      </c>
      <c r="O74">
        <v>62.2641509433962</v>
      </c>
      <c r="P74">
        <v>14.1509433962264</v>
      </c>
      <c r="Q74">
        <v>7.54716981132075</v>
      </c>
      <c r="R74">
        <v>16.0377358490566</v>
      </c>
      <c r="S74" s="29">
        <f t="shared" si="13"/>
        <v>100</v>
      </c>
      <c r="T74" s="30"/>
      <c r="U74" s="30"/>
    </row>
    <row r="75" ht="19.5" spans="4:19">
      <c r="D75" s="20" t="s">
        <v>185</v>
      </c>
      <c r="E75" s="21">
        <f t="shared" ref="E75:R75" si="14">AVERAGE(E65:E74)</f>
        <v>21.6</v>
      </c>
      <c r="F75" s="22"/>
      <c r="G75" s="23">
        <f t="shared" si="14"/>
        <v>0.826878568444347</v>
      </c>
      <c r="H75" s="23">
        <f t="shared" si="14"/>
        <v>2.15419666666666</v>
      </c>
      <c r="I75" s="23">
        <f t="shared" si="14"/>
        <v>0.0452722123560226</v>
      </c>
      <c r="J75" s="23">
        <f t="shared" si="14"/>
        <v>0.00779893858257091</v>
      </c>
      <c r="K75" s="23">
        <f t="shared" si="14"/>
        <v>0.0881002023221228</v>
      </c>
      <c r="L75" s="23">
        <f t="shared" si="14"/>
        <v>0.0679742135917488</v>
      </c>
      <c r="M75" s="23">
        <f t="shared" si="14"/>
        <v>0.154620915593955</v>
      </c>
      <c r="N75" s="23">
        <f t="shared" si="14"/>
        <v>0.142989968718675</v>
      </c>
      <c r="O75" s="23">
        <f t="shared" si="14"/>
        <v>54.6226415094339</v>
      </c>
      <c r="P75" s="23">
        <f t="shared" si="14"/>
        <v>21.3207547169811</v>
      </c>
      <c r="Q75" s="23">
        <f t="shared" si="14"/>
        <v>8.77358490566037</v>
      </c>
      <c r="R75" s="23">
        <f t="shared" si="14"/>
        <v>15.0943396226415</v>
      </c>
      <c r="S75" s="31">
        <f t="shared" si="13"/>
        <v>99.8113207547168</v>
      </c>
    </row>
    <row r="76" ht="19.5" spans="4:19">
      <c r="D76" s="20" t="s">
        <v>186</v>
      </c>
      <c r="E76" s="24">
        <f t="shared" ref="E76:Q76" si="15">STDEVA(E65:E73)</f>
        <v>4.53075907302273</v>
      </c>
      <c r="F76" s="22"/>
      <c r="G76" s="24">
        <f t="shared" si="15"/>
        <v>0.032513427710505</v>
      </c>
      <c r="H76" s="24">
        <f t="shared" si="15"/>
        <v>0.294596340118324</v>
      </c>
      <c r="I76" s="24">
        <f t="shared" si="15"/>
        <v>0.00230146262734406</v>
      </c>
      <c r="J76" s="24">
        <f t="shared" si="15"/>
        <v>0.00122891648660216</v>
      </c>
      <c r="K76" s="24">
        <f t="shared" si="15"/>
        <v>0.00678110647896399</v>
      </c>
      <c r="L76" s="24">
        <f t="shared" si="15"/>
        <v>0.00566798244173765</v>
      </c>
      <c r="M76" s="24">
        <f t="shared" si="15"/>
        <v>0.018318310081548</v>
      </c>
      <c r="N76" s="24">
        <f t="shared" si="15"/>
        <v>0.0117852345383847</v>
      </c>
      <c r="O76" s="24">
        <f t="shared" si="15"/>
        <v>4.81039576754035</v>
      </c>
      <c r="P76" s="24">
        <f t="shared" si="15"/>
        <v>2.91199043670633</v>
      </c>
      <c r="Q76" s="24">
        <f t="shared" si="15"/>
        <v>2.71425731157736</v>
      </c>
      <c r="R76" s="24">
        <f>STDEVA(R65:R74)</f>
        <v>2.88212307858855</v>
      </c>
      <c r="S76" s="32"/>
    </row>
    <row r="78" ht="13.5"/>
    <row r="79" spans="4:19">
      <c r="D79" s="8" t="s">
        <v>215</v>
      </c>
      <c r="E79" s="9"/>
      <c r="F79" s="9"/>
      <c r="G79" s="9"/>
      <c r="H79" s="9"/>
      <c r="I79" s="9"/>
      <c r="J79" s="9"/>
      <c r="K79" s="25"/>
      <c r="L79" s="26"/>
      <c r="M79" s="26"/>
      <c r="N79" s="26"/>
      <c r="O79" s="26"/>
      <c r="P79" s="26"/>
      <c r="Q79" s="26"/>
      <c r="R79" s="26"/>
      <c r="S79" s="26"/>
    </row>
    <row r="80" ht="13.5" spans="4:19">
      <c r="D80" s="10"/>
      <c r="E80" s="11"/>
      <c r="F80" s="11"/>
      <c r="G80" s="11"/>
      <c r="H80" s="11"/>
      <c r="I80" s="11"/>
      <c r="J80" s="11"/>
      <c r="K80" s="27"/>
      <c r="L80" s="26"/>
      <c r="M80" s="26"/>
      <c r="N80" s="26"/>
      <c r="O80" s="26"/>
      <c r="P80" s="26"/>
      <c r="Q80" s="26"/>
      <c r="R80" s="26"/>
      <c r="S80" s="26"/>
    </row>
    <row r="81" ht="15.75" spans="4:19">
      <c r="D81" s="12" t="s">
        <v>55</v>
      </c>
      <c r="E81" s="13">
        <v>5</v>
      </c>
      <c r="F81" s="12" t="s">
        <v>56</v>
      </c>
      <c r="G81" s="13">
        <v>5</v>
      </c>
      <c r="H81" s="12" t="s">
        <v>57</v>
      </c>
      <c r="I81" s="13">
        <v>0.1</v>
      </c>
      <c r="J81" s="12" t="s">
        <v>58</v>
      </c>
      <c r="K81" s="13">
        <v>0.2</v>
      </c>
      <c r="L81" s="26"/>
      <c r="M81" s="26"/>
      <c r="N81" s="26"/>
      <c r="O81" s="26"/>
      <c r="P81" s="26"/>
      <c r="Q81" s="26"/>
      <c r="R81" s="26"/>
      <c r="S81" s="26"/>
    </row>
    <row r="82" ht="15.75" spans="4:19">
      <c r="D82" s="14" t="s">
        <v>74</v>
      </c>
      <c r="E82" s="15" t="s">
        <v>75</v>
      </c>
      <c r="F82" s="16" t="s">
        <v>61</v>
      </c>
      <c r="G82" s="16" t="s">
        <v>62</v>
      </c>
      <c r="H82" s="16" t="s">
        <v>76</v>
      </c>
      <c r="I82" s="16" t="s">
        <v>64</v>
      </c>
      <c r="J82" s="16" t="s">
        <v>65</v>
      </c>
      <c r="K82" s="16" t="s">
        <v>66</v>
      </c>
      <c r="L82" s="16" t="s">
        <v>67</v>
      </c>
      <c r="M82" s="16" t="s">
        <v>68</v>
      </c>
      <c r="N82" s="16" t="s">
        <v>69</v>
      </c>
      <c r="O82" s="16" t="s">
        <v>77</v>
      </c>
      <c r="P82" s="16" t="s">
        <v>71</v>
      </c>
      <c r="Q82" s="16" t="s">
        <v>72</v>
      </c>
      <c r="R82" s="16" t="s">
        <v>73</v>
      </c>
      <c r="S82" s="28" t="s">
        <v>70</v>
      </c>
    </row>
    <row r="83" spans="4:21">
      <c r="D83" s="17">
        <v>1</v>
      </c>
      <c r="E83">
        <v>44</v>
      </c>
      <c r="F83" t="s">
        <v>284</v>
      </c>
      <c r="G83">
        <v>0.874383885989402</v>
      </c>
      <c r="H83">
        <v>3.93278333333333</v>
      </c>
      <c r="I83">
        <v>0.0467191565229687</v>
      </c>
      <c r="J83">
        <v>0.00586867889226819</v>
      </c>
      <c r="K83">
        <v>0.0766073031261915</v>
      </c>
      <c r="L83">
        <v>0.0590603832208296</v>
      </c>
      <c r="M83">
        <v>0.141077639019121</v>
      </c>
      <c r="N83">
        <v>0.130571475446984</v>
      </c>
      <c r="O83">
        <v>59.4339622641509</v>
      </c>
      <c r="P83">
        <v>17.9245283018867</v>
      </c>
      <c r="Q83">
        <v>8.49056603773585</v>
      </c>
      <c r="R83">
        <v>14.1509433962264</v>
      </c>
      <c r="S83" s="29">
        <f t="shared" ref="S83:S93" si="16">O83+P83+Q83+R83</f>
        <v>99.9999999999998</v>
      </c>
      <c r="T83" s="30"/>
      <c r="U83" s="30"/>
    </row>
    <row r="84" spans="4:21">
      <c r="D84" s="18">
        <v>2</v>
      </c>
      <c r="E84">
        <v>45</v>
      </c>
      <c r="F84" t="s">
        <v>285</v>
      </c>
      <c r="G84">
        <v>0.855010168213685</v>
      </c>
      <c r="H84">
        <v>4.59699999999999</v>
      </c>
      <c r="I84">
        <v>0.0453819540106152</v>
      </c>
      <c r="J84">
        <v>0.00657992187813335</v>
      </c>
      <c r="K84">
        <v>0.0811167176242564</v>
      </c>
      <c r="L84">
        <v>0.0624202006380427</v>
      </c>
      <c r="M84">
        <v>0.145084752929356</v>
      </c>
      <c r="N84">
        <v>0.133938579070286</v>
      </c>
      <c r="O84">
        <v>55.6603773584905</v>
      </c>
      <c r="P84">
        <v>24.5283018867924</v>
      </c>
      <c r="Q84">
        <v>5.66037735849056</v>
      </c>
      <c r="R84">
        <v>14.1509433962264</v>
      </c>
      <c r="S84" s="29">
        <f t="shared" si="16"/>
        <v>99.9999999999999</v>
      </c>
      <c r="T84" s="30"/>
      <c r="U84" s="30"/>
    </row>
    <row r="85" spans="4:21">
      <c r="D85" s="18">
        <v>3</v>
      </c>
      <c r="E85">
        <v>36</v>
      </c>
      <c r="F85" t="s">
        <v>286</v>
      </c>
      <c r="G85">
        <v>0.852239973938028</v>
      </c>
      <c r="H85">
        <v>3.39351666666666</v>
      </c>
      <c r="I85">
        <v>0.0455916381145297</v>
      </c>
      <c r="J85">
        <v>0.00673662163601091</v>
      </c>
      <c r="K85">
        <v>0.0820769251130359</v>
      </c>
      <c r="L85">
        <v>0.0632650437915888</v>
      </c>
      <c r="M85">
        <v>0.142682230178916</v>
      </c>
      <c r="N85">
        <v>0.131414879486427</v>
      </c>
      <c r="O85">
        <v>59.4339622641509</v>
      </c>
      <c r="P85">
        <v>22.6415094339622</v>
      </c>
      <c r="Q85">
        <v>7.54716981132075</v>
      </c>
      <c r="R85">
        <v>10.377358490566</v>
      </c>
      <c r="S85" s="29">
        <f t="shared" si="16"/>
        <v>99.9999999999998</v>
      </c>
      <c r="T85" s="30"/>
      <c r="U85" s="30"/>
    </row>
    <row r="86" spans="4:21">
      <c r="D86" s="18">
        <v>4</v>
      </c>
      <c r="E86">
        <v>40</v>
      </c>
      <c r="F86" t="s">
        <v>287</v>
      </c>
      <c r="G86">
        <v>0.833829117371943</v>
      </c>
      <c r="H86">
        <v>3.82718333333333</v>
      </c>
      <c r="I86">
        <v>0.0471822654312748</v>
      </c>
      <c r="J86">
        <v>0.00784031869110618</v>
      </c>
      <c r="K86">
        <v>0.088545574091008</v>
      </c>
      <c r="L86">
        <v>0.0645173024684747</v>
      </c>
      <c r="M86">
        <v>0.146234442734977</v>
      </c>
      <c r="N86">
        <v>0.134964998706689</v>
      </c>
      <c r="O86">
        <v>58.4905660377358</v>
      </c>
      <c r="P86">
        <v>21.6981132075471</v>
      </c>
      <c r="Q86">
        <v>6.60377358490566</v>
      </c>
      <c r="R86">
        <v>11.3207547169811</v>
      </c>
      <c r="S86" s="29">
        <f t="shared" si="16"/>
        <v>98.1132075471697</v>
      </c>
      <c r="T86" s="30"/>
      <c r="U86" s="30"/>
    </row>
    <row r="87" spans="4:21">
      <c r="D87" s="18">
        <v>5</v>
      </c>
      <c r="E87">
        <v>27</v>
      </c>
      <c r="F87" t="s">
        <v>288</v>
      </c>
      <c r="G87">
        <v>0.844682120341255</v>
      </c>
      <c r="H87">
        <v>4.2257</v>
      </c>
      <c r="I87">
        <v>0.0443689669135702</v>
      </c>
      <c r="J87">
        <v>0.00689129386366473</v>
      </c>
      <c r="K87">
        <v>0.0830138173057035</v>
      </c>
      <c r="L87">
        <v>0.0647807687663299</v>
      </c>
      <c r="M87">
        <v>0.141151916596474</v>
      </c>
      <c r="N87">
        <v>0.135368047399379</v>
      </c>
      <c r="O87">
        <v>55.6603773584905</v>
      </c>
      <c r="P87">
        <v>25.4716981132075</v>
      </c>
      <c r="Q87">
        <v>8.49056603773585</v>
      </c>
      <c r="R87">
        <v>10.377358490566</v>
      </c>
      <c r="S87" s="29">
        <f t="shared" si="16"/>
        <v>99.9999999999998</v>
      </c>
      <c r="T87" s="30"/>
      <c r="U87" s="30"/>
    </row>
    <row r="88" spans="4:21">
      <c r="D88" s="18">
        <v>6</v>
      </c>
      <c r="E88">
        <v>43</v>
      </c>
      <c r="F88" t="s">
        <v>289</v>
      </c>
      <c r="G88">
        <v>0.871839370627873</v>
      </c>
      <c r="H88">
        <v>4.59353333333333</v>
      </c>
      <c r="I88">
        <v>0.0483931091234854</v>
      </c>
      <c r="J88">
        <v>0.00620209132253991</v>
      </c>
      <c r="K88">
        <v>0.0787533575318533</v>
      </c>
      <c r="L88">
        <v>0.0604279726822681</v>
      </c>
      <c r="M88">
        <v>0.153852665841063</v>
      </c>
      <c r="N88">
        <v>0.135808742847363</v>
      </c>
      <c r="O88">
        <v>63.2075471698113</v>
      </c>
      <c r="P88">
        <v>15.0943396226415</v>
      </c>
      <c r="Q88">
        <v>7.54716981132075</v>
      </c>
      <c r="R88">
        <v>14.1509433962264</v>
      </c>
      <c r="S88" s="29">
        <f t="shared" si="16"/>
        <v>100</v>
      </c>
      <c r="T88" s="30"/>
      <c r="U88" s="30"/>
    </row>
    <row r="89" spans="4:21">
      <c r="D89" s="18">
        <v>7</v>
      </c>
      <c r="E89">
        <v>44</v>
      </c>
      <c r="F89" t="s">
        <v>290</v>
      </c>
      <c r="G89">
        <v>0.853918277085968</v>
      </c>
      <c r="H89">
        <v>3.82203333333333</v>
      </c>
      <c r="I89">
        <v>0.0461121442765059</v>
      </c>
      <c r="J89">
        <v>0.00673614148317236</v>
      </c>
      <c r="K89">
        <v>0.0820740000436944</v>
      </c>
      <c r="L89">
        <v>0.0637312834798928</v>
      </c>
      <c r="M89">
        <v>0.154145738422098</v>
      </c>
      <c r="N89">
        <v>0.138994244674401</v>
      </c>
      <c r="O89">
        <v>56.6037735849056</v>
      </c>
      <c r="P89">
        <v>24.5283018867924</v>
      </c>
      <c r="Q89">
        <v>3.77358490566037</v>
      </c>
      <c r="R89">
        <v>15.0943396226415</v>
      </c>
      <c r="S89" s="29">
        <f t="shared" si="16"/>
        <v>99.9999999999999</v>
      </c>
      <c r="T89" s="30"/>
      <c r="U89" s="30"/>
    </row>
    <row r="90" spans="4:21">
      <c r="D90" s="18">
        <v>8</v>
      </c>
      <c r="E90">
        <v>31</v>
      </c>
      <c r="F90" t="s">
        <v>291</v>
      </c>
      <c r="G90">
        <v>0.841734358492686</v>
      </c>
      <c r="H90">
        <v>5.3199</v>
      </c>
      <c r="I90">
        <v>0.0440099785263209</v>
      </c>
      <c r="J90">
        <v>0.00696526748419126</v>
      </c>
      <c r="K90">
        <v>0.0834581780545877</v>
      </c>
      <c r="L90">
        <v>0.062880195273706</v>
      </c>
      <c r="M90">
        <v>0.135123846607037</v>
      </c>
      <c r="N90">
        <v>0.130381053415187</v>
      </c>
      <c r="O90">
        <v>61.3207547169811</v>
      </c>
      <c r="P90">
        <v>20.754716981132</v>
      </c>
      <c r="Q90">
        <v>4.71698113207547</v>
      </c>
      <c r="R90">
        <v>12.2641509433962</v>
      </c>
      <c r="S90" s="29">
        <f t="shared" si="16"/>
        <v>99.0566037735848</v>
      </c>
      <c r="T90" s="30"/>
      <c r="U90" s="30"/>
    </row>
    <row r="91" spans="4:21">
      <c r="D91" s="18">
        <v>9</v>
      </c>
      <c r="E91">
        <v>49</v>
      </c>
      <c r="F91" t="s">
        <v>292</v>
      </c>
      <c r="G91">
        <v>0.857244673633167</v>
      </c>
      <c r="H91">
        <v>4.26741666666666</v>
      </c>
      <c r="I91">
        <v>0.0448359120313695</v>
      </c>
      <c r="J91">
        <v>0.00640056525499276</v>
      </c>
      <c r="K91">
        <v>0.080003532765702</v>
      </c>
      <c r="L91">
        <v>0.0600429081954942</v>
      </c>
      <c r="M91">
        <v>0.141666485347003</v>
      </c>
      <c r="N91">
        <v>0.129899581928934</v>
      </c>
      <c r="O91">
        <v>59.4339622641509</v>
      </c>
      <c r="P91">
        <v>17.9245283018867</v>
      </c>
      <c r="Q91">
        <v>10.377358490566</v>
      </c>
      <c r="R91">
        <v>12.2641509433962</v>
      </c>
      <c r="S91" s="29">
        <f t="shared" si="16"/>
        <v>99.9999999999998</v>
      </c>
      <c r="T91" s="30"/>
      <c r="U91" s="30"/>
    </row>
    <row r="92" ht="13.5" spans="4:21">
      <c r="D92" s="19">
        <v>10</v>
      </c>
      <c r="E92">
        <v>49</v>
      </c>
      <c r="F92" t="s">
        <v>293</v>
      </c>
      <c r="G92">
        <v>0.864526354609365</v>
      </c>
      <c r="H92">
        <v>3.97676666666666</v>
      </c>
      <c r="I92">
        <v>0.0477149190785523</v>
      </c>
      <c r="J92">
        <v>0.0064641140270906</v>
      </c>
      <c r="K92">
        <v>0.0803997140983138</v>
      </c>
      <c r="L92">
        <v>0.0608428398962067</v>
      </c>
      <c r="M92">
        <v>0.145125091242284</v>
      </c>
      <c r="N92">
        <v>0.133246726830036</v>
      </c>
      <c r="O92">
        <v>58.4905660377358</v>
      </c>
      <c r="P92">
        <v>20.754716981132</v>
      </c>
      <c r="Q92">
        <v>6.60377358490566</v>
      </c>
      <c r="R92">
        <v>14.1509433962264</v>
      </c>
      <c r="S92" s="29">
        <f t="shared" si="16"/>
        <v>99.9999999999999</v>
      </c>
      <c r="T92" s="30"/>
      <c r="U92" s="30"/>
    </row>
    <row r="93" ht="19.5" spans="4:19">
      <c r="D93" s="20" t="s">
        <v>185</v>
      </c>
      <c r="E93" s="21">
        <f t="shared" ref="E93:R93" si="17">AVERAGE(E83:E92)</f>
        <v>40.8</v>
      </c>
      <c r="F93" s="22"/>
      <c r="G93" s="23">
        <f t="shared" si="17"/>
        <v>0.854940830030337</v>
      </c>
      <c r="H93" s="23">
        <f t="shared" si="17"/>
        <v>4.19558333333333</v>
      </c>
      <c r="I93" s="23">
        <f t="shared" si="17"/>
        <v>0.0460310044029193</v>
      </c>
      <c r="J93" s="23">
        <f t="shared" si="17"/>
        <v>0.00666850145331702</v>
      </c>
      <c r="K93" s="23">
        <f t="shared" si="17"/>
        <v>0.0816049119754347</v>
      </c>
      <c r="L93" s="23">
        <f t="shared" si="17"/>
        <v>0.0621968898412834</v>
      </c>
      <c r="M93" s="23">
        <f t="shared" si="17"/>
        <v>0.144614480891833</v>
      </c>
      <c r="N93" s="23">
        <f t="shared" si="17"/>
        <v>0.133458832980569</v>
      </c>
      <c r="O93" s="23">
        <f t="shared" si="17"/>
        <v>58.7735849056603</v>
      </c>
      <c r="P93" s="23">
        <f t="shared" si="17"/>
        <v>21.132075471698</v>
      </c>
      <c r="Q93" s="23">
        <f t="shared" si="17"/>
        <v>6.98113207547169</v>
      </c>
      <c r="R93" s="23">
        <f t="shared" si="17"/>
        <v>12.8301886792453</v>
      </c>
      <c r="S93" s="31">
        <f t="shared" si="16"/>
        <v>99.7169811320753</v>
      </c>
    </row>
    <row r="94" ht="19.5" spans="4:19">
      <c r="D94" s="20" t="s">
        <v>186</v>
      </c>
      <c r="E94" s="24">
        <f t="shared" ref="E94:Q94" si="18">STDEVA(E83:E91)</f>
        <v>7.1840873540841</v>
      </c>
      <c r="F94" s="22"/>
      <c r="G94" s="24">
        <f t="shared" si="18"/>
        <v>0.0131927684953994</v>
      </c>
      <c r="H94" s="24">
        <f t="shared" si="18"/>
        <v>0.567006107757728</v>
      </c>
      <c r="I94" s="24">
        <f t="shared" si="18"/>
        <v>0.00141242184021104</v>
      </c>
      <c r="J94" s="24">
        <f t="shared" si="18"/>
        <v>0.000553661314982449</v>
      </c>
      <c r="K94" s="24">
        <f t="shared" si="18"/>
        <v>0.00335007568870237</v>
      </c>
      <c r="L94" s="24">
        <f t="shared" si="18"/>
        <v>0.00204558969509548</v>
      </c>
      <c r="M94" s="24">
        <f t="shared" si="18"/>
        <v>0.0061846625395227</v>
      </c>
      <c r="N94" s="24">
        <f t="shared" si="18"/>
        <v>0.00310155658377997</v>
      </c>
      <c r="O94" s="24">
        <f t="shared" si="18"/>
        <v>2.54017207883704</v>
      </c>
      <c r="P94" s="24">
        <f t="shared" si="18"/>
        <v>3.56471196501718</v>
      </c>
      <c r="Q94" s="24">
        <f t="shared" si="18"/>
        <v>2.06208758625848</v>
      </c>
      <c r="R94" s="24">
        <f>STDEVA(R83:R92)</f>
        <v>1.73384261032583</v>
      </c>
      <c r="S94" s="32"/>
    </row>
    <row r="96" ht="13.5"/>
    <row r="97" spans="4:19">
      <c r="D97" s="8" t="s">
        <v>237</v>
      </c>
      <c r="E97" s="9"/>
      <c r="F97" s="9"/>
      <c r="G97" s="9"/>
      <c r="H97" s="9"/>
      <c r="I97" s="9"/>
      <c r="J97" s="9"/>
      <c r="K97" s="25"/>
      <c r="L97" s="26"/>
      <c r="M97" s="26"/>
      <c r="N97" s="26"/>
      <c r="O97" s="26"/>
      <c r="P97" s="26"/>
      <c r="Q97" s="26"/>
      <c r="R97" s="26"/>
      <c r="S97" s="26"/>
    </row>
    <row r="98" ht="55" customHeight="1" spans="4:19">
      <c r="D98" s="10"/>
      <c r="E98" s="11"/>
      <c r="F98" s="11"/>
      <c r="G98" s="11"/>
      <c r="H98" s="11"/>
      <c r="I98" s="11"/>
      <c r="J98" s="11"/>
      <c r="K98" s="27"/>
      <c r="L98" s="26"/>
      <c r="M98" s="26"/>
      <c r="N98" s="26"/>
      <c r="O98" s="26"/>
      <c r="P98" s="26"/>
      <c r="Q98" s="26"/>
      <c r="R98" s="26"/>
      <c r="S98" s="26"/>
    </row>
    <row r="99" ht="15.75" spans="4:19">
      <c r="D99" s="12" t="s">
        <v>55</v>
      </c>
      <c r="E99" s="13">
        <v>5</v>
      </c>
      <c r="F99" s="12" t="s">
        <v>56</v>
      </c>
      <c r="G99" s="13">
        <v>5</v>
      </c>
      <c r="H99" s="12" t="s">
        <v>57</v>
      </c>
      <c r="I99" s="13">
        <v>0.1</v>
      </c>
      <c r="J99" s="12" t="s">
        <v>58</v>
      </c>
      <c r="K99" s="13">
        <v>0.2</v>
      </c>
      <c r="L99" s="26"/>
      <c r="M99" s="26"/>
      <c r="N99" s="26"/>
      <c r="O99" s="26"/>
      <c r="P99" s="26"/>
      <c r="Q99" s="26"/>
      <c r="R99" s="26"/>
      <c r="S99" s="26"/>
    </row>
    <row r="100" ht="15.75" spans="4:19">
      <c r="D100" s="14" t="s">
        <v>74</v>
      </c>
      <c r="E100" s="15" t="s">
        <v>75</v>
      </c>
      <c r="F100" s="16" t="s">
        <v>61</v>
      </c>
      <c r="G100" s="16" t="s">
        <v>62</v>
      </c>
      <c r="H100" s="16" t="s">
        <v>76</v>
      </c>
      <c r="I100" s="16" t="s">
        <v>64</v>
      </c>
      <c r="J100" s="16" t="s">
        <v>65</v>
      </c>
      <c r="K100" s="16" t="s">
        <v>66</v>
      </c>
      <c r="L100" s="16" t="s">
        <v>67</v>
      </c>
      <c r="M100" s="16" t="s">
        <v>68</v>
      </c>
      <c r="N100" s="16" t="s">
        <v>69</v>
      </c>
      <c r="O100" s="16" t="s">
        <v>77</v>
      </c>
      <c r="P100" s="16" t="s">
        <v>71</v>
      </c>
      <c r="Q100" s="16" t="s">
        <v>72</v>
      </c>
      <c r="R100" s="16" t="s">
        <v>73</v>
      </c>
      <c r="S100" s="28" t="s">
        <v>70</v>
      </c>
    </row>
    <row r="101" spans="4:21">
      <c r="D101" s="17">
        <v>1</v>
      </c>
      <c r="E101">
        <v>1</v>
      </c>
      <c r="F101" t="s">
        <v>294</v>
      </c>
      <c r="G101">
        <v>0.690984385875294</v>
      </c>
      <c r="H101">
        <v>0.908866666666666</v>
      </c>
      <c r="I101">
        <v>0.0338410549553482</v>
      </c>
      <c r="J101">
        <v>0.0104574143796548</v>
      </c>
      <c r="K101">
        <v>0.102261499987311</v>
      </c>
      <c r="L101">
        <v>0.0644423339412042</v>
      </c>
      <c r="M101">
        <v>0.127114621069434</v>
      </c>
      <c r="N101">
        <v>0.134172285055157</v>
      </c>
      <c r="O101">
        <v>58.4905660377358</v>
      </c>
      <c r="P101">
        <v>20.754716981132</v>
      </c>
      <c r="Q101">
        <v>7.54716981132075</v>
      </c>
      <c r="R101">
        <v>13.2075471698113</v>
      </c>
      <c r="S101" s="29">
        <f t="shared" ref="S101:S111" si="19">O101+P101+Q101+R101</f>
        <v>99.9999999999999</v>
      </c>
      <c r="T101" s="30"/>
      <c r="U101" s="30"/>
    </row>
    <row r="102" spans="4:21">
      <c r="D102" s="18">
        <v>2</v>
      </c>
      <c r="E102">
        <v>1</v>
      </c>
      <c r="F102" t="s">
        <v>294</v>
      </c>
      <c r="G102">
        <v>0.690454385194668</v>
      </c>
      <c r="H102">
        <v>0.878416666666666</v>
      </c>
      <c r="I102">
        <v>0.0337696066195548</v>
      </c>
      <c r="J102">
        <v>0.0104532336427842</v>
      </c>
      <c r="K102">
        <v>0.102241056541803</v>
      </c>
      <c r="L102">
        <v>0.0643752117101193</v>
      </c>
      <c r="M102">
        <v>0.126792273203625</v>
      </c>
      <c r="N102">
        <v>0.133989093109526</v>
      </c>
      <c r="O102">
        <v>58.4905660377358</v>
      </c>
      <c r="P102">
        <v>20.754716981132</v>
      </c>
      <c r="Q102">
        <v>7.54716981132075</v>
      </c>
      <c r="R102">
        <v>13.2075471698113</v>
      </c>
      <c r="S102" s="29">
        <f t="shared" si="19"/>
        <v>99.9999999999999</v>
      </c>
      <c r="T102" s="30"/>
      <c r="U102" s="30"/>
    </row>
    <row r="103" spans="4:21">
      <c r="D103" s="18">
        <v>3</v>
      </c>
      <c r="E103">
        <v>6</v>
      </c>
      <c r="F103" t="s">
        <v>295</v>
      </c>
      <c r="G103">
        <v>0.729630680482759</v>
      </c>
      <c r="H103">
        <v>0.8209</v>
      </c>
      <c r="I103">
        <v>0.0345319056534429</v>
      </c>
      <c r="J103">
        <v>0.00933636783315493</v>
      </c>
      <c r="K103">
        <v>0.0966248820602381</v>
      </c>
      <c r="L103">
        <v>0.0640004401363212</v>
      </c>
      <c r="M103">
        <v>0.123491777126264</v>
      </c>
      <c r="N103">
        <v>0.130925716861396</v>
      </c>
      <c r="O103">
        <v>58.4905660377358</v>
      </c>
      <c r="P103">
        <v>22.6415094339622</v>
      </c>
      <c r="Q103">
        <v>11.3207547169811</v>
      </c>
      <c r="R103">
        <v>7.54716981132075</v>
      </c>
      <c r="S103" s="29">
        <f t="shared" si="19"/>
        <v>99.9999999999999</v>
      </c>
      <c r="T103" s="30"/>
      <c r="U103" s="30"/>
    </row>
    <row r="104" spans="4:21">
      <c r="D104" s="18">
        <v>4</v>
      </c>
      <c r="E104">
        <v>2</v>
      </c>
      <c r="F104" t="s">
        <v>296</v>
      </c>
      <c r="G104">
        <v>0.691973747686765</v>
      </c>
      <c r="H104">
        <v>1.03976666666666</v>
      </c>
      <c r="I104">
        <v>0.0338770698748557</v>
      </c>
      <c r="J104">
        <v>0.0104350268729054</v>
      </c>
      <c r="K104">
        <v>0.102151979290199</v>
      </c>
      <c r="L104">
        <v>0.0641566066840981</v>
      </c>
      <c r="M104">
        <v>0.126110109833943</v>
      </c>
      <c r="N104">
        <v>0.133253290727418</v>
      </c>
      <c r="O104">
        <v>59.4339622641509</v>
      </c>
      <c r="P104">
        <v>19.8113207547169</v>
      </c>
      <c r="Q104">
        <v>7.54716981132075</v>
      </c>
      <c r="R104">
        <v>13.2075471698113</v>
      </c>
      <c r="S104" s="29">
        <f t="shared" si="19"/>
        <v>99.9999999999999</v>
      </c>
      <c r="T104" s="30"/>
      <c r="U104" s="30"/>
    </row>
    <row r="105" spans="4:21">
      <c r="D105" s="18">
        <v>5</v>
      </c>
      <c r="E105">
        <v>8</v>
      </c>
      <c r="F105" t="s">
        <v>297</v>
      </c>
      <c r="G105">
        <v>0.729210294014441</v>
      </c>
      <c r="H105">
        <v>1.32991666666666</v>
      </c>
      <c r="I105">
        <v>0.0344662995766113</v>
      </c>
      <c r="J105">
        <v>0.00933311912876077</v>
      </c>
      <c r="K105">
        <v>0.0966080696875824</v>
      </c>
      <c r="L105">
        <v>0.0638252239134161</v>
      </c>
      <c r="M105">
        <v>0.123107500120998</v>
      </c>
      <c r="N105">
        <v>0.130629435975118</v>
      </c>
      <c r="O105">
        <v>58.4905660377358</v>
      </c>
      <c r="P105">
        <v>22.6415094339622</v>
      </c>
      <c r="Q105">
        <v>11.3207547169811</v>
      </c>
      <c r="R105">
        <v>7.54716981132075</v>
      </c>
      <c r="S105" s="29">
        <f t="shared" si="19"/>
        <v>99.9999999999999</v>
      </c>
      <c r="T105" s="30"/>
      <c r="U105" s="30"/>
    </row>
    <row r="106" spans="4:21">
      <c r="D106" s="18">
        <v>6</v>
      </c>
      <c r="E106">
        <v>1</v>
      </c>
      <c r="F106" t="s">
        <v>294</v>
      </c>
      <c r="G106">
        <v>0.691165029737687</v>
      </c>
      <c r="H106">
        <v>1.19669999999999</v>
      </c>
      <c r="I106">
        <v>0.0339336885719883</v>
      </c>
      <c r="J106">
        <v>0.0104799097010206</v>
      </c>
      <c r="K106">
        <v>0.102371430101472</v>
      </c>
      <c r="L106">
        <v>0.0645129683620729</v>
      </c>
      <c r="M106">
        <v>0.127544878053989</v>
      </c>
      <c r="N106">
        <v>0.134483280428092</v>
      </c>
      <c r="O106">
        <v>58.4905660377358</v>
      </c>
      <c r="P106">
        <v>20.754716981132</v>
      </c>
      <c r="Q106">
        <v>7.54716981132075</v>
      </c>
      <c r="R106">
        <v>13.2075471698113</v>
      </c>
      <c r="S106" s="29">
        <f t="shared" si="19"/>
        <v>99.9999999999999</v>
      </c>
      <c r="T106" s="30"/>
      <c r="U106" s="30"/>
    </row>
    <row r="107" spans="4:21">
      <c r="D107" s="18">
        <v>7</v>
      </c>
      <c r="E107">
        <v>8</v>
      </c>
      <c r="F107" t="s">
        <v>298</v>
      </c>
      <c r="G107">
        <v>0.801937767460933</v>
      </c>
      <c r="H107">
        <v>1.22328333333333</v>
      </c>
      <c r="I107">
        <v>0.0431520772776505</v>
      </c>
      <c r="J107">
        <v>0.0085467967643098</v>
      </c>
      <c r="K107">
        <v>0.0924488873070401</v>
      </c>
      <c r="L107">
        <v>0.0687375652599419</v>
      </c>
      <c r="M107">
        <v>0.144168943706491</v>
      </c>
      <c r="N107">
        <v>0.139718013855169</v>
      </c>
      <c r="O107">
        <v>58.4905660377358</v>
      </c>
      <c r="P107">
        <v>24.5283018867924</v>
      </c>
      <c r="Q107">
        <v>6.60377358490566</v>
      </c>
      <c r="R107">
        <v>10.377358490566</v>
      </c>
      <c r="S107" s="29">
        <f t="shared" si="19"/>
        <v>99.9999999999999</v>
      </c>
      <c r="T107" s="30"/>
      <c r="U107" s="30"/>
    </row>
    <row r="108" spans="4:21">
      <c r="D108" s="33">
        <v>8</v>
      </c>
      <c r="E108" s="34">
        <v>11</v>
      </c>
      <c r="F108" s="34" t="s">
        <v>299</v>
      </c>
      <c r="G108" s="34">
        <v>0.842660706903662</v>
      </c>
      <c r="H108" s="34">
        <v>1.23396666666666</v>
      </c>
      <c r="I108" s="34">
        <v>0.043900523540439</v>
      </c>
      <c r="J108" s="34">
        <v>0.00690727734041181</v>
      </c>
      <c r="K108" s="34">
        <v>0.0831100315269571</v>
      </c>
      <c r="L108" s="34">
        <v>0.0628723175950787</v>
      </c>
      <c r="M108" s="34">
        <v>0.148778408679724</v>
      </c>
      <c r="N108" s="34">
        <v>0.136169646512114</v>
      </c>
      <c r="O108" s="34">
        <v>58.4905660377358</v>
      </c>
      <c r="P108" s="34">
        <v>17.9245283018867</v>
      </c>
      <c r="Q108" s="34">
        <v>10.377358490566</v>
      </c>
      <c r="R108" s="34">
        <v>10.377358490566</v>
      </c>
      <c r="S108" s="35">
        <f t="shared" si="19"/>
        <v>97.1698113207545</v>
      </c>
      <c r="T108" s="30"/>
      <c r="U108" s="30"/>
    </row>
    <row r="109" spans="4:21">
      <c r="D109" s="18">
        <v>9</v>
      </c>
      <c r="E109">
        <v>1</v>
      </c>
      <c r="F109" t="s">
        <v>294</v>
      </c>
      <c r="G109">
        <v>0.690827360789979</v>
      </c>
      <c r="H109">
        <v>0.913016666666666</v>
      </c>
      <c r="I109">
        <v>0.0338840349716765</v>
      </c>
      <c r="J109">
        <v>0.0104760165192778</v>
      </c>
      <c r="K109">
        <v>0.102352413353461</v>
      </c>
      <c r="L109">
        <v>0.0644473905513034</v>
      </c>
      <c r="M109">
        <v>0.12728570985795</v>
      </c>
      <c r="N109">
        <v>0.134324522107699</v>
      </c>
      <c r="O109">
        <v>58.4905660377358</v>
      </c>
      <c r="P109">
        <v>20.754716981132</v>
      </c>
      <c r="Q109">
        <v>7.54716981132075</v>
      </c>
      <c r="R109">
        <v>13.2075471698113</v>
      </c>
      <c r="S109" s="29">
        <f t="shared" si="19"/>
        <v>99.9999999999999</v>
      </c>
      <c r="T109" s="30"/>
      <c r="U109" s="30"/>
    </row>
    <row r="110" ht="13.5" spans="4:21">
      <c r="D110" s="19">
        <v>10</v>
      </c>
      <c r="E110">
        <v>11</v>
      </c>
      <c r="F110" t="s">
        <v>299</v>
      </c>
      <c r="G110">
        <v>0.839408839549788</v>
      </c>
      <c r="H110">
        <v>1.23383333333333</v>
      </c>
      <c r="I110">
        <v>0.0431590589192913</v>
      </c>
      <c r="J110">
        <v>0.00693096335578805</v>
      </c>
      <c r="K110">
        <v>0.0832524075074592</v>
      </c>
      <c r="L110">
        <v>0.0638383419154108</v>
      </c>
      <c r="M110">
        <v>0.148146325789995</v>
      </c>
      <c r="N110">
        <v>0.136620112691128</v>
      </c>
      <c r="O110">
        <v>56.6037735849056</v>
      </c>
      <c r="P110">
        <v>20.754716981132</v>
      </c>
      <c r="Q110">
        <v>9.43396226415094</v>
      </c>
      <c r="R110">
        <v>12.2641509433962</v>
      </c>
      <c r="S110" s="29">
        <f t="shared" si="19"/>
        <v>99.0566037735847</v>
      </c>
      <c r="T110" s="30"/>
      <c r="U110" s="30"/>
    </row>
    <row r="111" ht="19.5" spans="4:19">
      <c r="D111" s="20" t="s">
        <v>185</v>
      </c>
      <c r="E111" s="21">
        <f t="shared" ref="E111:R111" si="20">AVERAGE(E101:E110)</f>
        <v>5</v>
      </c>
      <c r="F111" s="22"/>
      <c r="G111" s="23">
        <f t="shared" si="20"/>
        <v>0.739825319769598</v>
      </c>
      <c r="H111" s="23">
        <f t="shared" si="20"/>
        <v>1.07786666666666</v>
      </c>
      <c r="I111" s="23">
        <f t="shared" si="20"/>
        <v>0.0368515319960859</v>
      </c>
      <c r="J111" s="23">
        <f t="shared" si="20"/>
        <v>0.00933561255380682</v>
      </c>
      <c r="K111" s="23">
        <f t="shared" si="20"/>
        <v>0.0963422657363523</v>
      </c>
      <c r="L111" s="23">
        <f t="shared" si="20"/>
        <v>0.0645208400068967</v>
      </c>
      <c r="M111" s="23">
        <f t="shared" si="20"/>
        <v>0.132254054744241</v>
      </c>
      <c r="N111" s="23">
        <f t="shared" si="20"/>
        <v>0.134428539732282</v>
      </c>
      <c r="O111" s="23">
        <f t="shared" si="20"/>
        <v>58.3962264150943</v>
      </c>
      <c r="P111" s="23">
        <f t="shared" si="20"/>
        <v>21.132075471698</v>
      </c>
      <c r="Q111" s="23">
        <f t="shared" si="20"/>
        <v>8.67924528301885</v>
      </c>
      <c r="R111" s="23">
        <f t="shared" si="20"/>
        <v>11.4150943396226</v>
      </c>
      <c r="S111" s="31">
        <f t="shared" si="19"/>
        <v>99.6226415094338</v>
      </c>
    </row>
    <row r="112" ht="19.5" spans="4:19">
      <c r="D112" s="20" t="s">
        <v>186</v>
      </c>
      <c r="E112" s="24">
        <f t="shared" ref="E112:Q112" si="21">STDEVA(E101:E109)</f>
        <v>3.93700393700591</v>
      </c>
      <c r="F112" s="22"/>
      <c r="G112" s="24">
        <f t="shared" si="21"/>
        <v>0.0563794398968281</v>
      </c>
      <c r="H112" s="24">
        <f t="shared" si="21"/>
        <v>0.188235636492344</v>
      </c>
      <c r="I112" s="24">
        <f t="shared" si="21"/>
        <v>0.00419468590155657</v>
      </c>
      <c r="J112" s="24">
        <f t="shared" si="21"/>
        <v>0.00123504718116691</v>
      </c>
      <c r="K112" s="24">
        <f t="shared" si="21"/>
        <v>0.00658996597195818</v>
      </c>
      <c r="L112" s="24">
        <f t="shared" si="21"/>
        <v>0.00163427481311001</v>
      </c>
      <c r="M112" s="24">
        <f t="shared" si="21"/>
        <v>0.00927528177467988</v>
      </c>
      <c r="N112" s="24">
        <f t="shared" si="21"/>
        <v>0.00271185100954247</v>
      </c>
      <c r="O112" s="24">
        <f t="shared" si="21"/>
        <v>0.314465408805032</v>
      </c>
      <c r="P112" s="24">
        <f t="shared" si="21"/>
        <v>1.8933324809422</v>
      </c>
      <c r="Q112" s="24">
        <f t="shared" si="21"/>
        <v>1.8537462456842</v>
      </c>
      <c r="R112" s="24">
        <f>STDEVA(R101:R110)</f>
        <v>2.33001679909971</v>
      </c>
      <c r="S112" s="32"/>
    </row>
    <row r="113" ht="13.5"/>
    <row r="114" spans="4:19">
      <c r="D114" s="8" t="s">
        <v>300</v>
      </c>
      <c r="E114" s="9"/>
      <c r="F114" s="9"/>
      <c r="G114" s="9"/>
      <c r="H114" s="9"/>
      <c r="I114" s="9"/>
      <c r="J114" s="9"/>
      <c r="K114" s="25"/>
      <c r="L114" s="26"/>
      <c r="M114" s="26"/>
      <c r="N114" s="26"/>
      <c r="O114" s="26"/>
      <c r="P114" s="26"/>
      <c r="Q114" s="26"/>
      <c r="R114" s="26"/>
      <c r="S114" s="26"/>
    </row>
    <row r="115" ht="13.5" spans="4:19">
      <c r="D115" s="10"/>
      <c r="E115" s="11"/>
      <c r="F115" s="11"/>
      <c r="G115" s="11"/>
      <c r="H115" s="11"/>
      <c r="I115" s="11"/>
      <c r="J115" s="11"/>
      <c r="K115" s="27"/>
      <c r="L115" s="26"/>
      <c r="M115" s="26"/>
      <c r="N115" s="26"/>
      <c r="O115" s="26"/>
      <c r="P115" s="26"/>
      <c r="Q115" s="26"/>
      <c r="R115" s="26"/>
      <c r="S115" s="26"/>
    </row>
    <row r="116" ht="16" customHeight="1" spans="4:19">
      <c r="D116" s="12" t="s">
        <v>55</v>
      </c>
      <c r="E116" s="13">
        <v>5</v>
      </c>
      <c r="F116" s="12" t="s">
        <v>56</v>
      </c>
      <c r="G116" s="13">
        <v>5</v>
      </c>
      <c r="H116" s="12" t="s">
        <v>57</v>
      </c>
      <c r="I116" s="13">
        <v>0.1</v>
      </c>
      <c r="J116" s="12" t="s">
        <v>58</v>
      </c>
      <c r="K116" s="13">
        <v>0.2</v>
      </c>
      <c r="L116" s="26"/>
      <c r="M116" s="26"/>
      <c r="N116" s="26"/>
      <c r="O116" s="26"/>
      <c r="P116" s="26"/>
      <c r="Q116" s="26"/>
      <c r="R116" s="26"/>
      <c r="S116" s="26"/>
    </row>
    <row r="117" ht="15.75" spans="4:19">
      <c r="D117" s="14" t="s">
        <v>74</v>
      </c>
      <c r="E117" s="15" t="s">
        <v>75</v>
      </c>
      <c r="F117" s="16" t="s">
        <v>61</v>
      </c>
      <c r="G117" s="16" t="s">
        <v>62</v>
      </c>
      <c r="H117" s="16" t="s">
        <v>76</v>
      </c>
      <c r="I117" s="16" t="s">
        <v>64</v>
      </c>
      <c r="J117" s="16" t="s">
        <v>65</v>
      </c>
      <c r="K117" s="16" t="s">
        <v>66</v>
      </c>
      <c r="L117" s="16" t="s">
        <v>67</v>
      </c>
      <c r="M117" s="16" t="s">
        <v>68</v>
      </c>
      <c r="N117" s="16" t="s">
        <v>69</v>
      </c>
      <c r="O117" s="16" t="s">
        <v>77</v>
      </c>
      <c r="P117" s="16" t="s">
        <v>71</v>
      </c>
      <c r="Q117" s="16" t="s">
        <v>72</v>
      </c>
      <c r="R117" s="16" t="s">
        <v>73</v>
      </c>
      <c r="S117" s="28" t="s">
        <v>70</v>
      </c>
    </row>
    <row r="118" spans="4:19">
      <c r="D118" s="17">
        <v>1</v>
      </c>
      <c r="E118">
        <v>15</v>
      </c>
      <c r="F118" t="s">
        <v>301</v>
      </c>
      <c r="G118">
        <v>0.868086644928491</v>
      </c>
      <c r="H118">
        <v>2.21231666666666</v>
      </c>
      <c r="I118">
        <v>0.0449402186913156</v>
      </c>
      <c r="J118">
        <v>0.00592821502521876</v>
      </c>
      <c r="K118">
        <v>0.0769949025924363</v>
      </c>
      <c r="L118">
        <v>0.0590172478194326</v>
      </c>
      <c r="M118">
        <v>0.124231801395211</v>
      </c>
      <c r="N118">
        <v>0.12295931449928</v>
      </c>
      <c r="O118">
        <v>60.377358490566</v>
      </c>
      <c r="P118">
        <v>21.6981132075471</v>
      </c>
      <c r="Q118">
        <v>7.54716981132075</v>
      </c>
      <c r="R118">
        <v>10.377358490566</v>
      </c>
      <c r="S118" s="29">
        <f t="shared" ref="S118:S128" si="22">O118+P118+Q118+R118</f>
        <v>99.9999999999999</v>
      </c>
    </row>
    <row r="119" spans="4:19">
      <c r="D119" s="18">
        <v>2</v>
      </c>
      <c r="E119">
        <v>13</v>
      </c>
      <c r="F119" t="s">
        <v>302</v>
      </c>
      <c r="G119">
        <v>0.850871035895808</v>
      </c>
      <c r="H119">
        <v>1.94139999999999</v>
      </c>
      <c r="I119">
        <v>0.0437669982971234</v>
      </c>
      <c r="J119">
        <v>0.00652692711799994</v>
      </c>
      <c r="K119">
        <v>0.080789399787348</v>
      </c>
      <c r="L119">
        <v>0.0582868988487133</v>
      </c>
      <c r="M119">
        <v>0.13224127341069</v>
      </c>
      <c r="N119">
        <v>0.124096521729753</v>
      </c>
      <c r="O119">
        <v>63.2075471698113</v>
      </c>
      <c r="P119">
        <v>21.6981132075471</v>
      </c>
      <c r="Q119">
        <v>5.66037735849056</v>
      </c>
      <c r="R119">
        <v>9.43396226415094</v>
      </c>
      <c r="S119" s="29">
        <f t="shared" si="22"/>
        <v>99.9999999999999</v>
      </c>
    </row>
    <row r="120" spans="4:22">
      <c r="D120" s="18">
        <v>3</v>
      </c>
      <c r="E120">
        <v>18</v>
      </c>
      <c r="F120" t="s">
        <v>303</v>
      </c>
      <c r="G120">
        <v>0.855083590995847</v>
      </c>
      <c r="H120">
        <v>2.83981666666666</v>
      </c>
      <c r="I120">
        <v>0.0473913877861187</v>
      </c>
      <c r="J120">
        <v>0.00686778973568759</v>
      </c>
      <c r="K120">
        <v>0.0828721288231911</v>
      </c>
      <c r="L120">
        <v>0.0639130539836571</v>
      </c>
      <c r="M120">
        <v>0.151658123876651</v>
      </c>
      <c r="N120">
        <v>0.140148378223267</v>
      </c>
      <c r="O120">
        <v>55.6603773584905</v>
      </c>
      <c r="P120">
        <v>25.4716981132075</v>
      </c>
      <c r="Q120">
        <v>3.77358490566037</v>
      </c>
      <c r="R120">
        <v>15.0943396226415</v>
      </c>
      <c r="S120" s="29">
        <f t="shared" si="22"/>
        <v>99.9999999999999</v>
      </c>
      <c r="U120" s="36"/>
      <c r="V120" s="36"/>
    </row>
    <row r="121" spans="4:19">
      <c r="D121" s="18">
        <v>4</v>
      </c>
      <c r="E121">
        <v>19</v>
      </c>
      <c r="F121" t="s">
        <v>304</v>
      </c>
      <c r="G121">
        <v>0.864273010451324</v>
      </c>
      <c r="H121">
        <v>2.80511666666666</v>
      </c>
      <c r="I121">
        <v>0.0478959766172759</v>
      </c>
      <c r="J121">
        <v>0.00650077671775661</v>
      </c>
      <c r="K121">
        <v>0.0806273943381318</v>
      </c>
      <c r="L121">
        <v>0.0619785497807605</v>
      </c>
      <c r="M121">
        <v>0.130455892338221</v>
      </c>
      <c r="N121">
        <v>0.128958858996281</v>
      </c>
      <c r="O121">
        <v>59.4339622641509</v>
      </c>
      <c r="P121">
        <v>20.754716981132</v>
      </c>
      <c r="Q121">
        <v>5.66037735849056</v>
      </c>
      <c r="R121">
        <v>14.1509433962264</v>
      </c>
      <c r="S121" s="29">
        <f t="shared" si="22"/>
        <v>99.9999999999999</v>
      </c>
    </row>
    <row r="122" spans="4:19">
      <c r="D122" s="18">
        <v>5</v>
      </c>
      <c r="E122">
        <v>15</v>
      </c>
      <c r="F122" t="s">
        <v>301</v>
      </c>
      <c r="G122">
        <v>0.854811743014799</v>
      </c>
      <c r="H122">
        <v>2.47968333333333</v>
      </c>
      <c r="I122">
        <v>0.0462766085538145</v>
      </c>
      <c r="J122">
        <v>0.00671882013511477</v>
      </c>
      <c r="K122">
        <v>0.0819684093728478</v>
      </c>
      <c r="L122">
        <v>0.0623155800439348</v>
      </c>
      <c r="M122">
        <v>0.121942041119431</v>
      </c>
      <c r="N122">
        <v>0.123317731401514</v>
      </c>
      <c r="O122">
        <v>61.3207547169811</v>
      </c>
      <c r="P122">
        <v>21.6981132075471</v>
      </c>
      <c r="Q122">
        <v>8.49056603773585</v>
      </c>
      <c r="R122">
        <v>8.49056603773585</v>
      </c>
      <c r="S122" s="29">
        <f t="shared" si="22"/>
        <v>99.9999999999999</v>
      </c>
    </row>
    <row r="123" spans="4:19">
      <c r="D123" s="18">
        <v>6</v>
      </c>
      <c r="E123">
        <v>20</v>
      </c>
      <c r="F123" t="s">
        <v>305</v>
      </c>
      <c r="G123">
        <v>0.87423898898803</v>
      </c>
      <c r="H123">
        <v>2.18291666666666</v>
      </c>
      <c r="I123">
        <v>0.0469711926991162</v>
      </c>
      <c r="J123">
        <v>0.00590714468227888</v>
      </c>
      <c r="K123">
        <v>0.0768579513276205</v>
      </c>
      <c r="L123">
        <v>0.0590748000267771</v>
      </c>
      <c r="M123">
        <v>0.118776705426016</v>
      </c>
      <c r="N123">
        <v>0.119145229605105</v>
      </c>
      <c r="O123">
        <v>55.6603773584905</v>
      </c>
      <c r="P123">
        <v>24.5283018867924</v>
      </c>
      <c r="Q123">
        <v>8.49056603773585</v>
      </c>
      <c r="R123">
        <v>11.3207547169811</v>
      </c>
      <c r="S123" s="29">
        <f t="shared" si="22"/>
        <v>99.9999999999998</v>
      </c>
    </row>
    <row r="124" spans="4:19">
      <c r="D124" s="18">
        <v>7</v>
      </c>
      <c r="E124">
        <v>13</v>
      </c>
      <c r="F124" t="s">
        <v>302</v>
      </c>
      <c r="G124">
        <v>0.855904011250245</v>
      </c>
      <c r="H124">
        <v>2.25525</v>
      </c>
      <c r="I124">
        <v>0.0443134261286859</v>
      </c>
      <c r="J124">
        <v>0.00638538695290222</v>
      </c>
      <c r="K124">
        <v>0.0799086162619665</v>
      </c>
      <c r="L124">
        <v>0.0587292824137679</v>
      </c>
      <c r="M124">
        <v>0.128379237405461</v>
      </c>
      <c r="N124">
        <v>0.122080530420901</v>
      </c>
      <c r="O124">
        <v>61.3207547169811</v>
      </c>
      <c r="P124">
        <v>21.6981132075471</v>
      </c>
      <c r="Q124">
        <v>7.54716981132075</v>
      </c>
      <c r="R124">
        <v>9.43396226415094</v>
      </c>
      <c r="S124" s="29">
        <f t="shared" si="22"/>
        <v>99.9999999999999</v>
      </c>
    </row>
    <row r="125" spans="4:19">
      <c r="D125" s="33">
        <v>8</v>
      </c>
      <c r="E125" s="34">
        <v>20</v>
      </c>
      <c r="F125" s="34" t="s">
        <v>305</v>
      </c>
      <c r="G125" s="34">
        <v>0.858249710179008</v>
      </c>
      <c r="H125" s="34">
        <v>2.25258333333333</v>
      </c>
      <c r="I125" s="34">
        <v>0.0468469749763228</v>
      </c>
      <c r="J125" s="34">
        <v>0.0066405722801305</v>
      </c>
      <c r="K125" s="34">
        <v>0.0814897065900381</v>
      </c>
      <c r="L125" s="34">
        <v>0.0641644236902562</v>
      </c>
      <c r="M125" s="34">
        <v>0.128233638226866</v>
      </c>
      <c r="N125" s="34">
        <v>0.129930097231848</v>
      </c>
      <c r="O125" s="34">
        <v>55.6603773584905</v>
      </c>
      <c r="P125" s="34">
        <v>23.5849056603773</v>
      </c>
      <c r="Q125" s="34">
        <v>9.43396226415094</v>
      </c>
      <c r="R125" s="34">
        <v>11.3207547169811</v>
      </c>
      <c r="S125" s="35">
        <f t="shared" si="22"/>
        <v>99.9999999999998</v>
      </c>
    </row>
    <row r="126" spans="4:19">
      <c r="D126" s="18">
        <v>9</v>
      </c>
      <c r="E126">
        <v>22</v>
      </c>
      <c r="F126" t="s">
        <v>306</v>
      </c>
      <c r="G126">
        <v>0.868460465520561</v>
      </c>
      <c r="H126">
        <v>2.0144</v>
      </c>
      <c r="I126">
        <v>0.0473732028369369</v>
      </c>
      <c r="J126">
        <v>0.00623144904797069</v>
      </c>
      <c r="K126">
        <v>0.0789395277916627</v>
      </c>
      <c r="L126">
        <v>0.0616823190708394</v>
      </c>
      <c r="M126">
        <v>0.122544017587839</v>
      </c>
      <c r="N126">
        <v>0.123827636060862</v>
      </c>
      <c r="O126">
        <v>59.4339622641509</v>
      </c>
      <c r="P126">
        <v>21.6981132075471</v>
      </c>
      <c r="Q126">
        <v>9.43396226415094</v>
      </c>
      <c r="R126">
        <v>9.43396226415094</v>
      </c>
      <c r="S126" s="29">
        <f t="shared" si="22"/>
        <v>99.9999999999999</v>
      </c>
    </row>
    <row r="127" ht="33" customHeight="1" spans="4:19">
      <c r="D127" s="19">
        <v>10</v>
      </c>
      <c r="E127">
        <v>13</v>
      </c>
      <c r="F127" t="s">
        <v>307</v>
      </c>
      <c r="G127">
        <v>0.853271656717232</v>
      </c>
      <c r="H127">
        <v>2.0146</v>
      </c>
      <c r="I127">
        <v>0.044710981794853</v>
      </c>
      <c r="J127">
        <v>0.00656036828530478</v>
      </c>
      <c r="K127">
        <v>0.0809961004327047</v>
      </c>
      <c r="L127">
        <v>0.061100256316809</v>
      </c>
      <c r="M127">
        <v>0.14182087814996</v>
      </c>
      <c r="N127">
        <v>0.13208213900357</v>
      </c>
      <c r="O127">
        <v>60.377358490566</v>
      </c>
      <c r="P127">
        <v>19.8113207547169</v>
      </c>
      <c r="Q127">
        <v>7.54716981132075</v>
      </c>
      <c r="R127">
        <v>10.377358490566</v>
      </c>
      <c r="S127" s="29">
        <f t="shared" si="22"/>
        <v>98.1132075471697</v>
      </c>
    </row>
    <row r="128" ht="19.5" spans="4:19">
      <c r="D128" s="20" t="s">
        <v>185</v>
      </c>
      <c r="E128" s="21">
        <f t="shared" ref="E128:R128" si="23">AVERAGE(E118:E127)</f>
        <v>16.8</v>
      </c>
      <c r="F128" s="22"/>
      <c r="G128" s="23">
        <f t="shared" si="23"/>
        <v>0.860325085794134</v>
      </c>
      <c r="H128" s="23">
        <f t="shared" si="23"/>
        <v>2.29980833333333</v>
      </c>
      <c r="I128" s="23">
        <f t="shared" si="23"/>
        <v>0.0460486968381563</v>
      </c>
      <c r="J128" s="23">
        <f t="shared" si="23"/>
        <v>0.00642674499803647</v>
      </c>
      <c r="K128" s="23">
        <f t="shared" si="23"/>
        <v>0.0801444137317947</v>
      </c>
      <c r="L128" s="23">
        <f t="shared" si="23"/>
        <v>0.0610262411994948</v>
      </c>
      <c r="M128" s="23">
        <f t="shared" si="23"/>
        <v>0.130028360893635</v>
      </c>
      <c r="N128" s="23">
        <f t="shared" si="23"/>
        <v>0.126654643717238</v>
      </c>
      <c r="O128" s="23">
        <f t="shared" si="23"/>
        <v>59.2452830188679</v>
      </c>
      <c r="P128" s="23">
        <f t="shared" si="23"/>
        <v>22.2641509433962</v>
      </c>
      <c r="Q128" s="23">
        <f t="shared" si="23"/>
        <v>7.35849056603773</v>
      </c>
      <c r="R128" s="23">
        <f t="shared" si="23"/>
        <v>10.9433962264151</v>
      </c>
      <c r="S128" s="31">
        <f t="shared" si="22"/>
        <v>99.8113207547168</v>
      </c>
    </row>
    <row r="129" ht="19.5" spans="4:19">
      <c r="D129" s="20" t="s">
        <v>186</v>
      </c>
      <c r="E129" s="24">
        <f t="shared" ref="E129:Q129" si="24">STDEVA(E118:E126)</f>
        <v>3.30823887354653</v>
      </c>
      <c r="F129" s="22"/>
      <c r="G129" s="24">
        <f t="shared" si="24"/>
        <v>0.00791504501739944</v>
      </c>
      <c r="H129" s="24">
        <f t="shared" si="24"/>
        <v>0.317354470086119</v>
      </c>
      <c r="I129" s="24">
        <f t="shared" si="24"/>
        <v>0.00148983947297227</v>
      </c>
      <c r="J129" s="24">
        <f t="shared" si="24"/>
        <v>0.00033493494037894</v>
      </c>
      <c r="K129" s="24">
        <f t="shared" si="24"/>
        <v>0.002102780578911</v>
      </c>
      <c r="L129" s="24">
        <f t="shared" si="24"/>
        <v>0.0022859676943224</v>
      </c>
      <c r="M129" s="24">
        <f t="shared" si="24"/>
        <v>0.00965025497364175</v>
      </c>
      <c r="N129" s="24">
        <f t="shared" si="24"/>
        <v>0.00623985187458794</v>
      </c>
      <c r="O129" s="24">
        <f t="shared" si="24"/>
        <v>2.8301886792453</v>
      </c>
      <c r="P129" s="24">
        <f t="shared" si="24"/>
        <v>1.59573766746734</v>
      </c>
      <c r="Q129" s="24">
        <f t="shared" si="24"/>
        <v>1.93210781878059</v>
      </c>
      <c r="R129" s="24">
        <f>STDEVA(R118:R127)</f>
        <v>2.14206117810395</v>
      </c>
      <c r="S129" s="32"/>
    </row>
    <row r="133" ht="13.5"/>
    <row r="134" spans="6:19">
      <c r="F134" s="37" t="s">
        <v>308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54"/>
    </row>
    <row r="135" ht="13.5" spans="6:19">
      <c r="F135" s="39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55"/>
    </row>
    <row r="143" ht="13.5"/>
    <row r="144" ht="21" spans="6:19">
      <c r="F144" s="41" t="s">
        <v>244</v>
      </c>
      <c r="G144" s="42"/>
      <c r="H144" s="42"/>
      <c r="I144" s="42"/>
      <c r="J144" s="42"/>
      <c r="K144" s="42"/>
      <c r="L144" s="42"/>
      <c r="M144" s="50"/>
      <c r="N144" s="51"/>
      <c r="O144" s="51"/>
      <c r="P144" s="51"/>
      <c r="Q144" s="51"/>
      <c r="R144" s="51"/>
      <c r="S144" s="56"/>
    </row>
    <row r="145" ht="21.75" spans="6:19">
      <c r="F145" s="43"/>
      <c r="G145" s="44"/>
      <c r="H145" s="44"/>
      <c r="I145" s="44"/>
      <c r="J145" s="44"/>
      <c r="K145" s="44"/>
      <c r="L145" s="44"/>
      <c r="M145" s="52"/>
      <c r="N145" s="53"/>
      <c r="O145" s="53"/>
      <c r="P145" s="53"/>
      <c r="Q145" s="53"/>
      <c r="R145" s="53"/>
      <c r="S145" s="57"/>
    </row>
    <row r="146" ht="15" spans="6:19">
      <c r="F146" s="4" t="s">
        <v>164</v>
      </c>
      <c r="G146" s="4" t="s">
        <v>60</v>
      </c>
      <c r="H146" s="4" t="s">
        <v>62</v>
      </c>
      <c r="I146" s="4" t="s">
        <v>63</v>
      </c>
      <c r="J146" s="4" t="s">
        <v>64</v>
      </c>
      <c r="K146" s="4" t="s">
        <v>65</v>
      </c>
      <c r="L146" s="4" t="s">
        <v>66</v>
      </c>
      <c r="M146" s="4" t="s">
        <v>67</v>
      </c>
      <c r="N146" s="4" t="s">
        <v>68</v>
      </c>
      <c r="O146" s="4" t="s">
        <v>69</v>
      </c>
      <c r="P146" s="4" t="s">
        <v>77</v>
      </c>
      <c r="Q146" s="58" t="s">
        <v>71</v>
      </c>
      <c r="R146" s="58" t="s">
        <v>72</v>
      </c>
      <c r="S146" s="4" t="s">
        <v>73</v>
      </c>
    </row>
    <row r="147" ht="15.75" spans="6:19">
      <c r="F147" s="4" t="s">
        <v>309</v>
      </c>
      <c r="G147" s="45">
        <v>61</v>
      </c>
      <c r="H147" s="46">
        <v>0.820640283048782</v>
      </c>
      <c r="I147" s="46">
        <v>1.254</v>
      </c>
      <c r="J147" s="46">
        <v>0.0449423225399519</v>
      </c>
      <c r="K147" s="46">
        <v>0.00806084224989611</v>
      </c>
      <c r="L147" s="46">
        <v>0.0897821933898705</v>
      </c>
      <c r="M147" s="46">
        <v>0.0691937792410998</v>
      </c>
      <c r="N147" s="46">
        <v>0.17439481051599</v>
      </c>
      <c r="O147" s="46">
        <v>15.293334976603</v>
      </c>
      <c r="P147" s="46">
        <v>55.6603773584905</v>
      </c>
      <c r="Q147" s="59">
        <v>0.188679245283018</v>
      </c>
      <c r="R147" s="59">
        <v>0.849056603773585</v>
      </c>
      <c r="S147" s="46">
        <v>15.09</v>
      </c>
    </row>
    <row r="148" ht="15.75" spans="6:19">
      <c r="F148" s="4" t="s">
        <v>166</v>
      </c>
      <c r="G148" s="45">
        <v>33.4</v>
      </c>
      <c r="H148" s="46">
        <v>0.842604447117934</v>
      </c>
      <c r="I148" s="46">
        <v>3.96431499999999</v>
      </c>
      <c r="J148" s="46">
        <v>0.0470135154613626</v>
      </c>
      <c r="K148" s="46">
        <v>0.00735337012958826</v>
      </c>
      <c r="L148" s="46">
        <v>0.085661068206293</v>
      </c>
      <c r="M148" s="46">
        <v>0.0656886728845036</v>
      </c>
      <c r="N148" s="46">
        <v>0.14575714470922</v>
      </c>
      <c r="O148" s="46">
        <v>0.137011935372814</v>
      </c>
      <c r="P148" s="46">
        <v>57.4528301886792</v>
      </c>
      <c r="Q148" s="23">
        <v>20.2830188679245</v>
      </c>
      <c r="R148" s="23">
        <v>9.90566037735848</v>
      </c>
      <c r="S148" s="46">
        <v>11.6037735849056</v>
      </c>
    </row>
    <row r="149" ht="31.5" spans="6:19">
      <c r="F149" s="47" t="s">
        <v>310</v>
      </c>
      <c r="G149" s="48">
        <v>14.7</v>
      </c>
      <c r="H149" s="49">
        <v>0.75812545215273</v>
      </c>
      <c r="I149" s="49">
        <v>1.38006333333333</v>
      </c>
      <c r="J149" s="49">
        <v>0.0392430701545408</v>
      </c>
      <c r="K149" s="49">
        <v>0.0092196152985434</v>
      </c>
      <c r="L149" s="49">
        <v>0.0958637996160673</v>
      </c>
      <c r="M149" s="49">
        <v>0.0689139274499141</v>
      </c>
      <c r="N149" s="49">
        <v>0.142384121267389</v>
      </c>
      <c r="O149" s="49">
        <v>0.139819131757725</v>
      </c>
      <c r="P149" s="49">
        <v>55.4716981132075</v>
      </c>
      <c r="Q149" s="60">
        <v>22.3584905660377</v>
      </c>
      <c r="R149" s="60">
        <v>9.71698113207546</v>
      </c>
      <c r="S149" s="49">
        <v>12.4528301886792</v>
      </c>
    </row>
    <row r="150" ht="32.25" spans="6:19">
      <c r="F150" s="47" t="s">
        <v>311</v>
      </c>
      <c r="G150" s="48">
        <v>30.5</v>
      </c>
      <c r="H150" s="49">
        <v>0.859334032740259</v>
      </c>
      <c r="I150" s="49">
        <v>3.37293666666667</v>
      </c>
      <c r="J150" s="49">
        <v>0.0466427940781691</v>
      </c>
      <c r="K150" s="49">
        <v>0.00657234412800147</v>
      </c>
      <c r="L150" s="49">
        <v>0.0809370283408514</v>
      </c>
      <c r="M150" s="49">
        <v>0.0622194973182659</v>
      </c>
      <c r="N150" s="49">
        <v>0.141554552664027</v>
      </c>
      <c r="O150" s="49">
        <v>0.132944187611634</v>
      </c>
      <c r="P150" s="49">
        <v>60.0943396226415</v>
      </c>
      <c r="Q150" s="60">
        <v>18.4905660377358</v>
      </c>
      <c r="R150" s="60">
        <v>7.54716981132075</v>
      </c>
      <c r="S150" s="49">
        <v>13.5849056603773</v>
      </c>
    </row>
    <row r="151" ht="31.5" spans="6:19">
      <c r="F151" s="47" t="s">
        <v>312</v>
      </c>
      <c r="G151" s="48">
        <v>21.6</v>
      </c>
      <c r="H151" s="49">
        <v>0.826878568444347</v>
      </c>
      <c r="I151" s="49">
        <v>2.15419666666666</v>
      </c>
      <c r="J151" s="49">
        <v>0.0452722123560226</v>
      </c>
      <c r="K151" s="49">
        <v>0.00779893858257091</v>
      </c>
      <c r="L151" s="49">
        <v>0.0881002023221228</v>
      </c>
      <c r="M151" s="49">
        <v>0.0679742135917488</v>
      </c>
      <c r="N151" s="49">
        <v>0.154620915593955</v>
      </c>
      <c r="O151" s="49">
        <v>0.142989968718675</v>
      </c>
      <c r="P151" s="49">
        <v>54.6226415094339</v>
      </c>
      <c r="Q151" s="60">
        <v>21.3207547169811</v>
      </c>
      <c r="R151" s="60">
        <v>8.77358490566037</v>
      </c>
      <c r="S151" s="49">
        <v>15.0943396226415</v>
      </c>
    </row>
    <row r="152" ht="15.75" spans="6:19">
      <c r="F152" s="4" t="s">
        <v>177</v>
      </c>
      <c r="G152" s="45">
        <v>40.8</v>
      </c>
      <c r="H152" s="46">
        <v>0.854940830030337</v>
      </c>
      <c r="I152" s="46">
        <v>4.19558333333333</v>
      </c>
      <c r="J152" s="46">
        <v>0.0460310044029193</v>
      </c>
      <c r="K152" s="46">
        <v>0.00666850145331702</v>
      </c>
      <c r="L152" s="46">
        <v>0.0816049119754347</v>
      </c>
      <c r="M152" s="46">
        <v>0.0621968898412834</v>
      </c>
      <c r="N152" s="46">
        <v>0.144614480891833</v>
      </c>
      <c r="O152" s="46">
        <v>0.133458832980569</v>
      </c>
      <c r="P152" s="46">
        <v>58.7735849056603</v>
      </c>
      <c r="Q152" s="23">
        <v>21.132075471698</v>
      </c>
      <c r="R152" s="23">
        <v>6.98113207547169</v>
      </c>
      <c r="S152" s="46">
        <v>12.8301886792453</v>
      </c>
    </row>
    <row r="153" ht="15.75" spans="6:19">
      <c r="F153" s="47" t="s">
        <v>176</v>
      </c>
      <c r="G153" s="48">
        <v>5</v>
      </c>
      <c r="H153" s="49">
        <v>0.739825319769598</v>
      </c>
      <c r="I153" s="49">
        <v>1.07786666666666</v>
      </c>
      <c r="J153" s="49">
        <v>0.0368515319960859</v>
      </c>
      <c r="K153" s="49">
        <v>0.00933561255380682</v>
      </c>
      <c r="L153" s="49">
        <v>0.0963422657363523</v>
      </c>
      <c r="M153" s="49">
        <v>0.0645208400068967</v>
      </c>
      <c r="N153" s="49">
        <v>0.132254054744241</v>
      </c>
      <c r="O153" s="49">
        <v>0.134428539732282</v>
      </c>
      <c r="P153" s="49">
        <v>58.3962264150943</v>
      </c>
      <c r="Q153" s="60">
        <v>21.132075471698</v>
      </c>
      <c r="R153" s="60">
        <v>8.67924528301885</v>
      </c>
      <c r="S153" s="49">
        <v>11.4150943396226</v>
      </c>
    </row>
    <row r="154" ht="30.75" spans="6:19">
      <c r="F154" s="47" t="s">
        <v>313</v>
      </c>
      <c r="G154" s="48">
        <v>16.8</v>
      </c>
      <c r="H154" s="49">
        <v>0.860325085794134</v>
      </c>
      <c r="I154" s="49">
        <v>2.29980833333333</v>
      </c>
      <c r="J154" s="49">
        <v>0.0460486968381563</v>
      </c>
      <c r="K154" s="49">
        <v>0.00642674499803647</v>
      </c>
      <c r="L154" s="49">
        <v>0.0801444137317947</v>
      </c>
      <c r="M154" s="49">
        <v>0.0610262411994948</v>
      </c>
      <c r="N154" s="49">
        <v>0.130028360893635</v>
      </c>
      <c r="O154" s="49">
        <v>0.126654643717238</v>
      </c>
      <c r="P154" s="49">
        <v>59.2452830188679</v>
      </c>
      <c r="Q154" s="60">
        <v>22.2641509433962</v>
      </c>
      <c r="R154" s="60">
        <v>7.35849056603773</v>
      </c>
      <c r="S154" s="49">
        <v>10.9433962264151</v>
      </c>
    </row>
    <row r="159" ht="13.5"/>
    <row r="160" spans="6:19">
      <c r="F160" s="37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54"/>
    </row>
    <row r="161" ht="13.5" spans="6:19">
      <c r="F161" s="39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55"/>
    </row>
  </sheetData>
  <mergeCells count="10">
    <mergeCell ref="D2:K3"/>
    <mergeCell ref="D20:K21"/>
    <mergeCell ref="D41:K42"/>
    <mergeCell ref="D79:K80"/>
    <mergeCell ref="D97:K98"/>
    <mergeCell ref="D61:K62"/>
    <mergeCell ref="F134:S135"/>
    <mergeCell ref="D114:K115"/>
    <mergeCell ref="F160:S161"/>
    <mergeCell ref="F144:M145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7:L23"/>
  <sheetViews>
    <sheetView workbookViewId="0">
      <selection activeCell="I7" sqref="I7:J16"/>
    </sheetView>
  </sheetViews>
  <sheetFormatPr defaultColWidth="9.14285714285714" defaultRowHeight="12.75"/>
  <cols>
    <col min="9" max="9" width="13.4285714285714" customWidth="1"/>
    <col min="10" max="10" width="24.7142857142857" customWidth="1"/>
  </cols>
  <sheetData>
    <row r="7" ht="15" spans="9:10">
      <c r="I7" s="2" t="s">
        <v>164</v>
      </c>
      <c r="J7" s="3" t="s">
        <v>314</v>
      </c>
    </row>
    <row r="8" ht="15" spans="8:10">
      <c r="H8" s="1"/>
      <c r="I8" s="4" t="s">
        <v>60</v>
      </c>
      <c r="J8" s="5">
        <v>56</v>
      </c>
    </row>
    <row r="9" ht="15" spans="9:10">
      <c r="I9" s="4" t="s">
        <v>62</v>
      </c>
      <c r="J9" s="5">
        <v>0.8087</v>
      </c>
    </row>
    <row r="10" ht="15" spans="9:10">
      <c r="I10" s="4" t="s">
        <v>63</v>
      </c>
      <c r="J10" s="5">
        <f>10.05/10</f>
        <v>1.005</v>
      </c>
    </row>
    <row r="11" ht="15" spans="9:10">
      <c r="I11" s="4" t="s">
        <v>64</v>
      </c>
      <c r="J11" s="5">
        <v>85.9659</v>
      </c>
    </row>
    <row r="12" ht="15" spans="9:10">
      <c r="I12" s="4" t="s">
        <v>65</v>
      </c>
      <c r="J12" s="5">
        <v>16.4397</v>
      </c>
    </row>
    <row r="13" ht="15" spans="9:10">
      <c r="I13" s="4" t="s">
        <v>66</v>
      </c>
      <c r="J13" s="5">
        <v>4.0546</v>
      </c>
    </row>
    <row r="14" ht="15" spans="9:12">
      <c r="I14" s="4" t="s">
        <v>67</v>
      </c>
      <c r="J14" s="5">
        <v>3.1765</v>
      </c>
      <c r="L14" s="6"/>
    </row>
    <row r="15" ht="15" spans="9:10">
      <c r="I15" s="4" t="s">
        <v>68</v>
      </c>
      <c r="J15" s="5">
        <v>0.0937</v>
      </c>
    </row>
    <row r="16" ht="15" spans="9:11">
      <c r="I16" s="4" t="s">
        <v>69</v>
      </c>
      <c r="J16" s="5">
        <v>0.0921</v>
      </c>
      <c r="K16" s="6"/>
    </row>
    <row r="17" ht="15.75" spans="9:10">
      <c r="I17" s="2"/>
      <c r="J17" s="7"/>
    </row>
    <row r="18" ht="15.75" spans="9:10">
      <c r="I18" s="2"/>
      <c r="J18" s="7"/>
    </row>
    <row r="19" ht="15.75" spans="9:10">
      <c r="I19" s="2"/>
      <c r="J19" s="7"/>
    </row>
    <row r="20" ht="15.75" spans="9:10">
      <c r="I20" s="2"/>
      <c r="J20" s="7"/>
    </row>
    <row r="23" spans="11:11">
      <c r="K23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AHP DATABASE_1</vt:lpstr>
      <vt:lpstr>AHP DATABASE_2</vt:lpstr>
      <vt:lpstr>AHP DATABASE_3</vt:lpstr>
      <vt:lpstr>MATRICES DATABASE_1</vt:lpstr>
      <vt:lpstr>MATRICES DATABASE_2</vt:lpstr>
      <vt:lpstr>MATRICES DATABASE_3</vt:lpstr>
      <vt:lpstr>Planilha7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danillo.xavier</dc:creator>
  <cp:lastModifiedBy>Danillo</cp:lastModifiedBy>
  <dcterms:created xsi:type="dcterms:W3CDTF">2023-12-14T19:43:00Z</dcterms:created>
  <dcterms:modified xsi:type="dcterms:W3CDTF">2024-08-26T15:31:04Z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EA7438E5D6234694B638B4E3B9AAC1C0_11</vt:lpwstr>
  </property>
  <property fmtid="{D5CDD505-2E9C-101B-9397-08002B2CF9AE}" pid="3" name="KSOProductBuildVer">
    <vt:lpwstr>1046-12.2.0.17562</vt:lpwstr>
  </property>
</Properties>
</file>