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anko\Desktop\"/>
    </mc:Choice>
  </mc:AlternateContent>
  <xr:revisionPtr revIDLastSave="0" documentId="13_ncr:1_{18474CB1-0088-47CB-A954-1744B9C3611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Vectores" sheetId="2" r:id="rId1"/>
    <sheet name="cinemática" sheetId="8" r:id="rId2"/>
    <sheet name="Dinamica" sheetId="4" r:id="rId3"/>
    <sheet name="Energy" sheetId="5" r:id="rId4"/>
    <sheet name="Colisiones" sheetId="6" r:id="rId5"/>
    <sheet name="Fluidos" sheetId="7" r:id="rId6"/>
    <sheet name="Sistemas en rotación" sheetId="9" r:id="rId7"/>
    <sheet name="Ondas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9" l="1"/>
  <c r="H21" i="9"/>
  <c r="G20" i="9"/>
  <c r="F19" i="9"/>
  <c r="G4" i="9"/>
  <c r="G6" i="9"/>
  <c r="G8" i="9"/>
  <c r="G3" i="9"/>
  <c r="G5" i="9" s="1"/>
  <c r="C6" i="9"/>
  <c r="F121" i="10"/>
  <c r="F350" i="10"/>
  <c r="F407" i="10"/>
  <c r="F436" i="10"/>
  <c r="F466" i="10"/>
  <c r="F492" i="10"/>
  <c r="F522" i="10"/>
  <c r="F551" i="10"/>
  <c r="F578" i="10"/>
  <c r="F607" i="10"/>
  <c r="F634" i="10"/>
  <c r="F656" i="10"/>
  <c r="F673" i="10"/>
  <c r="F687" i="10"/>
  <c r="F700" i="10"/>
  <c r="F712" i="10"/>
  <c r="F726" i="10"/>
  <c r="F737" i="10"/>
  <c r="F751" i="10"/>
  <c r="F764" i="10"/>
  <c r="F776" i="10"/>
  <c r="F790" i="10"/>
  <c r="F801" i="10"/>
  <c r="F815" i="10"/>
  <c r="F828" i="10"/>
  <c r="F840" i="10"/>
  <c r="F852" i="10"/>
  <c r="F863" i="10"/>
  <c r="F873" i="10"/>
  <c r="F884" i="10"/>
  <c r="F895" i="10"/>
  <c r="F905" i="10"/>
  <c r="F916" i="10"/>
  <c r="F927" i="10"/>
  <c r="F937" i="10"/>
  <c r="F948" i="10"/>
  <c r="F959" i="10"/>
  <c r="F969" i="10"/>
  <c r="F980" i="10"/>
  <c r="F991" i="10"/>
  <c r="F1001" i="10"/>
  <c r="C11" i="9"/>
  <c r="C8" i="9"/>
  <c r="C5" i="10"/>
  <c r="C2" i="10"/>
  <c r="C6" i="10"/>
  <c r="F672" i="10" s="1"/>
  <c r="B10" i="10"/>
  <c r="B11" i="10" s="1"/>
  <c r="B15" i="10" s="1"/>
  <c r="B40" i="7"/>
  <c r="B42" i="7"/>
  <c r="F958" i="10" l="1"/>
  <c r="F894" i="10"/>
  <c r="F851" i="10"/>
  <c r="F775" i="10"/>
  <c r="F750" i="10"/>
  <c r="F711" i="10"/>
  <c r="F654" i="10"/>
  <c r="F575" i="10"/>
  <c r="F519" i="10"/>
  <c r="F460" i="10"/>
  <c r="F404" i="10"/>
  <c r="F977" i="10"/>
  <c r="F945" i="10"/>
  <c r="F913" i="10"/>
  <c r="F892" i="10"/>
  <c r="F860" i="10"/>
  <c r="F838" i="10"/>
  <c r="F812" i="10"/>
  <c r="F785" i="10"/>
  <c r="F748" i="10"/>
  <c r="F721" i="10"/>
  <c r="F696" i="10"/>
  <c r="F652" i="10"/>
  <c r="F572" i="10"/>
  <c r="F514" i="10"/>
  <c r="F458" i="10"/>
  <c r="F400" i="10"/>
  <c r="F998" i="10"/>
  <c r="F976" i="10"/>
  <c r="F934" i="10"/>
  <c r="F912" i="10"/>
  <c r="F880" i="10"/>
  <c r="F848" i="10"/>
  <c r="F798" i="10"/>
  <c r="F759" i="10"/>
  <c r="F648" i="10"/>
  <c r="H7" i="10"/>
  <c r="H15" i="10"/>
  <c r="H23" i="10"/>
  <c r="H31" i="10"/>
  <c r="H39" i="10"/>
  <c r="H47" i="10"/>
  <c r="H55" i="10"/>
  <c r="H63" i="10"/>
  <c r="H71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287" i="10"/>
  <c r="H295" i="10"/>
  <c r="H303" i="10"/>
  <c r="H311" i="10"/>
  <c r="H319" i="10"/>
  <c r="H327" i="10"/>
  <c r="H335" i="10"/>
  <c r="H343" i="10"/>
  <c r="H351" i="10"/>
  <c r="H359" i="10"/>
  <c r="H367" i="10"/>
  <c r="H375" i="10"/>
  <c r="H383" i="10"/>
  <c r="H391" i="10"/>
  <c r="H399" i="10"/>
  <c r="H407" i="10"/>
  <c r="H415" i="10"/>
  <c r="H423" i="10"/>
  <c r="H431" i="10"/>
  <c r="H439" i="10"/>
  <c r="H447" i="10"/>
  <c r="H455" i="10"/>
  <c r="H463" i="10"/>
  <c r="H471" i="10"/>
  <c r="H479" i="10"/>
  <c r="H487" i="10"/>
  <c r="H495" i="10"/>
  <c r="H503" i="10"/>
  <c r="H511" i="10"/>
  <c r="H519" i="10"/>
  <c r="H527" i="10"/>
  <c r="H535" i="10"/>
  <c r="H543" i="10"/>
  <c r="H8" i="10"/>
  <c r="H16" i="10"/>
  <c r="H24" i="10"/>
  <c r="H32" i="10"/>
  <c r="H40" i="10"/>
  <c r="H48" i="10"/>
  <c r="H56" i="10"/>
  <c r="H64" i="10"/>
  <c r="H72" i="10"/>
  <c r="H80" i="10"/>
  <c r="H88" i="10"/>
  <c r="H9" i="10"/>
  <c r="H17" i="10"/>
  <c r="H25" i="10"/>
  <c r="H33" i="10"/>
  <c r="H41" i="10"/>
  <c r="H49" i="10"/>
  <c r="H57" i="10"/>
  <c r="H65" i="10"/>
  <c r="H73" i="10"/>
  <c r="H81" i="10"/>
  <c r="H89" i="10"/>
  <c r="H97" i="10"/>
  <c r="H105" i="10"/>
  <c r="H113" i="10"/>
  <c r="H121" i="10"/>
  <c r="H129" i="10"/>
  <c r="H137" i="10"/>
  <c r="H145" i="10"/>
  <c r="H153" i="10"/>
  <c r="H161" i="10"/>
  <c r="H169" i="10"/>
  <c r="H177" i="10"/>
  <c r="H185" i="10"/>
  <c r="H193" i="10"/>
  <c r="H201" i="10"/>
  <c r="H209" i="10"/>
  <c r="H217" i="10"/>
  <c r="H225" i="10"/>
  <c r="H233" i="10"/>
  <c r="H241" i="10"/>
  <c r="H249" i="10"/>
  <c r="H257" i="10"/>
  <c r="H265" i="10"/>
  <c r="H273" i="10"/>
  <c r="H281" i="10"/>
  <c r="H289" i="10"/>
  <c r="H297" i="10"/>
  <c r="H305" i="10"/>
  <c r="H313" i="10"/>
  <c r="H321" i="10"/>
  <c r="H329" i="10"/>
  <c r="H337" i="10"/>
  <c r="H345" i="10"/>
  <c r="H353" i="10"/>
  <c r="H361" i="10"/>
  <c r="H369" i="10"/>
  <c r="H377" i="10"/>
  <c r="H385" i="10"/>
  <c r="H393" i="10"/>
  <c r="H401" i="10"/>
  <c r="H409" i="10"/>
  <c r="H417" i="10"/>
  <c r="H425" i="10"/>
  <c r="H433" i="10"/>
  <c r="H441" i="10"/>
  <c r="H449" i="10"/>
  <c r="H457" i="10"/>
  <c r="H465" i="10"/>
  <c r="H473" i="10"/>
  <c r="H481" i="10"/>
  <c r="H489" i="10"/>
  <c r="H497" i="10"/>
  <c r="H505" i="10"/>
  <c r="H513" i="10"/>
  <c r="H521" i="10"/>
  <c r="H529" i="10"/>
  <c r="H537" i="10"/>
  <c r="H545" i="10"/>
  <c r="H553" i="10"/>
  <c r="H561" i="10"/>
  <c r="H569" i="10"/>
  <c r="H577" i="10"/>
  <c r="H585" i="10"/>
  <c r="H593" i="10"/>
  <c r="H601" i="10"/>
  <c r="H609" i="10"/>
  <c r="H617" i="10"/>
  <c r="H625" i="10"/>
  <c r="H633" i="10"/>
  <c r="H641" i="10"/>
  <c r="H649" i="10"/>
  <c r="H657" i="10"/>
  <c r="H665" i="10"/>
  <c r="H673" i="10"/>
  <c r="H681" i="10"/>
  <c r="H10" i="10"/>
  <c r="H5" i="10"/>
  <c r="H13" i="10"/>
  <c r="H21" i="10"/>
  <c r="H29" i="10"/>
  <c r="H37" i="10"/>
  <c r="H45" i="10"/>
  <c r="H53" i="10"/>
  <c r="H61" i="10"/>
  <c r="H6" i="10"/>
  <c r="H14" i="10"/>
  <c r="H22" i="10"/>
  <c r="H30" i="10"/>
  <c r="H38" i="10"/>
  <c r="H46" i="10"/>
  <c r="H54" i="10"/>
  <c r="H62" i="10"/>
  <c r="H70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286" i="10"/>
  <c r="H294" i="10"/>
  <c r="H302" i="10"/>
  <c r="H310" i="10"/>
  <c r="H318" i="10"/>
  <c r="H18" i="10"/>
  <c r="H36" i="10"/>
  <c r="H59" i="10"/>
  <c r="H76" i="10"/>
  <c r="H92" i="10"/>
  <c r="H106" i="10"/>
  <c r="H117" i="10"/>
  <c r="H131" i="10"/>
  <c r="H144" i="10"/>
  <c r="H156" i="10"/>
  <c r="H170" i="10"/>
  <c r="H181" i="10"/>
  <c r="H195" i="10"/>
  <c r="H208" i="10"/>
  <c r="H220" i="10"/>
  <c r="H234" i="10"/>
  <c r="H245" i="10"/>
  <c r="H259" i="10"/>
  <c r="H272" i="10"/>
  <c r="H284" i="10"/>
  <c r="H298" i="10"/>
  <c r="H309" i="10"/>
  <c r="H19" i="10"/>
  <c r="H42" i="10"/>
  <c r="H60" i="10"/>
  <c r="H77" i="10"/>
  <c r="H93" i="10"/>
  <c r="H107" i="10"/>
  <c r="H120" i="10"/>
  <c r="H132" i="10"/>
  <c r="H146" i="10"/>
  <c r="H157" i="10"/>
  <c r="H171" i="10"/>
  <c r="H184" i="10"/>
  <c r="H196" i="10"/>
  <c r="H210" i="10"/>
  <c r="H221" i="10"/>
  <c r="H235" i="10"/>
  <c r="H248" i="10"/>
  <c r="H260" i="10"/>
  <c r="H274" i="10"/>
  <c r="H285" i="10"/>
  <c r="H299" i="10"/>
  <c r="H312" i="10"/>
  <c r="H324" i="10"/>
  <c r="H334" i="10"/>
  <c r="H346" i="10"/>
  <c r="H356" i="10"/>
  <c r="H366" i="10"/>
  <c r="H378" i="10"/>
  <c r="H388" i="10"/>
  <c r="H398" i="10"/>
  <c r="H410" i="10"/>
  <c r="H420" i="10"/>
  <c r="H430" i="10"/>
  <c r="H442" i="10"/>
  <c r="H452" i="10"/>
  <c r="H462" i="10"/>
  <c r="H474" i="10"/>
  <c r="H484" i="10"/>
  <c r="H494" i="10"/>
  <c r="H506" i="10"/>
  <c r="H516" i="10"/>
  <c r="H526" i="10"/>
  <c r="H538" i="10"/>
  <c r="H548" i="10"/>
  <c r="H557" i="10"/>
  <c r="H566" i="10"/>
  <c r="H575" i="10"/>
  <c r="H584" i="10"/>
  <c r="H594" i="10"/>
  <c r="H603" i="10"/>
  <c r="H612" i="10"/>
  <c r="H621" i="10"/>
  <c r="H630" i="10"/>
  <c r="H639" i="10"/>
  <c r="H648" i="10"/>
  <c r="H658" i="10"/>
  <c r="H667" i="10"/>
  <c r="H676" i="10"/>
  <c r="H685" i="10"/>
  <c r="H693" i="10"/>
  <c r="H701" i="10"/>
  <c r="H709" i="10"/>
  <c r="H717" i="10"/>
  <c r="H725" i="10"/>
  <c r="H733" i="10"/>
  <c r="H741" i="10"/>
  <c r="H749" i="10"/>
  <c r="H757" i="10"/>
  <c r="H765" i="10"/>
  <c r="H773" i="10"/>
  <c r="H781" i="10"/>
  <c r="H789" i="10"/>
  <c r="H797" i="10"/>
  <c r="H805" i="10"/>
  <c r="H813" i="10"/>
  <c r="H821" i="10"/>
  <c r="H829" i="10"/>
  <c r="H837" i="10"/>
  <c r="H845" i="10"/>
  <c r="H853" i="10"/>
  <c r="H861" i="10"/>
  <c r="H869" i="10"/>
  <c r="H877" i="10"/>
  <c r="H885" i="10"/>
  <c r="H893" i="10"/>
  <c r="H20" i="10"/>
  <c r="H43" i="10"/>
  <c r="H66" i="10"/>
  <c r="H82" i="10"/>
  <c r="H96" i="10"/>
  <c r="H108" i="10"/>
  <c r="H122" i="10"/>
  <c r="H133" i="10"/>
  <c r="H147" i="10"/>
  <c r="H160" i="10"/>
  <c r="H172" i="10"/>
  <c r="H186" i="10"/>
  <c r="H197" i="10"/>
  <c r="H211" i="10"/>
  <c r="H224" i="10"/>
  <c r="H236" i="10"/>
  <c r="H250" i="10"/>
  <c r="H261" i="10"/>
  <c r="H275" i="10"/>
  <c r="H288" i="10"/>
  <c r="H300" i="10"/>
  <c r="H314" i="10"/>
  <c r="H325" i="10"/>
  <c r="H336" i="10"/>
  <c r="H347" i="10"/>
  <c r="H357" i="10"/>
  <c r="H368" i="10"/>
  <c r="H379" i="10"/>
  <c r="H389" i="10"/>
  <c r="H400" i="10"/>
  <c r="H411" i="10"/>
  <c r="H421" i="10"/>
  <c r="H432" i="10"/>
  <c r="H443" i="10"/>
  <c r="H453" i="10"/>
  <c r="H464" i="10"/>
  <c r="H475" i="10"/>
  <c r="H485" i="10"/>
  <c r="H496" i="10"/>
  <c r="H507" i="10"/>
  <c r="H517" i="10"/>
  <c r="H528" i="10"/>
  <c r="H539" i="10"/>
  <c r="H549" i="10"/>
  <c r="H558" i="10"/>
  <c r="H567" i="10"/>
  <c r="H576" i="10"/>
  <c r="H586" i="10"/>
  <c r="H595" i="10"/>
  <c r="H604" i="10"/>
  <c r="H613" i="10"/>
  <c r="H622" i="10"/>
  <c r="H631" i="10"/>
  <c r="H640" i="10"/>
  <c r="H650" i="10"/>
  <c r="H659" i="10"/>
  <c r="H668" i="10"/>
  <c r="H677" i="10"/>
  <c r="H686" i="10"/>
  <c r="H694" i="10"/>
  <c r="H26" i="10"/>
  <c r="H44" i="10"/>
  <c r="H67" i="10"/>
  <c r="H83" i="10"/>
  <c r="H98" i="10"/>
  <c r="H109" i="10"/>
  <c r="H123" i="10"/>
  <c r="H136" i="10"/>
  <c r="H148" i="10"/>
  <c r="H162" i="10"/>
  <c r="H173" i="10"/>
  <c r="H187" i="10"/>
  <c r="H200" i="10"/>
  <c r="H212" i="10"/>
  <c r="H226" i="10"/>
  <c r="H237" i="10"/>
  <c r="H251" i="10"/>
  <c r="H264" i="10"/>
  <c r="H276" i="10"/>
  <c r="H290" i="10"/>
  <c r="H301" i="10"/>
  <c r="H315" i="10"/>
  <c r="H326" i="10"/>
  <c r="H338" i="10"/>
  <c r="H348" i="10"/>
  <c r="H358" i="10"/>
  <c r="H370" i="10"/>
  <c r="H380" i="10"/>
  <c r="H390" i="10"/>
  <c r="H402" i="10"/>
  <c r="H412" i="10"/>
  <c r="H422" i="10"/>
  <c r="H434" i="10"/>
  <c r="H444" i="10"/>
  <c r="H454" i="10"/>
  <c r="H466" i="10"/>
  <c r="H476" i="10"/>
  <c r="H486" i="10"/>
  <c r="H498" i="10"/>
  <c r="H508" i="10"/>
  <c r="H518" i="10"/>
  <c r="H530" i="10"/>
  <c r="H540" i="10"/>
  <c r="H550" i="10"/>
  <c r="H559" i="10"/>
  <c r="H568" i="10"/>
  <c r="H578" i="10"/>
  <c r="H587" i="10"/>
  <c r="H596" i="10"/>
  <c r="H605" i="10"/>
  <c r="H614" i="10"/>
  <c r="H623" i="10"/>
  <c r="H632" i="10"/>
  <c r="H27" i="10"/>
  <c r="H50" i="10"/>
  <c r="H68" i="10"/>
  <c r="H84" i="10"/>
  <c r="H99" i="10"/>
  <c r="H112" i="10"/>
  <c r="H124" i="10"/>
  <c r="H138" i="10"/>
  <c r="H149" i="10"/>
  <c r="H163" i="10"/>
  <c r="H176" i="10"/>
  <c r="H188" i="10"/>
  <c r="H202" i="10"/>
  <c r="H213" i="10"/>
  <c r="H227" i="10"/>
  <c r="H240" i="10"/>
  <c r="H252" i="10"/>
  <c r="H266" i="10"/>
  <c r="H277" i="10"/>
  <c r="H291" i="10"/>
  <c r="H304" i="10"/>
  <c r="H316" i="10"/>
  <c r="H328" i="10"/>
  <c r="H339" i="10"/>
  <c r="H349" i="10"/>
  <c r="H360" i="10"/>
  <c r="H371" i="10"/>
  <c r="H381" i="10"/>
  <c r="H392" i="10"/>
  <c r="H403" i="10"/>
  <c r="H413" i="10"/>
  <c r="H424" i="10"/>
  <c r="H435" i="10"/>
  <c r="H445" i="10"/>
  <c r="H456" i="10"/>
  <c r="H467" i="10"/>
  <c r="H477" i="10"/>
  <c r="H488" i="10"/>
  <c r="H499" i="10"/>
  <c r="H509" i="10"/>
  <c r="H520" i="10"/>
  <c r="H531" i="10"/>
  <c r="H541" i="10"/>
  <c r="H551" i="10"/>
  <c r="H560" i="10"/>
  <c r="H570" i="10"/>
  <c r="H579" i="10"/>
  <c r="H588" i="10"/>
  <c r="H597" i="10"/>
  <c r="H606" i="10"/>
  <c r="H615" i="10"/>
  <c r="H624" i="10"/>
  <c r="H634" i="10"/>
  <c r="H643" i="10"/>
  <c r="H652" i="10"/>
  <c r="H661" i="10"/>
  <c r="H670" i="10"/>
  <c r="H679" i="10"/>
  <c r="H688" i="10"/>
  <c r="H696" i="10"/>
  <c r="H704" i="10"/>
  <c r="H712" i="10"/>
  <c r="H720" i="10"/>
  <c r="H728" i="10"/>
  <c r="H736" i="10"/>
  <c r="H744" i="10"/>
  <c r="H752" i="10"/>
  <c r="H760" i="10"/>
  <c r="H768" i="10"/>
  <c r="H776" i="10"/>
  <c r="H784" i="10"/>
  <c r="H792" i="10"/>
  <c r="H800" i="10"/>
  <c r="H808" i="10"/>
  <c r="H816" i="10"/>
  <c r="H824" i="10"/>
  <c r="H832" i="10"/>
  <c r="H840" i="10"/>
  <c r="H848" i="10"/>
  <c r="H856" i="10"/>
  <c r="H864" i="10"/>
  <c r="H34" i="10"/>
  <c r="H85" i="10"/>
  <c r="H116" i="10"/>
  <c r="H154" i="10"/>
  <c r="H189" i="10"/>
  <c r="H219" i="10"/>
  <c r="H256" i="10"/>
  <c r="H292" i="10"/>
  <c r="H322" i="10"/>
  <c r="H342" i="10"/>
  <c r="H364" i="10"/>
  <c r="H386" i="10"/>
  <c r="H406" i="10"/>
  <c r="H428" i="10"/>
  <c r="H450" i="10"/>
  <c r="H470" i="10"/>
  <c r="H492" i="10"/>
  <c r="H514" i="10"/>
  <c r="H534" i="10"/>
  <c r="H555" i="10"/>
  <c r="H573" i="10"/>
  <c r="H591" i="10"/>
  <c r="H610" i="10"/>
  <c r="H628" i="10"/>
  <c r="H645" i="10"/>
  <c r="H660" i="10"/>
  <c r="H674" i="10"/>
  <c r="H689" i="10"/>
  <c r="H700" i="10"/>
  <c r="H711" i="10"/>
  <c r="H722" i="10"/>
  <c r="H732" i="10"/>
  <c r="H743" i="10"/>
  <c r="H754" i="10"/>
  <c r="H764" i="10"/>
  <c r="H775" i="10"/>
  <c r="H786" i="10"/>
  <c r="H796" i="10"/>
  <c r="H807" i="10"/>
  <c r="H818" i="10"/>
  <c r="H828" i="10"/>
  <c r="H839" i="10"/>
  <c r="H850" i="10"/>
  <c r="H860" i="10"/>
  <c r="H871" i="10"/>
  <c r="H880" i="10"/>
  <c r="H889" i="10"/>
  <c r="H898" i="10"/>
  <c r="H906" i="10"/>
  <c r="H914" i="10"/>
  <c r="H922" i="10"/>
  <c r="H930" i="10"/>
  <c r="H938" i="10"/>
  <c r="H946" i="10"/>
  <c r="H954" i="10"/>
  <c r="H962" i="10"/>
  <c r="H970" i="10"/>
  <c r="H978" i="10"/>
  <c r="H986" i="10"/>
  <c r="H994" i="10"/>
  <c r="H1002" i="10"/>
  <c r="F10" i="10"/>
  <c r="F18" i="10"/>
  <c r="F26" i="10"/>
  <c r="F34" i="10"/>
  <c r="F42" i="10"/>
  <c r="F50" i="10"/>
  <c r="F58" i="10"/>
  <c r="F66" i="10"/>
  <c r="F74" i="10"/>
  <c r="F82" i="10"/>
  <c r="F90" i="10"/>
  <c r="F98" i="10"/>
  <c r="F106" i="10"/>
  <c r="F114" i="10"/>
  <c r="F122" i="10"/>
  <c r="F130" i="10"/>
  <c r="F138" i="10"/>
  <c r="F146" i="10"/>
  <c r="F154" i="10"/>
  <c r="F162" i="10"/>
  <c r="F170" i="10"/>
  <c r="F178" i="10"/>
  <c r="F186" i="10"/>
  <c r="F194" i="10"/>
  <c r="F202" i="10"/>
  <c r="F210" i="10"/>
  <c r="F218" i="10"/>
  <c r="F226" i="10"/>
  <c r="F234" i="10"/>
  <c r="F242" i="10"/>
  <c r="F250" i="10"/>
  <c r="F258" i="10"/>
  <c r="F266" i="10"/>
  <c r="F274" i="10"/>
  <c r="F282" i="10"/>
  <c r="F290" i="10"/>
  <c r="F298" i="10"/>
  <c r="H51" i="10"/>
  <c r="H91" i="10"/>
  <c r="H128" i="10"/>
  <c r="H164" i="10"/>
  <c r="H194" i="10"/>
  <c r="H229" i="10"/>
  <c r="H267" i="10"/>
  <c r="H296" i="10"/>
  <c r="H330" i="10"/>
  <c r="H350" i="10"/>
  <c r="H372" i="10"/>
  <c r="H394" i="10"/>
  <c r="H414" i="10"/>
  <c r="H436" i="10"/>
  <c r="H458" i="10"/>
  <c r="H478" i="10"/>
  <c r="H500" i="10"/>
  <c r="H522" i="10"/>
  <c r="H542" i="10"/>
  <c r="H562" i="10"/>
  <c r="H580" i="10"/>
  <c r="H598" i="10"/>
  <c r="H616" i="10"/>
  <c r="H635" i="10"/>
  <c r="H647" i="10"/>
  <c r="H663" i="10"/>
  <c r="H678" i="10"/>
  <c r="H691" i="10"/>
  <c r="H703" i="10"/>
  <c r="H714" i="10"/>
  <c r="H724" i="10"/>
  <c r="H735" i="10"/>
  <c r="H746" i="10"/>
  <c r="H756" i="10"/>
  <c r="H767" i="10"/>
  <c r="H778" i="10"/>
  <c r="H788" i="10"/>
  <c r="H799" i="10"/>
  <c r="H810" i="10"/>
  <c r="H820" i="10"/>
  <c r="H831" i="10"/>
  <c r="H842" i="10"/>
  <c r="H852" i="10"/>
  <c r="H863" i="10"/>
  <c r="H873" i="10"/>
  <c r="H882" i="10"/>
  <c r="H891" i="10"/>
  <c r="H900" i="10"/>
  <c r="H908" i="10"/>
  <c r="H916" i="10"/>
  <c r="H924" i="10"/>
  <c r="H932" i="10"/>
  <c r="H940" i="10"/>
  <c r="H948" i="10"/>
  <c r="H956" i="10"/>
  <c r="H964" i="10"/>
  <c r="H972" i="10"/>
  <c r="H980" i="10"/>
  <c r="H988" i="10"/>
  <c r="H996" i="10"/>
  <c r="F4" i="10"/>
  <c r="F12" i="10"/>
  <c r="F20" i="10"/>
  <c r="F28" i="10"/>
  <c r="F36" i="10"/>
  <c r="F44" i="10"/>
  <c r="F52" i="10"/>
  <c r="F60" i="10"/>
  <c r="F68" i="10"/>
  <c r="F76" i="10"/>
  <c r="F84" i="10"/>
  <c r="F92" i="10"/>
  <c r="F100" i="10"/>
  <c r="F108" i="10"/>
  <c r="F116" i="10"/>
  <c r="F124" i="10"/>
  <c r="F132" i="10"/>
  <c r="F140" i="10"/>
  <c r="F148" i="10"/>
  <c r="F156" i="10"/>
  <c r="F164" i="10"/>
  <c r="F172" i="10"/>
  <c r="F180" i="10"/>
  <c r="F188" i="10"/>
  <c r="F196" i="10"/>
  <c r="H52" i="10"/>
  <c r="H100" i="10"/>
  <c r="H130" i="10"/>
  <c r="H165" i="10"/>
  <c r="H203" i="10"/>
  <c r="H232" i="10"/>
  <c r="H268" i="10"/>
  <c r="H306" i="10"/>
  <c r="H331" i="10"/>
  <c r="H352" i="10"/>
  <c r="H373" i="10"/>
  <c r="H395" i="10"/>
  <c r="H416" i="10"/>
  <c r="H437" i="10"/>
  <c r="H459" i="10"/>
  <c r="H480" i="10"/>
  <c r="H501" i="10"/>
  <c r="H523" i="10"/>
  <c r="H544" i="10"/>
  <c r="H563" i="10"/>
  <c r="H581" i="10"/>
  <c r="H599" i="10"/>
  <c r="H618" i="10"/>
  <c r="H636" i="10"/>
  <c r="H651" i="10"/>
  <c r="H664" i="10"/>
  <c r="H680" i="10"/>
  <c r="H692" i="10"/>
  <c r="H705" i="10"/>
  <c r="H715" i="10"/>
  <c r="H726" i="10"/>
  <c r="H737" i="10"/>
  <c r="H747" i="10"/>
  <c r="H758" i="10"/>
  <c r="H769" i="10"/>
  <c r="H779" i="10"/>
  <c r="H790" i="10"/>
  <c r="H801" i="10"/>
  <c r="H811" i="10"/>
  <c r="H822" i="10"/>
  <c r="H833" i="10"/>
  <c r="H843" i="10"/>
  <c r="H854" i="10"/>
  <c r="H865" i="10"/>
  <c r="H874" i="10"/>
  <c r="H883" i="10"/>
  <c r="H892" i="10"/>
  <c r="H901" i="10"/>
  <c r="H909" i="10"/>
  <c r="H917" i="10"/>
  <c r="H925" i="10"/>
  <c r="H933" i="10"/>
  <c r="H941" i="10"/>
  <c r="H949" i="10"/>
  <c r="H957" i="10"/>
  <c r="H965" i="10"/>
  <c r="H973" i="10"/>
  <c r="H981" i="10"/>
  <c r="H989" i="10"/>
  <c r="H997" i="10"/>
  <c r="F5" i="10"/>
  <c r="F13" i="10"/>
  <c r="F21" i="10"/>
  <c r="F29" i="10"/>
  <c r="F37" i="10"/>
  <c r="F45" i="10"/>
  <c r="F53" i="10"/>
  <c r="F61" i="10"/>
  <c r="F69" i="10"/>
  <c r="F77" i="10"/>
  <c r="F85" i="10"/>
  <c r="F93" i="10"/>
  <c r="F101" i="10"/>
  <c r="F109" i="10"/>
  <c r="F117" i="10"/>
  <c r="F125" i="10"/>
  <c r="F133" i="10"/>
  <c r="F141" i="10"/>
  <c r="F149" i="10"/>
  <c r="H4" i="10"/>
  <c r="H58" i="10"/>
  <c r="H101" i="10"/>
  <c r="H139" i="10"/>
  <c r="H168" i="10"/>
  <c r="H204" i="10"/>
  <c r="H242" i="10"/>
  <c r="H269" i="10"/>
  <c r="H307" i="10"/>
  <c r="H332" i="10"/>
  <c r="H354" i="10"/>
  <c r="H374" i="10"/>
  <c r="H396" i="10"/>
  <c r="H418" i="10"/>
  <c r="H438" i="10"/>
  <c r="H460" i="10"/>
  <c r="H482" i="10"/>
  <c r="H502" i="10"/>
  <c r="H524" i="10"/>
  <c r="H546" i="10"/>
  <c r="H564" i="10"/>
  <c r="H582" i="10"/>
  <c r="H600" i="10"/>
  <c r="H619" i="10"/>
  <c r="H637" i="10"/>
  <c r="H653" i="10"/>
  <c r="H666" i="10"/>
  <c r="H682" i="10"/>
  <c r="H695" i="10"/>
  <c r="H706" i="10"/>
  <c r="H716" i="10"/>
  <c r="H727" i="10"/>
  <c r="H738" i="10"/>
  <c r="H748" i="10"/>
  <c r="H759" i="10"/>
  <c r="H770" i="10"/>
  <c r="H780" i="10"/>
  <c r="H791" i="10"/>
  <c r="H802" i="10"/>
  <c r="H812" i="10"/>
  <c r="H823" i="10"/>
  <c r="H834" i="10"/>
  <c r="H844" i="10"/>
  <c r="H855" i="10"/>
  <c r="H866" i="10"/>
  <c r="H875" i="10"/>
  <c r="H884" i="10"/>
  <c r="H894" i="10"/>
  <c r="H902" i="10"/>
  <c r="H910" i="10"/>
  <c r="H918" i="10"/>
  <c r="H926" i="10"/>
  <c r="H934" i="10"/>
  <c r="H942" i="10"/>
  <c r="H950" i="10"/>
  <c r="H958" i="10"/>
  <c r="H966" i="10"/>
  <c r="H974" i="10"/>
  <c r="H982" i="10"/>
  <c r="H990" i="10"/>
  <c r="H998" i="10"/>
  <c r="F6" i="10"/>
  <c r="F14" i="10"/>
  <c r="F22" i="10"/>
  <c r="F30" i="10"/>
  <c r="F38" i="10"/>
  <c r="F46" i="10"/>
  <c r="F54" i="10"/>
  <c r="F62" i="10"/>
  <c r="F70" i="10"/>
  <c r="F78" i="10"/>
  <c r="F86" i="10"/>
  <c r="F94" i="10"/>
  <c r="F102" i="10"/>
  <c r="F110" i="10"/>
  <c r="F118" i="10"/>
  <c r="F126" i="10"/>
  <c r="F134" i="10"/>
  <c r="F142" i="10"/>
  <c r="F150" i="10"/>
  <c r="H11" i="10"/>
  <c r="H69" i="10"/>
  <c r="H104" i="10"/>
  <c r="H140" i="10"/>
  <c r="H178" i="10"/>
  <c r="H205" i="10"/>
  <c r="H243" i="10"/>
  <c r="H280" i="10"/>
  <c r="H308" i="10"/>
  <c r="H333" i="10"/>
  <c r="H355" i="10"/>
  <c r="H376" i="10"/>
  <c r="H397" i="10"/>
  <c r="H419" i="10"/>
  <c r="H440" i="10"/>
  <c r="H461" i="10"/>
  <c r="H483" i="10"/>
  <c r="H504" i="10"/>
  <c r="H525" i="10"/>
  <c r="H547" i="10"/>
  <c r="H565" i="10"/>
  <c r="H583" i="10"/>
  <c r="H602" i="10"/>
  <c r="H620" i="10"/>
  <c r="H638" i="10"/>
  <c r="H654" i="10"/>
  <c r="H669" i="10"/>
  <c r="H683" i="10"/>
  <c r="H697" i="10"/>
  <c r="H707" i="10"/>
  <c r="H718" i="10"/>
  <c r="H729" i="10"/>
  <c r="H739" i="10"/>
  <c r="H750" i="10"/>
  <c r="H761" i="10"/>
  <c r="H771" i="10"/>
  <c r="H782" i="10"/>
  <c r="H793" i="10"/>
  <c r="H803" i="10"/>
  <c r="H814" i="10"/>
  <c r="H825" i="10"/>
  <c r="H835" i="10"/>
  <c r="H846" i="10"/>
  <c r="H857" i="10"/>
  <c r="H867" i="10"/>
  <c r="H876" i="10"/>
  <c r="H886" i="10"/>
  <c r="H895" i="10"/>
  <c r="H903" i="10"/>
  <c r="H911" i="10"/>
  <c r="H919" i="10"/>
  <c r="H927" i="10"/>
  <c r="H935" i="10"/>
  <c r="H943" i="10"/>
  <c r="H951" i="10"/>
  <c r="H959" i="10"/>
  <c r="H967" i="10"/>
  <c r="H975" i="10"/>
  <c r="H983" i="10"/>
  <c r="H991" i="10"/>
  <c r="H999" i="10"/>
  <c r="F7" i="10"/>
  <c r="F15" i="10"/>
  <c r="F23" i="10"/>
  <c r="F31" i="10"/>
  <c r="F39" i="10"/>
  <c r="F47" i="10"/>
  <c r="F55" i="10"/>
  <c r="F63" i="10"/>
  <c r="F71" i="10"/>
  <c r="F79" i="10"/>
  <c r="F87" i="10"/>
  <c r="F95" i="10"/>
  <c r="F103" i="10"/>
  <c r="F111" i="10"/>
  <c r="F119" i="10"/>
  <c r="F127" i="10"/>
  <c r="F135" i="10"/>
  <c r="F143" i="10"/>
  <c r="F151" i="10"/>
  <c r="F159" i="10"/>
  <c r="F167" i="10"/>
  <c r="F175" i="10"/>
  <c r="F183" i="10"/>
  <c r="F191" i="10"/>
  <c r="H74" i="10"/>
  <c r="H155" i="10"/>
  <c r="H253" i="10"/>
  <c r="H340" i="10"/>
  <c r="H387" i="10"/>
  <c r="H448" i="10"/>
  <c r="H75" i="10"/>
  <c r="H179" i="10"/>
  <c r="H258" i="10"/>
  <c r="H341" i="10"/>
  <c r="H404" i="10"/>
  <c r="H451" i="10"/>
  <c r="H512" i="10"/>
  <c r="H571" i="10"/>
  <c r="H611" i="10"/>
  <c r="H656" i="10"/>
  <c r="H698" i="10"/>
  <c r="H723" i="10"/>
  <c r="H753" i="10"/>
  <c r="H783" i="10"/>
  <c r="H809" i="10"/>
  <c r="H838" i="10"/>
  <c r="H868" i="10"/>
  <c r="H890" i="10"/>
  <c r="H913" i="10"/>
  <c r="H936" i="10"/>
  <c r="H955" i="10"/>
  <c r="H977" i="10"/>
  <c r="H1000" i="10"/>
  <c r="F19" i="10"/>
  <c r="F41" i="10"/>
  <c r="F64" i="10"/>
  <c r="F83" i="10"/>
  <c r="F105" i="10"/>
  <c r="F128" i="10"/>
  <c r="F147" i="10"/>
  <c r="F163" i="10"/>
  <c r="F176" i="10"/>
  <c r="F189" i="10"/>
  <c r="F200" i="10"/>
  <c r="F209" i="10"/>
  <c r="F219" i="10"/>
  <c r="F228" i="10"/>
  <c r="F237" i="10"/>
  <c r="F246" i="10"/>
  <c r="F255" i="10"/>
  <c r="F264" i="10"/>
  <c r="F273" i="10"/>
  <c r="F283" i="10"/>
  <c r="F292" i="10"/>
  <c r="F301" i="10"/>
  <c r="F309" i="10"/>
  <c r="F317" i="10"/>
  <c r="F325" i="10"/>
  <c r="F333" i="10"/>
  <c r="F341" i="10"/>
  <c r="F349" i="10"/>
  <c r="F357" i="10"/>
  <c r="F365" i="10"/>
  <c r="F373" i="10"/>
  <c r="F381" i="10"/>
  <c r="F389" i="10"/>
  <c r="F397" i="10"/>
  <c r="F405" i="10"/>
  <c r="F413" i="10"/>
  <c r="F421" i="10"/>
  <c r="F429" i="10"/>
  <c r="F437" i="10"/>
  <c r="F445" i="10"/>
  <c r="F453" i="10"/>
  <c r="F461" i="10"/>
  <c r="F469" i="10"/>
  <c r="F477" i="10"/>
  <c r="F485" i="10"/>
  <c r="F493" i="10"/>
  <c r="F501" i="10"/>
  <c r="F509" i="10"/>
  <c r="F517" i="10"/>
  <c r="F525" i="10"/>
  <c r="F533" i="10"/>
  <c r="F541" i="10"/>
  <c r="F549" i="10"/>
  <c r="F557" i="10"/>
  <c r="F565" i="10"/>
  <c r="F573" i="10"/>
  <c r="F581" i="10"/>
  <c r="F589" i="10"/>
  <c r="F597" i="10"/>
  <c r="F605" i="10"/>
  <c r="F613" i="10"/>
  <c r="F621" i="10"/>
  <c r="F629" i="10"/>
  <c r="F637" i="10"/>
  <c r="F645" i="10"/>
  <c r="H90" i="10"/>
  <c r="H180" i="10"/>
  <c r="H282" i="10"/>
  <c r="H344" i="10"/>
  <c r="H405" i="10"/>
  <c r="H468" i="10"/>
  <c r="H515" i="10"/>
  <c r="H572" i="10"/>
  <c r="H626" i="10"/>
  <c r="H662" i="10"/>
  <c r="H699" i="10"/>
  <c r="H730" i="10"/>
  <c r="H755" i="10"/>
  <c r="H785" i="10"/>
  <c r="H815" i="10"/>
  <c r="H841" i="10"/>
  <c r="H870" i="10"/>
  <c r="H896" i="10"/>
  <c r="H915" i="10"/>
  <c r="H937" i="10"/>
  <c r="H960" i="10"/>
  <c r="H979" i="10"/>
  <c r="H1001" i="10"/>
  <c r="F24" i="10"/>
  <c r="F43" i="10"/>
  <c r="F65" i="10"/>
  <c r="F88" i="10"/>
  <c r="F107" i="10"/>
  <c r="F129" i="10"/>
  <c r="F152" i="10"/>
  <c r="F165" i="10"/>
  <c r="F177" i="10"/>
  <c r="H114" i="10"/>
  <c r="H192" i="10"/>
  <c r="H283" i="10"/>
  <c r="H362" i="10"/>
  <c r="H408" i="10"/>
  <c r="H469" i="10"/>
  <c r="H532" i="10"/>
  <c r="H574" i="10"/>
  <c r="H627" i="10"/>
  <c r="H671" i="10"/>
  <c r="H702" i="10"/>
  <c r="H731" i="10"/>
  <c r="H762" i="10"/>
  <c r="H787" i="10"/>
  <c r="H817" i="10"/>
  <c r="H847" i="10"/>
  <c r="H872" i="10"/>
  <c r="H897" i="10"/>
  <c r="H920" i="10"/>
  <c r="H939" i="10"/>
  <c r="H961" i="10"/>
  <c r="H984" i="10"/>
  <c r="H3" i="10"/>
  <c r="F25" i="10"/>
  <c r="F48" i="10"/>
  <c r="F67" i="10"/>
  <c r="F89" i="10"/>
  <c r="F112" i="10"/>
  <c r="F131" i="10"/>
  <c r="F153" i="10"/>
  <c r="F166" i="10"/>
  <c r="F179" i="10"/>
  <c r="F192" i="10"/>
  <c r="F203" i="10"/>
  <c r="F212" i="10"/>
  <c r="F221" i="10"/>
  <c r="F230" i="10"/>
  <c r="F239" i="10"/>
  <c r="F248" i="10"/>
  <c r="F257" i="10"/>
  <c r="F267" i="10"/>
  <c r="F276" i="10"/>
  <c r="F285" i="10"/>
  <c r="F294" i="10"/>
  <c r="F303" i="10"/>
  <c r="F311" i="10"/>
  <c r="F319" i="10"/>
  <c r="F327" i="10"/>
  <c r="F335" i="10"/>
  <c r="F343" i="10"/>
  <c r="F351" i="10"/>
  <c r="F359" i="10"/>
  <c r="F367" i="10"/>
  <c r="F375" i="10"/>
  <c r="F383" i="10"/>
  <c r="F391" i="10"/>
  <c r="F399" i="10"/>
  <c r="H115" i="10"/>
  <c r="H216" i="10"/>
  <c r="H293" i="10"/>
  <c r="H363" i="10"/>
  <c r="H426" i="10"/>
  <c r="H472" i="10"/>
  <c r="H533" i="10"/>
  <c r="H589" i="10"/>
  <c r="H629" i="10"/>
  <c r="H672" i="10"/>
  <c r="H708" i="10"/>
  <c r="H734" i="10"/>
  <c r="H763" i="10"/>
  <c r="H794" i="10"/>
  <c r="H819" i="10"/>
  <c r="H849" i="10"/>
  <c r="H878" i="10"/>
  <c r="H899" i="10"/>
  <c r="H921" i="10"/>
  <c r="H944" i="10"/>
  <c r="H963" i="10"/>
  <c r="H985" i="10"/>
  <c r="F8" i="10"/>
  <c r="F27" i="10"/>
  <c r="F49" i="10"/>
  <c r="F72" i="10"/>
  <c r="F91" i="10"/>
  <c r="F113" i="10"/>
  <c r="F136" i="10"/>
  <c r="F155" i="10"/>
  <c r="F168" i="10"/>
  <c r="F181" i="10"/>
  <c r="F193" i="10"/>
  <c r="F204" i="10"/>
  <c r="F213" i="10"/>
  <c r="F222" i="10"/>
  <c r="F231" i="10"/>
  <c r="F240" i="10"/>
  <c r="F249" i="10"/>
  <c r="F259" i="10"/>
  <c r="F268" i="10"/>
  <c r="F277" i="10"/>
  <c r="F286" i="10"/>
  <c r="F295" i="10"/>
  <c r="F304" i="10"/>
  <c r="F312" i="10"/>
  <c r="F320" i="10"/>
  <c r="F328" i="10"/>
  <c r="F336" i="10"/>
  <c r="F344" i="10"/>
  <c r="F352" i="10"/>
  <c r="F360" i="10"/>
  <c r="F368" i="10"/>
  <c r="H12" i="10"/>
  <c r="H125" i="10"/>
  <c r="H218" i="10"/>
  <c r="H317" i="10"/>
  <c r="H365" i="10"/>
  <c r="H427" i="10"/>
  <c r="H490" i="10"/>
  <c r="H536" i="10"/>
  <c r="H590" i="10"/>
  <c r="H642" i="10"/>
  <c r="H675" i="10"/>
  <c r="H710" i="10"/>
  <c r="H740" i="10"/>
  <c r="H766" i="10"/>
  <c r="H795" i="10"/>
  <c r="H826" i="10"/>
  <c r="H851" i="10"/>
  <c r="H879" i="10"/>
  <c r="H904" i="10"/>
  <c r="H923" i="10"/>
  <c r="H945" i="10"/>
  <c r="H968" i="10"/>
  <c r="H987" i="10"/>
  <c r="F9" i="10"/>
  <c r="F32" i="10"/>
  <c r="F51" i="10"/>
  <c r="F73" i="10"/>
  <c r="F96" i="10"/>
  <c r="F115" i="10"/>
  <c r="F137" i="10"/>
  <c r="F157" i="10"/>
  <c r="F169" i="10"/>
  <c r="F182" i="10"/>
  <c r="F195" i="10"/>
  <c r="F205" i="10"/>
  <c r="F214" i="10"/>
  <c r="F223" i="10"/>
  <c r="F232" i="10"/>
  <c r="F241" i="10"/>
  <c r="F251" i="10"/>
  <c r="F260" i="10"/>
  <c r="F269" i="10"/>
  <c r="F278" i="10"/>
  <c r="F287" i="10"/>
  <c r="F296" i="10"/>
  <c r="F305" i="10"/>
  <c r="F313" i="10"/>
  <c r="F321" i="10"/>
  <c r="F329" i="10"/>
  <c r="F337" i="10"/>
  <c r="F345" i="10"/>
  <c r="F353" i="10"/>
  <c r="F361" i="10"/>
  <c r="F369" i="10"/>
  <c r="F377" i="10"/>
  <c r="F385" i="10"/>
  <c r="F393" i="10"/>
  <c r="F401" i="10"/>
  <c r="F409" i="10"/>
  <c r="F417" i="10"/>
  <c r="F425" i="10"/>
  <c r="F433" i="10"/>
  <c r="F441" i="10"/>
  <c r="F449" i="10"/>
  <c r="F457" i="10"/>
  <c r="F465" i="10"/>
  <c r="F473" i="10"/>
  <c r="F481" i="10"/>
  <c r="F489" i="10"/>
  <c r="F497" i="10"/>
  <c r="F505" i="10"/>
  <c r="F513" i="10"/>
  <c r="F521" i="10"/>
  <c r="F529" i="10"/>
  <c r="F537" i="10"/>
  <c r="F545" i="10"/>
  <c r="F553" i="10"/>
  <c r="F561" i="10"/>
  <c r="F569" i="10"/>
  <c r="F577" i="10"/>
  <c r="F585" i="10"/>
  <c r="F593" i="10"/>
  <c r="F601" i="10"/>
  <c r="F609" i="10"/>
  <c r="F617" i="10"/>
  <c r="H28" i="10"/>
  <c r="H141" i="10"/>
  <c r="H228" i="10"/>
  <c r="H320" i="10"/>
  <c r="H382" i="10"/>
  <c r="H429" i="10"/>
  <c r="H491" i="10"/>
  <c r="H552" i="10"/>
  <c r="H592" i="10"/>
  <c r="H644" i="10"/>
  <c r="H684" i="10"/>
  <c r="H713" i="10"/>
  <c r="H742" i="10"/>
  <c r="H772" i="10"/>
  <c r="H798" i="10"/>
  <c r="H827" i="10"/>
  <c r="H858" i="10"/>
  <c r="H881" i="10"/>
  <c r="H905" i="10"/>
  <c r="H928" i="10"/>
  <c r="H947" i="10"/>
  <c r="H969" i="10"/>
  <c r="H992" i="10"/>
  <c r="F11" i="10"/>
  <c r="F33" i="10"/>
  <c r="F56" i="10"/>
  <c r="F75" i="10"/>
  <c r="F97" i="10"/>
  <c r="F120" i="10"/>
  <c r="F139" i="10"/>
  <c r="F158" i="10"/>
  <c r="F171" i="10"/>
  <c r="F184" i="10"/>
  <c r="F197" i="10"/>
  <c r="F206" i="10"/>
  <c r="F215" i="10"/>
  <c r="F224" i="10"/>
  <c r="F233" i="10"/>
  <c r="F243" i="10"/>
  <c r="F252" i="10"/>
  <c r="F261" i="10"/>
  <c r="F270" i="10"/>
  <c r="F279" i="10"/>
  <c r="F288" i="10"/>
  <c r="F297" i="10"/>
  <c r="F306" i="10"/>
  <c r="F314" i="10"/>
  <c r="F322" i="10"/>
  <c r="F330" i="10"/>
  <c r="F338" i="10"/>
  <c r="F346" i="10"/>
  <c r="F354" i="10"/>
  <c r="F362" i="10"/>
  <c r="F370" i="10"/>
  <c r="F378" i="10"/>
  <c r="F386" i="10"/>
  <c r="F394" i="10"/>
  <c r="F402" i="10"/>
  <c r="H323" i="10"/>
  <c r="H608" i="10"/>
  <c r="H751" i="10"/>
  <c r="H862" i="10"/>
  <c r="H953" i="10"/>
  <c r="F40" i="10"/>
  <c r="F123" i="10"/>
  <c r="F187" i="10"/>
  <c r="F216" i="10"/>
  <c r="F238" i="10"/>
  <c r="F263" i="10"/>
  <c r="F289" i="10"/>
  <c r="F310" i="10"/>
  <c r="F332" i="10"/>
  <c r="F355" i="10"/>
  <c r="F374" i="10"/>
  <c r="F390" i="10"/>
  <c r="F406" i="10"/>
  <c r="F416" i="10"/>
  <c r="F427" i="10"/>
  <c r="F438" i="10"/>
  <c r="F448" i="10"/>
  <c r="F459" i="10"/>
  <c r="F470" i="10"/>
  <c r="F480" i="10"/>
  <c r="F491" i="10"/>
  <c r="F502" i="10"/>
  <c r="F512" i="10"/>
  <c r="F523" i="10"/>
  <c r="F534" i="10"/>
  <c r="F544" i="10"/>
  <c r="F555" i="10"/>
  <c r="F566" i="10"/>
  <c r="F576" i="10"/>
  <c r="F587" i="10"/>
  <c r="F598" i="10"/>
  <c r="F608" i="10"/>
  <c r="F619" i="10"/>
  <c r="F628" i="10"/>
  <c r="F638" i="10"/>
  <c r="F647" i="10"/>
  <c r="F655" i="10"/>
  <c r="F663" i="10"/>
  <c r="H384" i="10"/>
  <c r="H646" i="10"/>
  <c r="H774" i="10"/>
  <c r="H887" i="10"/>
  <c r="H971" i="10"/>
  <c r="F57" i="10"/>
  <c r="F144" i="10"/>
  <c r="F190" i="10"/>
  <c r="F217" i="10"/>
  <c r="F244" i="10"/>
  <c r="F265" i="10"/>
  <c r="F291" i="10"/>
  <c r="F315" i="10"/>
  <c r="F334" i="10"/>
  <c r="F356" i="10"/>
  <c r="H446" i="10"/>
  <c r="H655" i="10"/>
  <c r="H777" i="10"/>
  <c r="H888" i="10"/>
  <c r="H976" i="10"/>
  <c r="F59" i="10"/>
  <c r="F145" i="10"/>
  <c r="F198" i="10"/>
  <c r="F220" i="10"/>
  <c r="F245" i="10"/>
  <c r="F271" i="10"/>
  <c r="F293" i="10"/>
  <c r="F316" i="10"/>
  <c r="F339" i="10"/>
  <c r="F358" i="10"/>
  <c r="F379" i="10"/>
  <c r="F395" i="10"/>
  <c r="F408" i="10"/>
  <c r="F419" i="10"/>
  <c r="F430" i="10"/>
  <c r="F440" i="10"/>
  <c r="F451" i="10"/>
  <c r="F462" i="10"/>
  <c r="F472" i="10"/>
  <c r="F483" i="10"/>
  <c r="F494" i="10"/>
  <c r="F504" i="10"/>
  <c r="F515" i="10"/>
  <c r="F526" i="10"/>
  <c r="F536" i="10"/>
  <c r="F547" i="10"/>
  <c r="F558" i="10"/>
  <c r="F568" i="10"/>
  <c r="F579" i="10"/>
  <c r="F590" i="10"/>
  <c r="F600" i="10"/>
  <c r="F611" i="10"/>
  <c r="F622" i="10"/>
  <c r="F631" i="10"/>
  <c r="F640" i="10"/>
  <c r="F649" i="10"/>
  <c r="F657" i="10"/>
  <c r="F665" i="10"/>
  <c r="H493" i="10"/>
  <c r="H687" i="10"/>
  <c r="H804" i="10"/>
  <c r="H907" i="10"/>
  <c r="H993" i="10"/>
  <c r="F80" i="10"/>
  <c r="F160" i="10"/>
  <c r="F199" i="10"/>
  <c r="F225" i="10"/>
  <c r="F247" i="10"/>
  <c r="F272" i="10"/>
  <c r="F299" i="10"/>
  <c r="F318" i="10"/>
  <c r="F340" i="10"/>
  <c r="F363" i="10"/>
  <c r="F380" i="10"/>
  <c r="F396" i="10"/>
  <c r="F410" i="10"/>
  <c r="F420" i="10"/>
  <c r="F431" i="10"/>
  <c r="F442" i="10"/>
  <c r="F452" i="10"/>
  <c r="F463" i="10"/>
  <c r="F474" i="10"/>
  <c r="F484" i="10"/>
  <c r="F495" i="10"/>
  <c r="F506" i="10"/>
  <c r="F516" i="10"/>
  <c r="F527" i="10"/>
  <c r="F538" i="10"/>
  <c r="F548" i="10"/>
  <c r="F559" i="10"/>
  <c r="F570" i="10"/>
  <c r="F580" i="10"/>
  <c r="F591" i="10"/>
  <c r="F602" i="10"/>
  <c r="F612" i="10"/>
  <c r="F623" i="10"/>
  <c r="F632" i="10"/>
  <c r="F641" i="10"/>
  <c r="F650" i="10"/>
  <c r="F658" i="10"/>
  <c r="F666" i="10"/>
  <c r="F674" i="10"/>
  <c r="F682" i="10"/>
  <c r="F690" i="10"/>
  <c r="F698" i="10"/>
  <c r="F706" i="10"/>
  <c r="F714" i="10"/>
  <c r="F722" i="10"/>
  <c r="F730" i="10"/>
  <c r="F738" i="10"/>
  <c r="F746" i="10"/>
  <c r="F754" i="10"/>
  <c r="F762" i="10"/>
  <c r="F770" i="10"/>
  <c r="F778" i="10"/>
  <c r="F786" i="10"/>
  <c r="F794" i="10"/>
  <c r="F802" i="10"/>
  <c r="F810" i="10"/>
  <c r="F818" i="10"/>
  <c r="F826" i="10"/>
  <c r="F834" i="10"/>
  <c r="F842" i="10"/>
  <c r="F850" i="10"/>
  <c r="F858" i="10"/>
  <c r="F866" i="10"/>
  <c r="F874" i="10"/>
  <c r="F882" i="10"/>
  <c r="F890" i="10"/>
  <c r="F898" i="10"/>
  <c r="F906" i="10"/>
  <c r="F914" i="10"/>
  <c r="F922" i="10"/>
  <c r="F930" i="10"/>
  <c r="F938" i="10"/>
  <c r="F946" i="10"/>
  <c r="F954" i="10"/>
  <c r="F962" i="10"/>
  <c r="F970" i="10"/>
  <c r="F978" i="10"/>
  <c r="F986" i="10"/>
  <c r="F994" i="10"/>
  <c r="F1002" i="10"/>
  <c r="H510" i="10"/>
  <c r="H690" i="10"/>
  <c r="H806" i="10"/>
  <c r="H912" i="10"/>
  <c r="H995" i="10"/>
  <c r="F81" i="10"/>
  <c r="F161" i="10"/>
  <c r="F201" i="10"/>
  <c r="F227" i="10"/>
  <c r="F253" i="10"/>
  <c r="F275" i="10"/>
  <c r="F300" i="10"/>
  <c r="F323" i="10"/>
  <c r="F342" i="10"/>
  <c r="F364" i="10"/>
  <c r="F382" i="10"/>
  <c r="F398" i="10"/>
  <c r="F411" i="10"/>
  <c r="F422" i="10"/>
  <c r="F432" i="10"/>
  <c r="F443" i="10"/>
  <c r="F454" i="10"/>
  <c r="F464" i="10"/>
  <c r="F475" i="10"/>
  <c r="F486" i="10"/>
  <c r="F496" i="10"/>
  <c r="F507" i="10"/>
  <c r="F518" i="10"/>
  <c r="F528" i="10"/>
  <c r="F539" i="10"/>
  <c r="F550" i="10"/>
  <c r="F560" i="10"/>
  <c r="F571" i="10"/>
  <c r="F582" i="10"/>
  <c r="F592" i="10"/>
  <c r="F603" i="10"/>
  <c r="F614" i="10"/>
  <c r="F624" i="10"/>
  <c r="F633" i="10"/>
  <c r="F642" i="10"/>
  <c r="F651" i="10"/>
  <c r="F659" i="10"/>
  <c r="F667" i="10"/>
  <c r="F675" i="10"/>
  <c r="F683" i="10"/>
  <c r="F691" i="10"/>
  <c r="F699" i="10"/>
  <c r="F707" i="10"/>
  <c r="F715" i="10"/>
  <c r="F723" i="10"/>
  <c r="F731" i="10"/>
  <c r="F739" i="10"/>
  <c r="F747" i="10"/>
  <c r="F755" i="10"/>
  <c r="F763" i="10"/>
  <c r="F771" i="10"/>
  <c r="F779" i="10"/>
  <c r="F787" i="10"/>
  <c r="F795" i="10"/>
  <c r="F803" i="10"/>
  <c r="F811" i="10"/>
  <c r="F819" i="10"/>
  <c r="F827" i="10"/>
  <c r="F835" i="10"/>
  <c r="F843" i="10"/>
  <c r="H35" i="10"/>
  <c r="H554" i="10"/>
  <c r="H719" i="10"/>
  <c r="H830" i="10"/>
  <c r="H929" i="10"/>
  <c r="F16" i="10"/>
  <c r="F99" i="10"/>
  <c r="F173" i="10"/>
  <c r="F207" i="10"/>
  <c r="F229" i="10"/>
  <c r="F254" i="10"/>
  <c r="F280" i="10"/>
  <c r="F302" i="10"/>
  <c r="F324" i="10"/>
  <c r="F347" i="10"/>
  <c r="F366" i="10"/>
  <c r="H152" i="10"/>
  <c r="H556" i="10"/>
  <c r="H721" i="10"/>
  <c r="H836" i="10"/>
  <c r="H931" i="10"/>
  <c r="F17" i="10"/>
  <c r="F104" i="10"/>
  <c r="F174" i="10"/>
  <c r="F208" i="10"/>
  <c r="F235" i="10"/>
  <c r="F256" i="10"/>
  <c r="F281" i="10"/>
  <c r="F307" i="10"/>
  <c r="F326" i="10"/>
  <c r="F348" i="10"/>
  <c r="F371" i="10"/>
  <c r="F387" i="10"/>
  <c r="F403" i="10"/>
  <c r="F414" i="10"/>
  <c r="F424" i="10"/>
  <c r="F435" i="10"/>
  <c r="F446" i="10"/>
  <c r="F456" i="10"/>
  <c r="F467" i="10"/>
  <c r="F478" i="10"/>
  <c r="F488" i="10"/>
  <c r="F499" i="10"/>
  <c r="F510" i="10"/>
  <c r="F520" i="10"/>
  <c r="F531" i="10"/>
  <c r="F542" i="10"/>
  <c r="F552" i="10"/>
  <c r="F563" i="10"/>
  <c r="F574" i="10"/>
  <c r="F584" i="10"/>
  <c r="F595" i="10"/>
  <c r="F606" i="10"/>
  <c r="F616" i="10"/>
  <c r="F626" i="10"/>
  <c r="F635" i="10"/>
  <c r="F644" i="10"/>
  <c r="F653" i="10"/>
  <c r="F661" i="10"/>
  <c r="F669" i="10"/>
  <c r="F677" i="10"/>
  <c r="F685" i="10"/>
  <c r="F693" i="10"/>
  <c r="F701" i="10"/>
  <c r="F709" i="10"/>
  <c r="F717" i="10"/>
  <c r="F725" i="10"/>
  <c r="F733" i="10"/>
  <c r="F741" i="10"/>
  <c r="F749" i="10"/>
  <c r="F757" i="10"/>
  <c r="F765" i="10"/>
  <c r="F773" i="10"/>
  <c r="F781" i="10"/>
  <c r="F789" i="10"/>
  <c r="F797" i="10"/>
  <c r="F805" i="10"/>
  <c r="F813" i="10"/>
  <c r="F821" i="10"/>
  <c r="F829" i="10"/>
  <c r="F837" i="10"/>
  <c r="F845" i="10"/>
  <c r="F853" i="10"/>
  <c r="F861" i="10"/>
  <c r="F869" i="10"/>
  <c r="F877" i="10"/>
  <c r="F885" i="10"/>
  <c r="F893" i="10"/>
  <c r="F901" i="10"/>
  <c r="F909" i="10"/>
  <c r="F917" i="10"/>
  <c r="F925" i="10"/>
  <c r="F933" i="10"/>
  <c r="F941" i="10"/>
  <c r="F949" i="10"/>
  <c r="F957" i="10"/>
  <c r="F965" i="10"/>
  <c r="F973" i="10"/>
  <c r="F981" i="10"/>
  <c r="F989" i="10"/>
  <c r="F997" i="10"/>
  <c r="F975" i="10"/>
  <c r="F953" i="10"/>
  <c r="F932" i="10"/>
  <c r="F900" i="10"/>
  <c r="F879" i="10"/>
  <c r="F857" i="10"/>
  <c r="F833" i="10"/>
  <c r="F796" i="10"/>
  <c r="F769" i="10"/>
  <c r="F744" i="10"/>
  <c r="F719" i="10"/>
  <c r="F694" i="10"/>
  <c r="F668" i="10"/>
  <c r="F620" i="10"/>
  <c r="F535" i="10"/>
  <c r="F479" i="10"/>
  <c r="F388" i="10"/>
  <c r="F262" i="10"/>
  <c r="F995" i="10"/>
  <c r="F984" i="10"/>
  <c r="F974" i="10"/>
  <c r="F963" i="10"/>
  <c r="F952" i="10"/>
  <c r="F942" i="10"/>
  <c r="F931" i="10"/>
  <c r="F920" i="10"/>
  <c r="F910" i="10"/>
  <c r="F899" i="10"/>
  <c r="F888" i="10"/>
  <c r="F878" i="10"/>
  <c r="F867" i="10"/>
  <c r="F856" i="10"/>
  <c r="F846" i="10"/>
  <c r="F832" i="10"/>
  <c r="F820" i="10"/>
  <c r="F807" i="10"/>
  <c r="F793" i="10"/>
  <c r="F782" i="10"/>
  <c r="F768" i="10"/>
  <c r="F756" i="10"/>
  <c r="F743" i="10"/>
  <c r="F729" i="10"/>
  <c r="F718" i="10"/>
  <c r="F704" i="10"/>
  <c r="F692" i="10"/>
  <c r="F679" i="10"/>
  <c r="F664" i="10"/>
  <c r="F643" i="10"/>
  <c r="F618" i="10"/>
  <c r="F588" i="10"/>
  <c r="F562" i="10"/>
  <c r="F532" i="10"/>
  <c r="F503" i="10"/>
  <c r="F476" i="10"/>
  <c r="F447" i="10"/>
  <c r="F418" i="10"/>
  <c r="F384" i="10"/>
  <c r="F236" i="10"/>
  <c r="H607" i="10"/>
  <c r="F936" i="10"/>
  <c r="F883" i="10"/>
  <c r="F839" i="10"/>
  <c r="F788" i="10"/>
  <c r="F761" i="10"/>
  <c r="F724" i="10"/>
  <c r="F686" i="10"/>
  <c r="F604" i="10"/>
  <c r="F546" i="10"/>
  <c r="F434" i="10"/>
  <c r="F988" i="10"/>
  <c r="F956" i="10"/>
  <c r="F924" i="10"/>
  <c r="F903" i="10"/>
  <c r="F871" i="10"/>
  <c r="F849" i="10"/>
  <c r="F799" i="10"/>
  <c r="F774" i="10"/>
  <c r="F735" i="10"/>
  <c r="F710" i="10"/>
  <c r="F684" i="10"/>
  <c r="F627" i="10"/>
  <c r="F599" i="10"/>
  <c r="F543" i="10"/>
  <c r="F487" i="10"/>
  <c r="F428" i="10"/>
  <c r="F308" i="10"/>
  <c r="F966" i="10"/>
  <c r="F944" i="10"/>
  <c r="F923" i="10"/>
  <c r="F891" i="10"/>
  <c r="F859" i="10"/>
  <c r="F836" i="10"/>
  <c r="F809" i="10"/>
  <c r="F772" i="10"/>
  <c r="F745" i="10"/>
  <c r="F720" i="10"/>
  <c r="F695" i="10"/>
  <c r="F670" i="10"/>
  <c r="F625" i="10"/>
  <c r="F567" i="10"/>
  <c r="F511" i="10"/>
  <c r="F482" i="10"/>
  <c r="F426" i="10"/>
  <c r="F392" i="10"/>
  <c r="F284" i="10"/>
  <c r="F985" i="10"/>
  <c r="F964" i="10"/>
  <c r="F943" i="10"/>
  <c r="F921" i="10"/>
  <c r="F889" i="10"/>
  <c r="F868" i="10"/>
  <c r="F847" i="10"/>
  <c r="F822" i="10"/>
  <c r="F783" i="10"/>
  <c r="F758" i="10"/>
  <c r="F732" i="10"/>
  <c r="F705" i="10"/>
  <c r="F680" i="10"/>
  <c r="F646" i="10"/>
  <c r="F594" i="10"/>
  <c r="F564" i="10"/>
  <c r="F508" i="10"/>
  <c r="F450" i="10"/>
  <c r="H745" i="10"/>
  <c r="F993" i="10"/>
  <c r="F983" i="10"/>
  <c r="F972" i="10"/>
  <c r="F961" i="10"/>
  <c r="F951" i="10"/>
  <c r="F940" i="10"/>
  <c r="F929" i="10"/>
  <c r="F919" i="10"/>
  <c r="F908" i="10"/>
  <c r="F897" i="10"/>
  <c r="F887" i="10"/>
  <c r="F876" i="10"/>
  <c r="F865" i="10"/>
  <c r="F855" i="10"/>
  <c r="F844" i="10"/>
  <c r="F831" i="10"/>
  <c r="F817" i="10"/>
  <c r="F806" i="10"/>
  <c r="F792" i="10"/>
  <c r="F780" i="10"/>
  <c r="F767" i="10"/>
  <c r="F753" i="10"/>
  <c r="F742" i="10"/>
  <c r="F728" i="10"/>
  <c r="F716" i="10"/>
  <c r="F703" i="10"/>
  <c r="F689" i="10"/>
  <c r="F678" i="10"/>
  <c r="F662" i="10"/>
  <c r="F639" i="10"/>
  <c r="F615" i="10"/>
  <c r="F586" i="10"/>
  <c r="F556" i="10"/>
  <c r="F530" i="10"/>
  <c r="F500" i="10"/>
  <c r="F471" i="10"/>
  <c r="F444" i="10"/>
  <c r="F415" i="10"/>
  <c r="F376" i="10"/>
  <c r="F211" i="10"/>
  <c r="H244" i="10"/>
  <c r="F979" i="10"/>
  <c r="F904" i="10"/>
  <c r="F825" i="10"/>
  <c r="F697" i="10"/>
  <c r="F331" i="10"/>
  <c r="F999" i="10"/>
  <c r="F967" i="10"/>
  <c r="F935" i="10"/>
  <c r="F881" i="10"/>
  <c r="F824" i="10"/>
  <c r="F760" i="10"/>
  <c r="F671" i="10"/>
  <c r="H952" i="10"/>
  <c r="F987" i="10"/>
  <c r="F955" i="10"/>
  <c r="F902" i="10"/>
  <c r="F870" i="10"/>
  <c r="F823" i="10"/>
  <c r="F784" i="10"/>
  <c r="F734" i="10"/>
  <c r="F708" i="10"/>
  <c r="F681" i="10"/>
  <c r="F596" i="10"/>
  <c r="F540" i="10"/>
  <c r="F455" i="10"/>
  <c r="H859" i="10"/>
  <c r="F996" i="10"/>
  <c r="F911" i="10"/>
  <c r="F808" i="10"/>
  <c r="F423" i="10"/>
  <c r="F3" i="10"/>
  <c r="F992" i="10"/>
  <c r="F982" i="10"/>
  <c r="F971" i="10"/>
  <c r="F960" i="10"/>
  <c r="F950" i="10"/>
  <c r="F939" i="10"/>
  <c r="F928" i="10"/>
  <c r="F918" i="10"/>
  <c r="F907" i="10"/>
  <c r="F896" i="10"/>
  <c r="F886" i="10"/>
  <c r="F875" i="10"/>
  <c r="F864" i="10"/>
  <c r="F854" i="10"/>
  <c r="F841" i="10"/>
  <c r="F830" i="10"/>
  <c r="F816" i="10"/>
  <c r="F804" i="10"/>
  <c r="F791" i="10"/>
  <c r="F777" i="10"/>
  <c r="F766" i="10"/>
  <c r="F752" i="10"/>
  <c r="F740" i="10"/>
  <c r="F727" i="10"/>
  <c r="F713" i="10"/>
  <c r="F702" i="10"/>
  <c r="F688" i="10"/>
  <c r="F676" i="10"/>
  <c r="F660" i="10"/>
  <c r="F636" i="10"/>
  <c r="F610" i="10"/>
  <c r="F583" i="10"/>
  <c r="F554" i="10"/>
  <c r="F524" i="10"/>
  <c r="F498" i="10"/>
  <c r="F468" i="10"/>
  <c r="F439" i="10"/>
  <c r="F412" i="10"/>
  <c r="F372" i="10"/>
  <c r="F185" i="10"/>
  <c r="F1000" i="10"/>
  <c r="F968" i="10"/>
  <c r="F926" i="10"/>
  <c r="F862" i="10"/>
  <c r="F800" i="10"/>
  <c r="F736" i="10"/>
  <c r="F630" i="10"/>
  <c r="F490" i="10"/>
  <c r="F35" i="10"/>
  <c r="F990" i="10"/>
  <c r="F947" i="10"/>
  <c r="F915" i="10"/>
  <c r="F872" i="10"/>
  <c r="F814" i="10"/>
  <c r="C13" i="9"/>
  <c r="C14" i="9" s="1"/>
  <c r="C3" i="9" s="1"/>
  <c r="C4" i="9" s="1"/>
  <c r="C3" i="10"/>
  <c r="H4" i="8"/>
  <c r="J4" i="8"/>
  <c r="L4" i="8"/>
  <c r="M4" i="8"/>
  <c r="O4" i="8"/>
  <c r="Q4" i="8"/>
  <c r="H5" i="8"/>
  <c r="J5" i="8"/>
  <c r="L5" i="8"/>
  <c r="H7" i="8"/>
  <c r="H15" i="8" s="1"/>
  <c r="J7" i="8"/>
  <c r="L7" i="8"/>
  <c r="M7" i="8"/>
  <c r="O7" i="8"/>
  <c r="Q7" i="8"/>
  <c r="H10" i="8"/>
  <c r="H17" i="8" s="1"/>
  <c r="J10" i="8"/>
  <c r="L10" i="8"/>
  <c r="M10" i="8"/>
  <c r="O10" i="8"/>
  <c r="Q10" i="8"/>
  <c r="F22" i="8"/>
  <c r="G22" i="8"/>
  <c r="H22" i="8"/>
  <c r="F23" i="8"/>
  <c r="G23" i="8"/>
  <c r="H23" i="8"/>
  <c r="F27" i="8"/>
  <c r="G27" i="8"/>
  <c r="H27" i="8"/>
  <c r="F28" i="8"/>
  <c r="G28" i="8"/>
  <c r="H28" i="8"/>
  <c r="C40" i="8"/>
  <c r="J41" i="8" s="1"/>
  <c r="E41" i="8"/>
  <c r="B2" i="7"/>
  <c r="B4" i="7" s="1"/>
  <c r="F10" i="7" s="1"/>
  <c r="D2" i="7"/>
  <c r="D4" i="7" s="1"/>
  <c r="F8" i="7" s="1"/>
  <c r="F2" i="7"/>
  <c r="B3" i="7"/>
  <c r="D3" i="7"/>
  <c r="F3" i="7"/>
  <c r="I3" i="7"/>
  <c r="F4" i="7"/>
  <c r="F9" i="7" s="1"/>
  <c r="L10" i="7"/>
  <c r="F11" i="7"/>
  <c r="I4" i="7" s="1"/>
  <c r="I11" i="7"/>
  <c r="L11" i="7"/>
  <c r="I12" i="7"/>
  <c r="L12" i="7"/>
  <c r="I13" i="7"/>
  <c r="L13" i="7"/>
  <c r="L14" i="7" s="1"/>
  <c r="I27" i="7"/>
  <c r="I30" i="7"/>
  <c r="B12" i="10" l="1"/>
  <c r="B14" i="10" s="1"/>
  <c r="B17" i="10"/>
  <c r="C39" i="8"/>
  <c r="E40" i="8" s="1"/>
  <c r="H16" i="8"/>
  <c r="B39" i="8"/>
  <c r="E13" i="7"/>
  <c r="K4" i="7"/>
  <c r="E12" i="7" s="1"/>
  <c r="I10" i="7"/>
  <c r="I14" i="7" s="1"/>
  <c r="I18" i="7"/>
  <c r="G40" i="8" l="1"/>
  <c r="G39" i="8"/>
  <c r="G38" i="8" s="1"/>
  <c r="G41" i="8"/>
  <c r="D12" i="4"/>
  <c r="D13" i="4"/>
  <c r="C12" i="4"/>
  <c r="C13" i="4" s="1"/>
  <c r="F14" i="4"/>
  <c r="G4" i="4"/>
  <c r="I4" i="4" s="1"/>
  <c r="G5" i="4"/>
  <c r="I5" i="4" s="1"/>
  <c r="F13" i="4"/>
  <c r="I23" i="4"/>
  <c r="I26" i="4"/>
  <c r="H23" i="4"/>
  <c r="H26" i="4"/>
  <c r="G23" i="4"/>
  <c r="G26" i="4"/>
  <c r="F13" i="6"/>
  <c r="F9" i="6"/>
  <c r="E13" i="6"/>
  <c r="E9" i="6"/>
  <c r="D17" i="6"/>
  <c r="D13" i="6"/>
  <c r="D9" i="6"/>
  <c r="L6" i="5"/>
  <c r="W6" i="5" s="1"/>
  <c r="M6" i="5"/>
  <c r="Q6" i="5" s="1"/>
  <c r="Y6" i="5"/>
  <c r="Z6" i="5"/>
  <c r="C13" i="6"/>
  <c r="C9" i="6"/>
  <c r="B21" i="6"/>
  <c r="C17" i="6"/>
  <c r="B13" i="6"/>
  <c r="B9" i="6"/>
  <c r="F10" i="5"/>
  <c r="D10" i="5"/>
  <c r="G10" i="5" s="1"/>
  <c r="F9" i="5"/>
  <c r="G9" i="5" s="1"/>
  <c r="D9" i="5"/>
  <c r="F8" i="5"/>
  <c r="D8" i="5"/>
  <c r="F7" i="5"/>
  <c r="D7" i="5"/>
  <c r="G7" i="5" s="1"/>
  <c r="F6" i="5"/>
  <c r="G6" i="5" s="1"/>
  <c r="D6" i="5"/>
  <c r="Z5" i="5"/>
  <c r="Y5" i="5"/>
  <c r="M5" i="5"/>
  <c r="Q5" i="5" s="1"/>
  <c r="L5" i="5"/>
  <c r="W5" i="5" s="1"/>
  <c r="V5" i="5" s="1"/>
  <c r="P5" i="5" s="1"/>
  <c r="X5" i="5" s="1"/>
  <c r="F5" i="5"/>
  <c r="D5" i="5"/>
  <c r="Z4" i="5"/>
  <c r="Y4" i="5"/>
  <c r="M4" i="5"/>
  <c r="Q4" i="5" s="1"/>
  <c r="L4" i="5"/>
  <c r="W4" i="5" s="1"/>
  <c r="V4" i="5" s="1"/>
  <c r="P4" i="5" s="1"/>
  <c r="X4" i="5" s="1"/>
  <c r="F4" i="5"/>
  <c r="D4" i="5"/>
  <c r="AD3" i="5"/>
  <c r="Z3" i="5"/>
  <c r="Y3" i="5"/>
  <c r="M3" i="5"/>
  <c r="Q3" i="5" s="1"/>
  <c r="L3" i="5"/>
  <c r="W3" i="5" s="1"/>
  <c r="V3" i="5" s="1"/>
  <c r="F3" i="5"/>
  <c r="G3" i="5" s="1"/>
  <c r="D3" i="5"/>
  <c r="F12" i="4"/>
  <c r="W18" i="4"/>
  <c r="V18" i="4"/>
  <c r="R18" i="4"/>
  <c r="Q18" i="4"/>
  <c r="N18" i="4"/>
  <c r="M18" i="4"/>
  <c r="W17" i="4"/>
  <c r="V17" i="4"/>
  <c r="R17" i="4"/>
  <c r="Q17" i="4"/>
  <c r="N17" i="4"/>
  <c r="M17" i="4"/>
  <c r="W16" i="4"/>
  <c r="V16" i="4"/>
  <c r="R16" i="4"/>
  <c r="Q16" i="4"/>
  <c r="N16" i="4"/>
  <c r="M16" i="4"/>
  <c r="W15" i="4"/>
  <c r="V15" i="4"/>
  <c r="R15" i="4"/>
  <c r="Q15" i="4"/>
  <c r="N15" i="4"/>
  <c r="M15" i="4"/>
  <c r="W14" i="4"/>
  <c r="V14" i="4"/>
  <c r="R14" i="4"/>
  <c r="Q14" i="4"/>
  <c r="N14" i="4"/>
  <c r="M14" i="4"/>
  <c r="W13" i="4"/>
  <c r="V13" i="4"/>
  <c r="R13" i="4"/>
  <c r="Q13" i="4"/>
  <c r="N13" i="4"/>
  <c r="M13" i="4"/>
  <c r="W12" i="4"/>
  <c r="V12" i="4"/>
  <c r="R12" i="4"/>
  <c r="Q12" i="4"/>
  <c r="N12" i="4"/>
  <c r="M12" i="4"/>
  <c r="W11" i="4"/>
  <c r="V11" i="4"/>
  <c r="R11" i="4"/>
  <c r="Q11" i="4"/>
  <c r="N11" i="4"/>
  <c r="M11" i="4"/>
  <c r="W10" i="4"/>
  <c r="V10" i="4"/>
  <c r="R10" i="4"/>
  <c r="Q10" i="4"/>
  <c r="N10" i="4"/>
  <c r="M10" i="4"/>
  <c r="W9" i="4"/>
  <c r="V9" i="4"/>
  <c r="R9" i="4"/>
  <c r="Q9" i="4"/>
  <c r="N9" i="4"/>
  <c r="M9" i="4"/>
  <c r="W8" i="4"/>
  <c r="V8" i="4"/>
  <c r="R8" i="4"/>
  <c r="Q8" i="4"/>
  <c r="N8" i="4"/>
  <c r="M8" i="4"/>
  <c r="W7" i="4"/>
  <c r="V7" i="4"/>
  <c r="R7" i="4"/>
  <c r="Q7" i="4"/>
  <c r="N7" i="4"/>
  <c r="M7" i="4"/>
  <c r="W6" i="4"/>
  <c r="V6" i="4"/>
  <c r="R6" i="4"/>
  <c r="Q6" i="4"/>
  <c r="N6" i="4"/>
  <c r="M6" i="4"/>
  <c r="W5" i="4"/>
  <c r="V5" i="4"/>
  <c r="R5" i="4"/>
  <c r="Q5" i="4"/>
  <c r="N5" i="4"/>
  <c r="M5" i="4"/>
  <c r="W4" i="4"/>
  <c r="V4" i="4"/>
  <c r="R4" i="4"/>
  <c r="Q4" i="4"/>
  <c r="N4" i="4"/>
  <c r="M4" i="4"/>
  <c r="W3" i="4"/>
  <c r="V3" i="4"/>
  <c r="R3" i="4"/>
  <c r="Q3" i="4"/>
  <c r="N3" i="4"/>
  <c r="M3" i="4"/>
  <c r="G3" i="4"/>
  <c r="I3" i="4" s="1"/>
  <c r="D3" i="4"/>
  <c r="H19" i="2"/>
  <c r="G19" i="2"/>
  <c r="I19" i="2" s="1"/>
  <c r="B18" i="2"/>
  <c r="K17" i="2"/>
  <c r="J17" i="2"/>
  <c r="I17" i="2"/>
  <c r="B17" i="2"/>
  <c r="K16" i="2"/>
  <c r="J16" i="2"/>
  <c r="I16" i="2"/>
  <c r="K15" i="2"/>
  <c r="J15" i="2"/>
  <c r="I15" i="2"/>
  <c r="B15" i="2"/>
  <c r="K14" i="2"/>
  <c r="J14" i="2"/>
  <c r="I14" i="2"/>
  <c r="B14" i="2"/>
  <c r="C11" i="2"/>
  <c r="C8" i="2"/>
  <c r="C13" i="2" s="1"/>
  <c r="J5" i="2"/>
  <c r="C5" i="2"/>
  <c r="J4" i="2"/>
  <c r="I4" i="2"/>
  <c r="J3" i="2"/>
  <c r="I3" i="2"/>
  <c r="G4" i="5" l="1"/>
  <c r="G8" i="5"/>
  <c r="D19" i="6"/>
  <c r="P3" i="5"/>
  <c r="X3" i="5" s="1"/>
  <c r="AA3" i="5"/>
  <c r="V6" i="5"/>
  <c r="AA5" i="5"/>
  <c r="AA4" i="5"/>
  <c r="G5" i="5"/>
  <c r="C16" i="2"/>
  <c r="J19" i="2"/>
  <c r="C19" i="2"/>
  <c r="C12" i="2"/>
  <c r="D12" i="2" s="1"/>
  <c r="B24" i="6"/>
  <c r="B17" i="6"/>
  <c r="E21" i="6"/>
  <c r="O3" i="5"/>
  <c r="AA6" i="5"/>
  <c r="P6" i="5"/>
  <c r="X6" i="5" s="1"/>
  <c r="N5" i="5"/>
  <c r="O5" i="5"/>
  <c r="O4" i="5"/>
  <c r="J10" i="2"/>
  <c r="I5" i="2"/>
  <c r="I10" i="2" s="1"/>
  <c r="K19" i="2"/>
  <c r="N4" i="5"/>
  <c r="N3" i="5"/>
  <c r="K10" i="2" l="1"/>
  <c r="N6" i="5"/>
  <c r="O6" i="5"/>
</calcChain>
</file>

<file path=xl/sharedStrings.xml><?xml version="1.0" encoding="utf-8"?>
<sst xmlns="http://schemas.openxmlformats.org/spreadsheetml/2006/main" count="427" uniqueCount="276">
  <si>
    <t>X</t>
  </si>
  <si>
    <t>Y</t>
  </si>
  <si>
    <t>Componentes</t>
  </si>
  <si>
    <t>Modulo</t>
  </si>
  <si>
    <t>Polar a cartesiano</t>
  </si>
  <si>
    <t>Angulo(deg)</t>
  </si>
  <si>
    <t xml:space="preserve">Y </t>
  </si>
  <si>
    <t>a</t>
  </si>
  <si>
    <t>b</t>
  </si>
  <si>
    <t>Vector</t>
  </si>
  <si>
    <t>c</t>
  </si>
  <si>
    <t>d</t>
  </si>
  <si>
    <t>e</t>
  </si>
  <si>
    <t>f</t>
  </si>
  <si>
    <t>Suma vectorial</t>
  </si>
  <si>
    <t>Angulo ab cd</t>
  </si>
  <si>
    <t>Rad</t>
  </si>
  <si>
    <t>Deg</t>
  </si>
  <si>
    <t>Proyeccion ab sobre cd</t>
  </si>
  <si>
    <t>Cartesianas a polares</t>
  </si>
  <si>
    <t>Mod</t>
  </si>
  <si>
    <t>Ang</t>
  </si>
  <si>
    <t>Suma</t>
  </si>
  <si>
    <t>Resta</t>
  </si>
  <si>
    <t>Masas en cuestas</t>
  </si>
  <si>
    <t>Masa(kg)</t>
  </si>
  <si>
    <t>Aceleracion(m/s^2)</t>
  </si>
  <si>
    <t>Fuerza(N)</t>
  </si>
  <si>
    <t>Normal(N)</t>
  </si>
  <si>
    <t>Coeficiente</t>
  </si>
  <si>
    <t>Froz(N)</t>
  </si>
  <si>
    <t>Ángulo(Deg)</t>
  </si>
  <si>
    <t>Px=-Tx</t>
  </si>
  <si>
    <t>Py=N</t>
  </si>
  <si>
    <t>Acc(m/s)</t>
  </si>
  <si>
    <t>Cinematica 2,0</t>
  </si>
  <si>
    <t>solo simetrico</t>
  </si>
  <si>
    <t>Velocidad(m/s)</t>
  </si>
  <si>
    <t>Energia Cinetica(J)</t>
  </si>
  <si>
    <t>Altura(m)</t>
  </si>
  <si>
    <t>Energia Potencial(J)</t>
  </si>
  <si>
    <t>Energia mecanica(J)</t>
  </si>
  <si>
    <t>masa(kg)</t>
  </si>
  <si>
    <t>v0x</t>
  </si>
  <si>
    <t>v0y</t>
  </si>
  <si>
    <t>v0</t>
  </si>
  <si>
    <t>Ángulo 0</t>
  </si>
  <si>
    <t>vfx</t>
  </si>
  <si>
    <t>vfy</t>
  </si>
  <si>
    <t>vf</t>
  </si>
  <si>
    <t>Ángulo f</t>
  </si>
  <si>
    <t>x0</t>
  </si>
  <si>
    <t>xf</t>
  </si>
  <si>
    <t>y0</t>
  </si>
  <si>
    <t>yf</t>
  </si>
  <si>
    <t>Em</t>
  </si>
  <si>
    <t>Ec0</t>
  </si>
  <si>
    <t>Ecf</t>
  </si>
  <si>
    <t>Ep0</t>
  </si>
  <si>
    <t>Epf</t>
  </si>
  <si>
    <t>Velocidad de escape</t>
  </si>
  <si>
    <t>Cambio de orbita</t>
  </si>
  <si>
    <t>Ve(m/s)</t>
  </si>
  <si>
    <t>G</t>
  </si>
  <si>
    <t>M</t>
  </si>
  <si>
    <t>Masa tierra</t>
  </si>
  <si>
    <t>r</t>
  </si>
  <si>
    <t>Radio tierra</t>
  </si>
  <si>
    <t>h</t>
  </si>
  <si>
    <t>Angulo</t>
  </si>
  <si>
    <t>Colision elastica</t>
  </si>
  <si>
    <t>Colision inelastica</t>
  </si>
  <si>
    <t>m1</t>
  </si>
  <si>
    <t>m2</t>
  </si>
  <si>
    <t>v1x</t>
  </si>
  <si>
    <t>v1y</t>
  </si>
  <si>
    <t>v1</t>
  </si>
  <si>
    <t>v2x</t>
  </si>
  <si>
    <t>v2y</t>
  </si>
  <si>
    <t>v2</t>
  </si>
  <si>
    <t>u1x</t>
  </si>
  <si>
    <t>u1y</t>
  </si>
  <si>
    <t>u1</t>
  </si>
  <si>
    <t>u2x</t>
  </si>
  <si>
    <t>u2y</t>
  </si>
  <si>
    <t>u2</t>
  </si>
  <si>
    <t>Coeficiente de restitucion</t>
  </si>
  <si>
    <t>hmax(m)</t>
  </si>
  <si>
    <t>e=0</t>
  </si>
  <si>
    <t>inelastico</t>
  </si>
  <si>
    <t>e=1</t>
  </si>
  <si>
    <t>elastico</t>
  </si>
  <si>
    <t>Periodo(s)</t>
  </si>
  <si>
    <t>Frecuencia(s^-1)</t>
  </si>
  <si>
    <t>Longitud(kg)</t>
  </si>
  <si>
    <t>Muelles</t>
  </si>
  <si>
    <t>F</t>
  </si>
  <si>
    <t>k</t>
  </si>
  <si>
    <t>Energy</t>
  </si>
  <si>
    <t>dx</t>
  </si>
  <si>
    <t>x</t>
  </si>
  <si>
    <t>TODAS LAS UNIDADES DE PRESIÓN A INTRODUCIR EN kPa</t>
  </si>
  <si>
    <t>TORRICELLI</t>
  </si>
  <si>
    <t>AL INTRODUCIR PRESION INICIAL NO TENER EN CUENTA PRESION ATMOSFERICA</t>
  </si>
  <si>
    <t>AL INTRODUCIR PRESION FINAL NO TENER EN CUENTA PRESION ATMOSFERICA</t>
  </si>
  <si>
    <t>PF</t>
  </si>
  <si>
    <t>V2</t>
  </si>
  <si>
    <t>N Raynolds</t>
  </si>
  <si>
    <t>V1</t>
  </si>
  <si>
    <t>DENSIDAD</t>
  </si>
  <si>
    <t>Im2 Flujo de masa</t>
  </si>
  <si>
    <t>Im1 Flujo de masa</t>
  </si>
  <si>
    <t>P0</t>
  </si>
  <si>
    <t>Ic caudal</t>
  </si>
  <si>
    <t>DE PEQUEÑO A GRANDE DE ARRIBA A ABAJO</t>
  </si>
  <si>
    <t>BERNOUILLI NO HORIZONTAL</t>
  </si>
  <si>
    <t>A1v1=A2v2</t>
  </si>
  <si>
    <t>m/s</t>
  </si>
  <si>
    <t>p1A1v1=p2A2v2</t>
  </si>
  <si>
    <t>WIP</t>
  </si>
  <si>
    <t>A2</t>
  </si>
  <si>
    <t>kPa</t>
  </si>
  <si>
    <t>A1</t>
  </si>
  <si>
    <t>VISCOSIDAD</t>
  </si>
  <si>
    <t>kg/m3</t>
  </si>
  <si>
    <t>mmHg</t>
  </si>
  <si>
    <t>PRESION PF</t>
  </si>
  <si>
    <t>PRESION P0</t>
  </si>
  <si>
    <t>DE PEQUEÑO A GRANDE</t>
  </si>
  <si>
    <t>BERNOULLI</t>
  </si>
  <si>
    <t>VOLUMEN</t>
  </si>
  <si>
    <t>MASA</t>
  </si>
  <si>
    <t>SOLUCIONARIO</t>
  </si>
  <si>
    <t>DATOS</t>
  </si>
  <si>
    <t>mmHg &lt;&gt; torr</t>
  </si>
  <si>
    <t>P ATM</t>
  </si>
  <si>
    <t>PRESION</t>
  </si>
  <si>
    <t>LONGITUDINAL (PROFUNDIDAD) igual sección</t>
  </si>
  <si>
    <t>CALCULO DE VOLUMEN</t>
  </si>
  <si>
    <t>CALCULO DE MASA</t>
  </si>
  <si>
    <t>CALCULO DE DENSIDAD</t>
  </si>
  <si>
    <t>segundos</t>
  </si>
  <si>
    <t>VEL</t>
  </si>
  <si>
    <t>ALCANCE X</t>
  </si>
  <si>
    <t>TIEMPO SUELO</t>
  </si>
  <si>
    <t>ANGULO GRADOS</t>
  </si>
  <si>
    <t>TIEMPO ALT MAX</t>
  </si>
  <si>
    <t>VEC VEL</t>
  </si>
  <si>
    <t>metros Y</t>
  </si>
  <si>
    <t>ALTURA MÁX</t>
  </si>
  <si>
    <t>usar coma en vez de punto</t>
  </si>
  <si>
    <t>VEC POS</t>
  </si>
  <si>
    <t>ARRIBA + ABAJO -</t>
  </si>
  <si>
    <t>ASCENSO Y CAÍDA LIBRE</t>
  </si>
  <si>
    <t>SOLUCIONES</t>
  </si>
  <si>
    <t>RAD</t>
  </si>
  <si>
    <t>TIRO PARABÓLICO</t>
  </si>
  <si>
    <t>s</t>
  </si>
  <si>
    <t>TIEMPO</t>
  </si>
  <si>
    <t>ACELERACION</t>
  </si>
  <si>
    <t>VELOCIDAD</t>
  </si>
  <si>
    <t>POSICION</t>
  </si>
  <si>
    <t>POSICION IN</t>
  </si>
  <si>
    <t>Z</t>
  </si>
  <si>
    <t>SOLUCION</t>
  </si>
  <si>
    <t>DATOS 2</t>
  </si>
  <si>
    <t>DATOS 1</t>
  </si>
  <si>
    <t>INSTANTÁNEA</t>
  </si>
  <si>
    <t>SI</t>
  </si>
  <si>
    <t>INSTANTANEA</t>
  </si>
  <si>
    <t>POS &amp; ACC</t>
  </si>
  <si>
    <t>VEL &amp; ACC</t>
  </si>
  <si>
    <t>POS &amp; VEL</t>
  </si>
  <si>
    <t>SABIENDO</t>
  </si>
  <si>
    <t>TIEMPO EMPLEADO</t>
  </si>
  <si>
    <t>T FIN</t>
  </si>
  <si>
    <t>T INIC</t>
  </si>
  <si>
    <t xml:space="preserve">TIEMPO </t>
  </si>
  <si>
    <t>AZF</t>
  </si>
  <si>
    <t>AYF</t>
  </si>
  <si>
    <t>FINAL AXF</t>
  </si>
  <si>
    <t>%Z</t>
  </si>
  <si>
    <t>%Y</t>
  </si>
  <si>
    <t>VF-V0 / T</t>
  </si>
  <si>
    <t>AZ0</t>
  </si>
  <si>
    <t>AY0</t>
  </si>
  <si>
    <t>INICIAL AX0</t>
  </si>
  <si>
    <t>ACCELE MED</t>
  </si>
  <si>
    <t>ACELARACIÓN</t>
  </si>
  <si>
    <t>VZF</t>
  </si>
  <si>
    <t>VYF</t>
  </si>
  <si>
    <t>FINAL VXF</t>
  </si>
  <si>
    <t>XF-X0 / T</t>
  </si>
  <si>
    <t>VZ0</t>
  </si>
  <si>
    <t>VY0</t>
  </si>
  <si>
    <t>INICIAL VX0</t>
  </si>
  <si>
    <t>VELOCIDAD MED</t>
  </si>
  <si>
    <t>Z0 + ZF</t>
  </si>
  <si>
    <t>Y0 + YF</t>
  </si>
  <si>
    <t>X0 + XF</t>
  </si>
  <si>
    <t>ZF</t>
  </si>
  <si>
    <t>YF</t>
  </si>
  <si>
    <t>FINAL XF</t>
  </si>
  <si>
    <t>Z0</t>
  </si>
  <si>
    <t>Y0</t>
  </si>
  <si>
    <t>INICIAL X0</t>
  </si>
  <si>
    <t>DISTANCIA REC</t>
  </si>
  <si>
    <t>-</t>
  </si>
  <si>
    <t>POSICIÓN</t>
  </si>
  <si>
    <t>FINAL - INICIAL</t>
  </si>
  <si>
    <t>RESTAS</t>
  </si>
  <si>
    <t>MEDIA</t>
  </si>
  <si>
    <t>Venturi</t>
  </si>
  <si>
    <t>p(kg/m^3)</t>
  </si>
  <si>
    <t>V1(m^3)</t>
  </si>
  <si>
    <t>A1(m^2)</t>
  </si>
  <si>
    <t>A2(m^2)</t>
  </si>
  <si>
    <t>P1(Pa)</t>
  </si>
  <si>
    <t>P2(Pa)</t>
  </si>
  <si>
    <t>v(m/s)</t>
  </si>
  <si>
    <t>h(m)</t>
  </si>
  <si>
    <t>x(m)</t>
  </si>
  <si>
    <t>xmax(m)</t>
  </si>
  <si>
    <t>H(m)</t>
  </si>
  <si>
    <t>A1 en grande a</t>
  </si>
  <si>
    <t>A2 pequeño</t>
  </si>
  <si>
    <t>Coeficiente e</t>
  </si>
  <si>
    <t>Plotter sinusoidal</t>
  </si>
  <si>
    <t>Sumador de ondas</t>
  </si>
  <si>
    <t>t(ms)</t>
  </si>
  <si>
    <t>fase en RAD</t>
  </si>
  <si>
    <t>longitud de onda</t>
  </si>
  <si>
    <t>numero de onda</t>
  </si>
  <si>
    <t>amplitud</t>
  </si>
  <si>
    <t>Efecto Doppler</t>
  </si>
  <si>
    <t>Aceleracion de Coriolis</t>
  </si>
  <si>
    <t>t(s)</t>
  </si>
  <si>
    <t>y(t(s))</t>
  </si>
  <si>
    <t>y(t(ms))</t>
  </si>
  <si>
    <t>velocidad angluar</t>
  </si>
  <si>
    <t>Φ(rad)</t>
  </si>
  <si>
    <t>λ(m)</t>
  </si>
  <si>
    <t>A(m)</t>
  </si>
  <si>
    <t>ω(rad/s)</t>
  </si>
  <si>
    <t>T(s)</t>
  </si>
  <si>
    <t>f(Hz)</t>
  </si>
  <si>
    <t>Onda 1</t>
  </si>
  <si>
    <t>Onda 2</t>
  </si>
  <si>
    <t>Onda 3</t>
  </si>
  <si>
    <t>Onda 4</t>
  </si>
  <si>
    <t>Onda resultante</t>
  </si>
  <si>
    <t>Momento angular</t>
  </si>
  <si>
    <t>k(rad/m)</t>
  </si>
  <si>
    <t>Util en MAS</t>
  </si>
  <si>
    <t>Calculadora nodos ondas estacionarias</t>
  </si>
  <si>
    <t>Oscilaciones amortiguadas</t>
  </si>
  <si>
    <t>Fc(N)</t>
  </si>
  <si>
    <t>m(kg)</t>
  </si>
  <si>
    <t>ωxv</t>
  </si>
  <si>
    <t>ac(m/s^2)</t>
  </si>
  <si>
    <t>Fuerza centripeta</t>
  </si>
  <si>
    <t>Conversor rapido</t>
  </si>
  <si>
    <t>Angulo ω v (rad)</t>
  </si>
  <si>
    <t>Disponible en ondas</t>
  </si>
  <si>
    <t>vl(m/s)</t>
  </si>
  <si>
    <t>r(m)</t>
  </si>
  <si>
    <t>fc(N)</t>
  </si>
  <si>
    <t>at(m/s^2)</t>
  </si>
  <si>
    <t xml:space="preserve">Ley de </t>
  </si>
  <si>
    <t>Puede funcionar</t>
  </si>
  <si>
    <t>con este</t>
  </si>
  <si>
    <t>Energia rotacion</t>
  </si>
  <si>
    <t>Emec(J)</t>
  </si>
  <si>
    <t>Ec</t>
  </si>
  <si>
    <t>Ecr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</si>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</sst>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d\.m"/>
    <numFmt numFmtId="166" formatCode="0.000"/>
  </numFmts>
  <fonts count="14">
    <font>
      <sz val="10"/>
      <color rgb="FF000000"/>
      <name val="Arial"/>
    </font>
    <font>
      <sz val="1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name val="Arial"/>
    </font>
    <font>
      <sz val="10"/>
      <color rgb="FF000000"/>
      <name val="Calibri"/>
    </font>
    <font>
      <sz val="10"/>
      <color rgb="FFFFFFFF"/>
      <name val="Calibri"/>
    </font>
    <font>
      <sz val="10"/>
      <color rgb="FFFFFFFF"/>
      <name val="Arial"/>
    </font>
    <font>
      <sz val="10"/>
      <color theme="1"/>
      <name val="Arial"/>
    </font>
    <font>
      <sz val="11"/>
      <color rgb="FF11A9CC"/>
      <name val="Arial"/>
    </font>
    <font>
      <sz val="11"/>
      <color rgb="FF000000"/>
      <name val="Inconsolata"/>
    </font>
  </fonts>
  <fills count="26">
    <fill>
      <patternFill patternType="none"/>
    </fill>
    <fill>
      <patternFill patternType="gray125"/>
    </fill>
    <fill>
      <patternFill patternType="solid">
        <fgColor theme="2" tint="-0.14999847407452621"/>
        <bgColor rgb="FFF4B083"/>
      </patternFill>
    </fill>
    <fill>
      <patternFill patternType="solid">
        <fgColor theme="2" tint="-0.14999847407452621"/>
        <bgColor rgb="FFFFFF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rgb="FFF4B083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A8D08D"/>
      </patternFill>
    </fill>
    <fill>
      <patternFill patternType="solid">
        <fgColor theme="9" tint="0.39997558519241921"/>
        <bgColor rgb="FFF4B083"/>
      </patternFill>
    </fill>
    <fill>
      <patternFill patternType="solid">
        <fgColor rgb="FF00B0F0"/>
        <bgColor rgb="FFA8D08D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1"/>
  </cellStyleXfs>
  <cellXfs count="139">
    <xf numFmtId="0" fontId="0" fillId="0" borderId="0" xfId="0" applyFont="1" applyAlignment="1"/>
    <xf numFmtId="0" fontId="1" fillId="0" borderId="0" xfId="0" applyFont="1"/>
    <xf numFmtId="0" fontId="2" fillId="0" borderId="2" xfId="0" applyFont="1" applyBorder="1"/>
    <xf numFmtId="2" fontId="2" fillId="0" borderId="2" xfId="0" applyNumberFormat="1" applyFont="1" applyBorder="1"/>
    <xf numFmtId="1" fontId="2" fillId="0" borderId="2" xfId="0" applyNumberFormat="1" applyFont="1" applyBorder="1"/>
    <xf numFmtId="164" fontId="2" fillId="0" borderId="2" xfId="0" applyNumberFormat="1" applyFont="1" applyBorder="1"/>
    <xf numFmtId="0" fontId="3" fillId="0" borderId="2" xfId="0" applyFont="1" applyBorder="1"/>
    <xf numFmtId="0" fontId="3" fillId="0" borderId="0" xfId="0" applyFont="1"/>
    <xf numFmtId="0" fontId="2" fillId="0" borderId="4" xfId="0" applyFont="1" applyBorder="1"/>
    <xf numFmtId="0" fontId="0" fillId="0" borderId="1" xfId="0" applyFont="1" applyBorder="1" applyAlignment="1"/>
    <xf numFmtId="0" fontId="0" fillId="0" borderId="3" xfId="0" applyFont="1" applyBorder="1" applyAlignment="1"/>
    <xf numFmtId="0" fontId="5" fillId="0" borderId="0" xfId="0" applyFont="1" applyAlignment="1"/>
    <xf numFmtId="0" fontId="1" fillId="7" borderId="0" xfId="0" applyFont="1" applyFill="1"/>
    <xf numFmtId="0" fontId="2" fillId="6" borderId="2" xfId="0" applyFont="1" applyFill="1" applyBorder="1"/>
    <xf numFmtId="0" fontId="4" fillId="6" borderId="3" xfId="0" applyFont="1" applyFill="1" applyBorder="1"/>
    <xf numFmtId="0" fontId="0" fillId="0" borderId="3" xfId="0" applyFont="1" applyFill="1" applyBorder="1" applyAlignment="1"/>
    <xf numFmtId="0" fontId="0" fillId="0" borderId="1" xfId="0" applyFont="1" applyFill="1" applyBorder="1" applyAlignment="1"/>
    <xf numFmtId="0" fontId="2" fillId="0" borderId="1" xfId="0" applyFont="1" applyBorder="1"/>
    <xf numFmtId="0" fontId="2" fillId="0" borderId="1" xfId="0" applyFont="1" applyFill="1" applyBorder="1"/>
    <xf numFmtId="0" fontId="0" fillId="4" borderId="1" xfId="0" applyFont="1" applyFill="1" applyBorder="1" applyAlignment="1"/>
    <xf numFmtId="0" fontId="2" fillId="11" borderId="3" xfId="0" applyFont="1" applyFill="1" applyBorder="1"/>
    <xf numFmtId="0" fontId="2" fillId="3" borderId="3" xfId="0" applyFont="1" applyFill="1" applyBorder="1"/>
    <xf numFmtId="0" fontId="2" fillId="12" borderId="3" xfId="0" applyFont="1" applyFill="1" applyBorder="1"/>
    <xf numFmtId="0" fontId="2" fillId="0" borderId="3" xfId="0" applyFont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2" fillId="6" borderId="3" xfId="0" applyFont="1" applyFill="1" applyBorder="1"/>
    <xf numFmtId="0" fontId="2" fillId="2" borderId="3" xfId="0" applyFont="1" applyFill="1" applyBorder="1"/>
    <xf numFmtId="0" fontId="2" fillId="0" borderId="3" xfId="0" applyFont="1" applyFill="1" applyBorder="1"/>
    <xf numFmtId="0" fontId="1" fillId="6" borderId="3" xfId="0" applyFont="1" applyFill="1" applyBorder="1"/>
    <xf numFmtId="0" fontId="1" fillId="0" borderId="3" xfId="0" applyFont="1" applyFill="1" applyBorder="1"/>
    <xf numFmtId="11" fontId="2" fillId="13" borderId="3" xfId="0" applyNumberFormat="1" applyFont="1" applyFill="1" applyBorder="1"/>
    <xf numFmtId="0" fontId="1" fillId="0" borderId="3" xfId="0" applyFont="1" applyBorder="1"/>
    <xf numFmtId="0" fontId="1" fillId="4" borderId="3" xfId="0" applyFont="1" applyFill="1" applyBorder="1"/>
    <xf numFmtId="0" fontId="0" fillId="5" borderId="3" xfId="0" applyFont="1" applyFill="1" applyBorder="1" applyAlignment="1"/>
    <xf numFmtId="0" fontId="0" fillId="4" borderId="3" xfId="0" applyFont="1" applyFill="1" applyBorder="1" applyAlignment="1"/>
    <xf numFmtId="0" fontId="0" fillId="6" borderId="3" xfId="0" applyFont="1" applyFill="1" applyBorder="1" applyAlignment="1"/>
    <xf numFmtId="0" fontId="5" fillId="7" borderId="3" xfId="0" applyFont="1" applyFill="1" applyBorder="1" applyAlignment="1"/>
    <xf numFmtId="0" fontId="5" fillId="6" borderId="3" xfId="0" applyFont="1" applyFill="1" applyBorder="1" applyAlignment="1"/>
    <xf numFmtId="0" fontId="2" fillId="4" borderId="4" xfId="0" applyFont="1" applyFill="1" applyBorder="1"/>
    <xf numFmtId="0" fontId="2" fillId="0" borderId="5" xfId="0" applyFont="1" applyBorder="1"/>
    <xf numFmtId="0" fontId="2" fillId="6" borderId="5" xfId="0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3" fillId="0" borderId="5" xfId="0" applyFont="1" applyBorder="1"/>
    <xf numFmtId="0" fontId="3" fillId="0" borderId="3" xfId="0" applyFont="1" applyBorder="1"/>
    <xf numFmtId="0" fontId="5" fillId="4" borderId="3" xfId="0" applyFont="1" applyFill="1" applyBorder="1" applyAlignment="1"/>
    <xf numFmtId="0" fontId="0" fillId="0" borderId="1" xfId="1" applyFont="1"/>
    <xf numFmtId="0" fontId="7" fillId="14" borderId="2" xfId="1" applyFont="1" applyFill="1" applyBorder="1"/>
    <xf numFmtId="0" fontId="7" fillId="15" borderId="2" xfId="1" applyFont="1" applyFill="1" applyBorder="1"/>
    <xf numFmtId="0" fontId="1" fillId="0" borderId="2" xfId="1" applyFont="1" applyBorder="1"/>
    <xf numFmtId="0" fontId="7" fillId="16" borderId="1" xfId="1" applyFont="1" applyFill="1"/>
    <xf numFmtId="0" fontId="7" fillId="18" borderId="2" xfId="1" applyFont="1" applyFill="1" applyBorder="1"/>
    <xf numFmtId="0" fontId="7" fillId="19" borderId="2" xfId="1" applyFont="1" applyFill="1" applyBorder="1"/>
    <xf numFmtId="0" fontId="6" fillId="0" borderId="1" xfId="1"/>
    <xf numFmtId="0" fontId="6" fillId="0" borderId="3" xfId="1" applyBorder="1"/>
    <xf numFmtId="0" fontId="1" fillId="20" borderId="3" xfId="1" applyFont="1" applyFill="1" applyBorder="1"/>
    <xf numFmtId="0" fontId="7" fillId="17" borderId="3" xfId="1" applyFont="1" applyFill="1" applyBorder="1"/>
    <xf numFmtId="0" fontId="7" fillId="21" borderId="2" xfId="1" applyFont="1" applyFill="1" applyBorder="1"/>
    <xf numFmtId="0" fontId="7" fillId="20" borderId="3" xfId="1" applyFont="1" applyFill="1" applyBorder="1"/>
    <xf numFmtId="0" fontId="1" fillId="21" borderId="2" xfId="1" applyFont="1" applyFill="1" applyBorder="1"/>
    <xf numFmtId="0" fontId="8" fillId="0" borderId="1" xfId="1" applyFont="1"/>
    <xf numFmtId="0" fontId="1" fillId="0" borderId="1" xfId="1" applyFont="1"/>
    <xf numFmtId="0" fontId="1" fillId="17" borderId="3" xfId="1" applyFont="1" applyFill="1" applyBorder="1"/>
    <xf numFmtId="0" fontId="1" fillId="19" borderId="2" xfId="1" applyFont="1" applyFill="1" applyBorder="1"/>
    <xf numFmtId="0" fontId="8" fillId="0" borderId="3" xfId="1" applyFont="1" applyBorder="1"/>
    <xf numFmtId="0" fontId="0" fillId="0" borderId="3" xfId="1" applyFont="1" applyBorder="1"/>
    <xf numFmtId="0" fontId="9" fillId="0" borderId="1" xfId="1" applyFont="1"/>
    <xf numFmtId="0" fontId="10" fillId="0" borderId="3" xfId="1" applyFont="1" applyBorder="1"/>
    <xf numFmtId="0" fontId="7" fillId="22" borderId="2" xfId="1" applyFont="1" applyFill="1" applyBorder="1"/>
    <xf numFmtId="0" fontId="1" fillId="22" borderId="2" xfId="1" applyFont="1" applyFill="1" applyBorder="1"/>
    <xf numFmtId="0" fontId="1" fillId="22" borderId="3" xfId="1" applyFont="1" applyFill="1" applyBorder="1"/>
    <xf numFmtId="0" fontId="6" fillId="22" borderId="3" xfId="1" applyFill="1" applyBorder="1"/>
    <xf numFmtId="0" fontId="7" fillId="22" borderId="3" xfId="1" applyFont="1" applyFill="1" applyBorder="1"/>
    <xf numFmtId="0" fontId="1" fillId="21" borderId="3" xfId="1" applyFont="1" applyFill="1" applyBorder="1"/>
    <xf numFmtId="0" fontId="7" fillId="21" borderId="3" xfId="1" applyFont="1" applyFill="1" applyBorder="1"/>
    <xf numFmtId="0" fontId="0" fillId="0" borderId="3" xfId="1" applyFont="1" applyBorder="1"/>
    <xf numFmtId="0" fontId="7" fillId="0" borderId="1" xfId="1" applyFont="1"/>
    <xf numFmtId="0" fontId="7" fillId="0" borderId="1" xfId="1" applyFont="1" applyAlignment="1">
      <alignment horizontal="right"/>
    </xf>
    <xf numFmtId="0" fontId="7" fillId="0" borderId="7" xfId="1" applyFont="1" applyBorder="1" applyAlignment="1">
      <alignment horizontal="right"/>
    </xf>
    <xf numFmtId="0" fontId="11" fillId="16" borderId="4" xfId="1" applyFont="1" applyFill="1" applyBorder="1"/>
    <xf numFmtId="0" fontId="7" fillId="16" borderId="2" xfId="1" applyFont="1" applyFill="1" applyBorder="1"/>
    <xf numFmtId="0" fontId="11" fillId="16" borderId="2" xfId="1" applyFont="1" applyFill="1" applyBorder="1" applyAlignment="1">
      <alignment horizontal="right"/>
    </xf>
    <xf numFmtId="0" fontId="10" fillId="16" borderId="2" xfId="1" applyFont="1" applyFill="1" applyBorder="1" applyAlignment="1">
      <alignment horizontal="right"/>
    </xf>
    <xf numFmtId="0" fontId="7" fillId="23" borderId="2" xfId="1" applyFont="1" applyFill="1" applyBorder="1"/>
    <xf numFmtId="0" fontId="7" fillId="16" borderId="4" xfId="1" applyFont="1" applyFill="1" applyBorder="1"/>
    <xf numFmtId="0" fontId="1" fillId="16" borderId="2" xfId="1" applyFont="1" applyFill="1" applyBorder="1"/>
    <xf numFmtId="0" fontId="7" fillId="0" borderId="7" xfId="1" applyFont="1" applyBorder="1"/>
    <xf numFmtId="0" fontId="7" fillId="16" borderId="2" xfId="1" applyFont="1" applyFill="1" applyBorder="1" applyAlignment="1">
      <alignment horizontal="right"/>
    </xf>
    <xf numFmtId="0" fontId="11" fillId="17" borderId="2" xfId="1" applyFont="1" applyFill="1" applyBorder="1"/>
    <xf numFmtId="0" fontId="7" fillId="17" borderId="1" xfId="1" applyFont="1" applyFill="1"/>
    <xf numFmtId="0" fontId="1" fillId="18" borderId="1" xfId="1" applyFont="1" applyFill="1"/>
    <xf numFmtId="0" fontId="12" fillId="23" borderId="2" xfId="1" applyFont="1" applyFill="1" applyBorder="1"/>
    <xf numFmtId="0" fontId="13" fillId="0" borderId="1" xfId="1" applyFont="1"/>
    <xf numFmtId="0" fontId="7" fillId="0" borderId="2" xfId="1" applyFont="1" applyBorder="1"/>
    <xf numFmtId="0" fontId="10" fillId="0" borderId="1" xfId="1" applyFont="1"/>
    <xf numFmtId="0" fontId="1" fillId="0" borderId="3" xfId="1" applyFont="1" applyBorder="1"/>
    <xf numFmtId="0" fontId="7" fillId="15" borderId="4" xfId="1" applyFont="1" applyFill="1" applyBorder="1"/>
    <xf numFmtId="0" fontId="7" fillId="0" borderId="3" xfId="1" applyFont="1" applyBorder="1"/>
    <xf numFmtId="0" fontId="1" fillId="0" borderId="4" xfId="1" applyFont="1" applyBorder="1"/>
    <xf numFmtId="0" fontId="7" fillId="15" borderId="1" xfId="1" applyFont="1" applyFill="1"/>
    <xf numFmtId="0" fontId="7" fillId="16" borderId="5" xfId="1" applyFont="1" applyFill="1" applyBorder="1"/>
    <xf numFmtId="0" fontId="7" fillId="15" borderId="5" xfId="1" applyFont="1" applyFill="1" applyBorder="1"/>
    <xf numFmtId="0" fontId="7" fillId="15" borderId="8" xfId="1" applyFont="1" applyFill="1" applyBorder="1"/>
    <xf numFmtId="0" fontId="7" fillId="23" borderId="8" xfId="1" applyFont="1" applyFill="1" applyBorder="1"/>
    <xf numFmtId="0" fontId="7" fillId="16" borderId="1" xfId="1" applyFont="1" applyFill="1" applyBorder="1"/>
    <xf numFmtId="0" fontId="1" fillId="16" borderId="1" xfId="1" applyFont="1" applyFill="1" applyBorder="1"/>
    <xf numFmtId="0" fontId="0" fillId="0" borderId="1" xfId="1" applyFont="1" applyBorder="1"/>
    <xf numFmtId="165" fontId="7" fillId="0" borderId="1" xfId="1" applyNumberFormat="1" applyFont="1" applyBorder="1"/>
    <xf numFmtId="0" fontId="0" fillId="0" borderId="1" xfId="1" applyFont="1" applyFill="1"/>
    <xf numFmtId="0" fontId="7" fillId="0" borderId="1" xfId="1" applyFont="1" applyFill="1"/>
    <xf numFmtId="0" fontId="1" fillId="21" borderId="4" xfId="1" applyFont="1" applyFill="1" applyBorder="1" applyAlignment="1">
      <alignment horizontal="center"/>
    </xf>
    <xf numFmtId="0" fontId="1" fillId="21" borderId="6" xfId="1" applyFont="1" applyFill="1" applyBorder="1" applyAlignment="1">
      <alignment horizontal="center"/>
    </xf>
    <xf numFmtId="0" fontId="1" fillId="21" borderId="5" xfId="1" applyFont="1" applyFill="1" applyBorder="1" applyAlignment="1">
      <alignment horizontal="center"/>
    </xf>
    <xf numFmtId="0" fontId="1" fillId="17" borderId="1" xfId="1" applyFont="1" applyFill="1"/>
    <xf numFmtId="0" fontId="0" fillId="0" borderId="1" xfId="1" applyFont="1"/>
    <xf numFmtId="0" fontId="1" fillId="21" borderId="3" xfId="1" applyFont="1" applyFill="1" applyBorder="1"/>
    <xf numFmtId="0" fontId="0" fillId="0" borderId="3" xfId="1" applyFont="1" applyBorder="1"/>
    <xf numFmtId="0" fontId="1" fillId="21" borderId="4" xfId="1" applyFont="1" applyFill="1" applyBorder="1"/>
    <xf numFmtId="0" fontId="7" fillId="0" borderId="5" xfId="1" applyFont="1" applyBorder="1"/>
    <xf numFmtId="0" fontId="7" fillId="0" borderId="6" xfId="1" applyFont="1" applyBorder="1"/>
    <xf numFmtId="0" fontId="0" fillId="7" borderId="1" xfId="1" applyFont="1" applyFill="1"/>
    <xf numFmtId="0" fontId="0" fillId="6" borderId="3" xfId="1" applyFont="1" applyFill="1" applyBorder="1"/>
    <xf numFmtId="0" fontId="0" fillId="4" borderId="3" xfId="1" applyFont="1" applyFill="1" applyBorder="1"/>
    <xf numFmtId="0" fontId="0" fillId="13" borderId="3" xfId="1" applyFont="1" applyFill="1" applyBorder="1"/>
    <xf numFmtId="0" fontId="0" fillId="0" borderId="1" xfId="1" applyFont="1" applyFill="1" applyBorder="1"/>
    <xf numFmtId="0" fontId="5" fillId="7" borderId="0" xfId="0" applyFont="1" applyFill="1" applyAlignment="1"/>
    <xf numFmtId="0" fontId="5" fillId="0" borderId="0" xfId="0" applyFont="1" applyFill="1" applyAlignment="1"/>
    <xf numFmtId="0" fontId="5" fillId="0" borderId="3" xfId="0" applyFont="1" applyBorder="1" applyAlignment="1"/>
    <xf numFmtId="0" fontId="5" fillId="24" borderId="3" xfId="0" applyFont="1" applyFill="1" applyBorder="1" applyAlignment="1"/>
    <xf numFmtId="166" fontId="0" fillId="0" borderId="3" xfId="0" applyNumberFormat="1" applyFont="1" applyBorder="1" applyAlignment="1"/>
    <xf numFmtId="0" fontId="0" fillId="24" borderId="3" xfId="0" applyFont="1" applyFill="1" applyBorder="1" applyAlignment="1"/>
    <xf numFmtId="0" fontId="0" fillId="0" borderId="0" xfId="0" applyFont="1" applyFill="1" applyAlignment="1"/>
    <xf numFmtId="0" fontId="1" fillId="7" borderId="3" xfId="0" applyFont="1" applyFill="1" applyBorder="1"/>
    <xf numFmtId="0" fontId="4" fillId="0" borderId="1" xfId="0" applyFont="1" applyBorder="1"/>
    <xf numFmtId="0" fontId="5" fillId="6" borderId="9" xfId="0" applyFont="1" applyFill="1" applyBorder="1" applyAlignment="1"/>
    <xf numFmtId="0" fontId="5" fillId="6" borderId="10" xfId="0" applyFont="1" applyFill="1" applyBorder="1" applyAlignment="1"/>
    <xf numFmtId="0" fontId="0" fillId="25" borderId="3" xfId="0" applyFont="1" applyFill="1" applyBorder="1" applyAlignment="1"/>
  </cellXfs>
  <cellStyles count="2">
    <cellStyle name="Normal" xfId="0" builtinId="0"/>
    <cellStyle name="Normal 2" xfId="1" xr:uid="{F4D0B5F5-FB54-440C-9A38-F6CDD886E1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Plot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Ondas!$E:$E</c:f>
              <c:strCache>
                <c:ptCount val="1002"/>
                <c:pt idx="1">
                  <c:v>t(ms)</c:v>
                </c:pt>
                <c:pt idx="2">
                  <c:v>0,001</c:v>
                </c:pt>
                <c:pt idx="3">
                  <c:v>0,002</c:v>
                </c:pt>
                <c:pt idx="4">
                  <c:v>0,003</c:v>
                </c:pt>
                <c:pt idx="5">
                  <c:v>0,004</c:v>
                </c:pt>
                <c:pt idx="6">
                  <c:v>0,005</c:v>
                </c:pt>
                <c:pt idx="7">
                  <c:v>0,006</c:v>
                </c:pt>
                <c:pt idx="8">
                  <c:v>0,007</c:v>
                </c:pt>
                <c:pt idx="9">
                  <c:v>0,008</c:v>
                </c:pt>
                <c:pt idx="10">
                  <c:v>0,009</c:v>
                </c:pt>
                <c:pt idx="11">
                  <c:v>0,01</c:v>
                </c:pt>
                <c:pt idx="12">
                  <c:v>0,011</c:v>
                </c:pt>
                <c:pt idx="13">
                  <c:v>0,012</c:v>
                </c:pt>
                <c:pt idx="14">
                  <c:v>0,013</c:v>
                </c:pt>
                <c:pt idx="15">
                  <c:v>0,014</c:v>
                </c:pt>
                <c:pt idx="16">
                  <c:v>0,015</c:v>
                </c:pt>
                <c:pt idx="17">
                  <c:v>0,016</c:v>
                </c:pt>
                <c:pt idx="18">
                  <c:v>0,017</c:v>
                </c:pt>
                <c:pt idx="19">
                  <c:v>0,018</c:v>
                </c:pt>
                <c:pt idx="20">
                  <c:v>0,019</c:v>
                </c:pt>
                <c:pt idx="21">
                  <c:v>0,02</c:v>
                </c:pt>
                <c:pt idx="22">
                  <c:v>0,021</c:v>
                </c:pt>
                <c:pt idx="23">
                  <c:v>0,022</c:v>
                </c:pt>
                <c:pt idx="24">
                  <c:v>0,023</c:v>
                </c:pt>
                <c:pt idx="25">
                  <c:v>0,024</c:v>
                </c:pt>
                <c:pt idx="26">
                  <c:v>0,025</c:v>
                </c:pt>
                <c:pt idx="27">
                  <c:v>0,026</c:v>
                </c:pt>
                <c:pt idx="28">
                  <c:v>0,027</c:v>
                </c:pt>
                <c:pt idx="29">
                  <c:v>0,028</c:v>
                </c:pt>
                <c:pt idx="30">
                  <c:v>0,029</c:v>
                </c:pt>
                <c:pt idx="31">
                  <c:v>0,03</c:v>
                </c:pt>
                <c:pt idx="32">
                  <c:v>0,031</c:v>
                </c:pt>
                <c:pt idx="33">
                  <c:v>0,032</c:v>
                </c:pt>
                <c:pt idx="34">
                  <c:v>0,033</c:v>
                </c:pt>
                <c:pt idx="35">
                  <c:v>0,034</c:v>
                </c:pt>
                <c:pt idx="36">
                  <c:v>0,035</c:v>
                </c:pt>
                <c:pt idx="37">
                  <c:v>0,036</c:v>
                </c:pt>
                <c:pt idx="38">
                  <c:v>0,037</c:v>
                </c:pt>
                <c:pt idx="39">
                  <c:v>0,038</c:v>
                </c:pt>
                <c:pt idx="40">
                  <c:v>0,039</c:v>
                </c:pt>
                <c:pt idx="41">
                  <c:v>0,04</c:v>
                </c:pt>
                <c:pt idx="42">
                  <c:v>0,041</c:v>
                </c:pt>
                <c:pt idx="43">
                  <c:v>0,042</c:v>
                </c:pt>
                <c:pt idx="44">
                  <c:v>0,043</c:v>
                </c:pt>
                <c:pt idx="45">
                  <c:v>0,044</c:v>
                </c:pt>
                <c:pt idx="46">
                  <c:v>0,045</c:v>
                </c:pt>
                <c:pt idx="47">
                  <c:v>0,046</c:v>
                </c:pt>
                <c:pt idx="48">
                  <c:v>0,047</c:v>
                </c:pt>
                <c:pt idx="49">
                  <c:v>0,048</c:v>
                </c:pt>
                <c:pt idx="50">
                  <c:v>0,049</c:v>
                </c:pt>
                <c:pt idx="51">
                  <c:v>0,05</c:v>
                </c:pt>
                <c:pt idx="52">
                  <c:v>0,051</c:v>
                </c:pt>
                <c:pt idx="53">
                  <c:v>0,052</c:v>
                </c:pt>
                <c:pt idx="54">
                  <c:v>0,053</c:v>
                </c:pt>
                <c:pt idx="55">
                  <c:v>0,054</c:v>
                </c:pt>
                <c:pt idx="56">
                  <c:v>0,055</c:v>
                </c:pt>
                <c:pt idx="57">
                  <c:v>0,056</c:v>
                </c:pt>
                <c:pt idx="58">
                  <c:v>0,057</c:v>
                </c:pt>
                <c:pt idx="59">
                  <c:v>0,058</c:v>
                </c:pt>
                <c:pt idx="60">
                  <c:v>0,059</c:v>
                </c:pt>
                <c:pt idx="61">
                  <c:v>0,06</c:v>
                </c:pt>
                <c:pt idx="62">
                  <c:v>0,061</c:v>
                </c:pt>
                <c:pt idx="63">
                  <c:v>0,062</c:v>
                </c:pt>
                <c:pt idx="64">
                  <c:v>0,063</c:v>
                </c:pt>
                <c:pt idx="65">
                  <c:v>0,064</c:v>
                </c:pt>
                <c:pt idx="66">
                  <c:v>0,065</c:v>
                </c:pt>
                <c:pt idx="67">
                  <c:v>0,066</c:v>
                </c:pt>
                <c:pt idx="68">
                  <c:v>0,067</c:v>
                </c:pt>
                <c:pt idx="69">
                  <c:v>0,068</c:v>
                </c:pt>
                <c:pt idx="70">
                  <c:v>0,069</c:v>
                </c:pt>
                <c:pt idx="71">
                  <c:v>0,07</c:v>
                </c:pt>
                <c:pt idx="72">
                  <c:v>0,071</c:v>
                </c:pt>
                <c:pt idx="73">
                  <c:v>0,072</c:v>
                </c:pt>
                <c:pt idx="74">
                  <c:v>0,073</c:v>
                </c:pt>
                <c:pt idx="75">
                  <c:v>0,074</c:v>
                </c:pt>
                <c:pt idx="76">
                  <c:v>0,075</c:v>
                </c:pt>
                <c:pt idx="77">
                  <c:v>0,076</c:v>
                </c:pt>
                <c:pt idx="78">
                  <c:v>0,077</c:v>
                </c:pt>
                <c:pt idx="79">
                  <c:v>0,078</c:v>
                </c:pt>
                <c:pt idx="80">
                  <c:v>0,079</c:v>
                </c:pt>
                <c:pt idx="81">
                  <c:v>0,08</c:v>
                </c:pt>
                <c:pt idx="82">
                  <c:v>0,081</c:v>
                </c:pt>
                <c:pt idx="83">
                  <c:v>0,082</c:v>
                </c:pt>
                <c:pt idx="84">
                  <c:v>0,083</c:v>
                </c:pt>
                <c:pt idx="85">
                  <c:v>0,084</c:v>
                </c:pt>
                <c:pt idx="86">
                  <c:v>0,085</c:v>
                </c:pt>
                <c:pt idx="87">
                  <c:v>0,086</c:v>
                </c:pt>
                <c:pt idx="88">
                  <c:v>0,087</c:v>
                </c:pt>
                <c:pt idx="89">
                  <c:v>0,088</c:v>
                </c:pt>
                <c:pt idx="90">
                  <c:v>0,089</c:v>
                </c:pt>
                <c:pt idx="91">
                  <c:v>0,09</c:v>
                </c:pt>
                <c:pt idx="92">
                  <c:v>0,091</c:v>
                </c:pt>
                <c:pt idx="93">
                  <c:v>0,092</c:v>
                </c:pt>
                <c:pt idx="94">
                  <c:v>0,093</c:v>
                </c:pt>
                <c:pt idx="95">
                  <c:v>0,094</c:v>
                </c:pt>
                <c:pt idx="96">
                  <c:v>0,095</c:v>
                </c:pt>
                <c:pt idx="97">
                  <c:v>0,096</c:v>
                </c:pt>
                <c:pt idx="98">
                  <c:v>0,097</c:v>
                </c:pt>
                <c:pt idx="99">
                  <c:v>0,098</c:v>
                </c:pt>
                <c:pt idx="100">
                  <c:v>0,099</c:v>
                </c:pt>
                <c:pt idx="101">
                  <c:v>0,1</c:v>
                </c:pt>
                <c:pt idx="102">
                  <c:v>0,101</c:v>
                </c:pt>
                <c:pt idx="103">
                  <c:v>0,102</c:v>
                </c:pt>
                <c:pt idx="104">
                  <c:v>0,103</c:v>
                </c:pt>
                <c:pt idx="105">
                  <c:v>0,104</c:v>
                </c:pt>
                <c:pt idx="106">
                  <c:v>0,105</c:v>
                </c:pt>
                <c:pt idx="107">
                  <c:v>0,106</c:v>
                </c:pt>
                <c:pt idx="108">
                  <c:v>0,107</c:v>
                </c:pt>
                <c:pt idx="109">
                  <c:v>0,108</c:v>
                </c:pt>
                <c:pt idx="110">
                  <c:v>0,109</c:v>
                </c:pt>
                <c:pt idx="111">
                  <c:v>0,11</c:v>
                </c:pt>
                <c:pt idx="112">
                  <c:v>0,111</c:v>
                </c:pt>
                <c:pt idx="113">
                  <c:v>0,112</c:v>
                </c:pt>
                <c:pt idx="114">
                  <c:v>0,113</c:v>
                </c:pt>
                <c:pt idx="115">
                  <c:v>0,114</c:v>
                </c:pt>
                <c:pt idx="116">
                  <c:v>0,115</c:v>
                </c:pt>
                <c:pt idx="117">
                  <c:v>0,116</c:v>
                </c:pt>
                <c:pt idx="118">
                  <c:v>0,117</c:v>
                </c:pt>
                <c:pt idx="119">
                  <c:v>0,118</c:v>
                </c:pt>
                <c:pt idx="120">
                  <c:v>0,119</c:v>
                </c:pt>
                <c:pt idx="121">
                  <c:v>0,12</c:v>
                </c:pt>
                <c:pt idx="122">
                  <c:v>0,121</c:v>
                </c:pt>
                <c:pt idx="123">
                  <c:v>0,122</c:v>
                </c:pt>
                <c:pt idx="124">
                  <c:v>0,123</c:v>
                </c:pt>
                <c:pt idx="125">
                  <c:v>0,124</c:v>
                </c:pt>
                <c:pt idx="126">
                  <c:v>0,125</c:v>
                </c:pt>
                <c:pt idx="127">
                  <c:v>0,126</c:v>
                </c:pt>
                <c:pt idx="128">
                  <c:v>0,127</c:v>
                </c:pt>
                <c:pt idx="129">
                  <c:v>0,128</c:v>
                </c:pt>
                <c:pt idx="130">
                  <c:v>0,129</c:v>
                </c:pt>
                <c:pt idx="131">
                  <c:v>0,13</c:v>
                </c:pt>
                <c:pt idx="132">
                  <c:v>0,131</c:v>
                </c:pt>
                <c:pt idx="133">
                  <c:v>0,132</c:v>
                </c:pt>
                <c:pt idx="134">
                  <c:v>0,133</c:v>
                </c:pt>
                <c:pt idx="135">
                  <c:v>0,134</c:v>
                </c:pt>
                <c:pt idx="136">
                  <c:v>0,135</c:v>
                </c:pt>
                <c:pt idx="137">
                  <c:v>0,136</c:v>
                </c:pt>
                <c:pt idx="138">
                  <c:v>0,137</c:v>
                </c:pt>
                <c:pt idx="139">
                  <c:v>0,138</c:v>
                </c:pt>
                <c:pt idx="140">
                  <c:v>0,139</c:v>
                </c:pt>
                <c:pt idx="141">
                  <c:v>0,14</c:v>
                </c:pt>
                <c:pt idx="142">
                  <c:v>0,141</c:v>
                </c:pt>
                <c:pt idx="143">
                  <c:v>0,142</c:v>
                </c:pt>
                <c:pt idx="144">
                  <c:v>0,143</c:v>
                </c:pt>
                <c:pt idx="145">
                  <c:v>0,144</c:v>
                </c:pt>
                <c:pt idx="146">
                  <c:v>0,145</c:v>
                </c:pt>
                <c:pt idx="147">
                  <c:v>0,146</c:v>
                </c:pt>
                <c:pt idx="148">
                  <c:v>0,147</c:v>
                </c:pt>
                <c:pt idx="149">
                  <c:v>0,148</c:v>
                </c:pt>
                <c:pt idx="150">
                  <c:v>0,149</c:v>
                </c:pt>
                <c:pt idx="151">
                  <c:v>0,15</c:v>
                </c:pt>
                <c:pt idx="152">
                  <c:v>0,151</c:v>
                </c:pt>
                <c:pt idx="153">
                  <c:v>0,152</c:v>
                </c:pt>
                <c:pt idx="154">
                  <c:v>0,153</c:v>
                </c:pt>
                <c:pt idx="155">
                  <c:v>0,154</c:v>
                </c:pt>
                <c:pt idx="156">
                  <c:v>0,155</c:v>
                </c:pt>
                <c:pt idx="157">
                  <c:v>0,156</c:v>
                </c:pt>
                <c:pt idx="158">
                  <c:v>0,157</c:v>
                </c:pt>
                <c:pt idx="159">
                  <c:v>0,158</c:v>
                </c:pt>
                <c:pt idx="160">
                  <c:v>0,159</c:v>
                </c:pt>
                <c:pt idx="161">
                  <c:v>0,16</c:v>
                </c:pt>
                <c:pt idx="162">
                  <c:v>0,161</c:v>
                </c:pt>
                <c:pt idx="163">
                  <c:v>0,162</c:v>
                </c:pt>
                <c:pt idx="164">
                  <c:v>0,163</c:v>
                </c:pt>
                <c:pt idx="165">
                  <c:v>0,164</c:v>
                </c:pt>
                <c:pt idx="166">
                  <c:v>0,165</c:v>
                </c:pt>
                <c:pt idx="167">
                  <c:v>0,166</c:v>
                </c:pt>
                <c:pt idx="168">
                  <c:v>0,167</c:v>
                </c:pt>
                <c:pt idx="169">
                  <c:v>0,168</c:v>
                </c:pt>
                <c:pt idx="170">
                  <c:v>0,169</c:v>
                </c:pt>
                <c:pt idx="171">
                  <c:v>0,17</c:v>
                </c:pt>
                <c:pt idx="172">
                  <c:v>0,171</c:v>
                </c:pt>
                <c:pt idx="173">
                  <c:v>0,172</c:v>
                </c:pt>
                <c:pt idx="174">
                  <c:v>0,173</c:v>
                </c:pt>
                <c:pt idx="175">
                  <c:v>0,174</c:v>
                </c:pt>
                <c:pt idx="176">
                  <c:v>0,175</c:v>
                </c:pt>
                <c:pt idx="177">
                  <c:v>0,176</c:v>
                </c:pt>
                <c:pt idx="178">
                  <c:v>0,177</c:v>
                </c:pt>
                <c:pt idx="179">
                  <c:v>0,178</c:v>
                </c:pt>
                <c:pt idx="180">
                  <c:v>0,179</c:v>
                </c:pt>
                <c:pt idx="181">
                  <c:v>0,18</c:v>
                </c:pt>
                <c:pt idx="182">
                  <c:v>0,181</c:v>
                </c:pt>
                <c:pt idx="183">
                  <c:v>0,182</c:v>
                </c:pt>
                <c:pt idx="184">
                  <c:v>0,183</c:v>
                </c:pt>
                <c:pt idx="185">
                  <c:v>0,184</c:v>
                </c:pt>
                <c:pt idx="186">
                  <c:v>0,185</c:v>
                </c:pt>
                <c:pt idx="187">
                  <c:v>0,186</c:v>
                </c:pt>
                <c:pt idx="188">
                  <c:v>0,187</c:v>
                </c:pt>
                <c:pt idx="189">
                  <c:v>0,188</c:v>
                </c:pt>
                <c:pt idx="190">
                  <c:v>0,189</c:v>
                </c:pt>
                <c:pt idx="191">
                  <c:v>0,19</c:v>
                </c:pt>
                <c:pt idx="192">
                  <c:v>0,191</c:v>
                </c:pt>
                <c:pt idx="193">
                  <c:v>0,192</c:v>
                </c:pt>
                <c:pt idx="194">
                  <c:v>0,193</c:v>
                </c:pt>
                <c:pt idx="195">
                  <c:v>0,194</c:v>
                </c:pt>
                <c:pt idx="196">
                  <c:v>0,195</c:v>
                </c:pt>
                <c:pt idx="197">
                  <c:v>0,196</c:v>
                </c:pt>
                <c:pt idx="198">
                  <c:v>0,197</c:v>
                </c:pt>
                <c:pt idx="199">
                  <c:v>0,198</c:v>
                </c:pt>
                <c:pt idx="200">
                  <c:v>0,199</c:v>
                </c:pt>
                <c:pt idx="201">
                  <c:v>0,2</c:v>
                </c:pt>
                <c:pt idx="202">
                  <c:v>0,201</c:v>
                </c:pt>
                <c:pt idx="203">
                  <c:v>0,202</c:v>
                </c:pt>
                <c:pt idx="204">
                  <c:v>0,203</c:v>
                </c:pt>
                <c:pt idx="205">
                  <c:v>0,204</c:v>
                </c:pt>
                <c:pt idx="206">
                  <c:v>0,205</c:v>
                </c:pt>
                <c:pt idx="207">
                  <c:v>0,206</c:v>
                </c:pt>
                <c:pt idx="208">
                  <c:v>0,207</c:v>
                </c:pt>
                <c:pt idx="209">
                  <c:v>0,208</c:v>
                </c:pt>
                <c:pt idx="210">
                  <c:v>0,209</c:v>
                </c:pt>
                <c:pt idx="211">
                  <c:v>0,21</c:v>
                </c:pt>
                <c:pt idx="212">
                  <c:v>0,211</c:v>
                </c:pt>
                <c:pt idx="213">
                  <c:v>0,212</c:v>
                </c:pt>
                <c:pt idx="214">
                  <c:v>0,213</c:v>
                </c:pt>
                <c:pt idx="215">
                  <c:v>0,214</c:v>
                </c:pt>
                <c:pt idx="216">
                  <c:v>0,215</c:v>
                </c:pt>
                <c:pt idx="217">
                  <c:v>0,216</c:v>
                </c:pt>
                <c:pt idx="218">
                  <c:v>0,217</c:v>
                </c:pt>
                <c:pt idx="219">
                  <c:v>0,218</c:v>
                </c:pt>
                <c:pt idx="220">
                  <c:v>0,219</c:v>
                </c:pt>
                <c:pt idx="221">
                  <c:v>0,22</c:v>
                </c:pt>
                <c:pt idx="222">
                  <c:v>0,221</c:v>
                </c:pt>
                <c:pt idx="223">
                  <c:v>0,222</c:v>
                </c:pt>
                <c:pt idx="224">
                  <c:v>0,223</c:v>
                </c:pt>
                <c:pt idx="225">
                  <c:v>0,224</c:v>
                </c:pt>
                <c:pt idx="226">
                  <c:v>0,225</c:v>
                </c:pt>
                <c:pt idx="227">
                  <c:v>0,226</c:v>
                </c:pt>
                <c:pt idx="228">
                  <c:v>0,227</c:v>
                </c:pt>
                <c:pt idx="229">
                  <c:v>0,228</c:v>
                </c:pt>
                <c:pt idx="230">
                  <c:v>0,229</c:v>
                </c:pt>
                <c:pt idx="231">
                  <c:v>0,23</c:v>
                </c:pt>
                <c:pt idx="232">
                  <c:v>0,231</c:v>
                </c:pt>
                <c:pt idx="233">
                  <c:v>0,232</c:v>
                </c:pt>
                <c:pt idx="234">
                  <c:v>0,233</c:v>
                </c:pt>
                <c:pt idx="235">
                  <c:v>0,234</c:v>
                </c:pt>
                <c:pt idx="236">
                  <c:v>0,235</c:v>
                </c:pt>
                <c:pt idx="237">
                  <c:v>0,236</c:v>
                </c:pt>
                <c:pt idx="238">
                  <c:v>0,237</c:v>
                </c:pt>
                <c:pt idx="239">
                  <c:v>0,238</c:v>
                </c:pt>
                <c:pt idx="240">
                  <c:v>0,239</c:v>
                </c:pt>
                <c:pt idx="241">
                  <c:v>0,24</c:v>
                </c:pt>
                <c:pt idx="242">
                  <c:v>0,241</c:v>
                </c:pt>
                <c:pt idx="243">
                  <c:v>0,242</c:v>
                </c:pt>
                <c:pt idx="244">
                  <c:v>0,243</c:v>
                </c:pt>
                <c:pt idx="245">
                  <c:v>0,244</c:v>
                </c:pt>
                <c:pt idx="246">
                  <c:v>0,245</c:v>
                </c:pt>
                <c:pt idx="247">
                  <c:v>0,246</c:v>
                </c:pt>
                <c:pt idx="248">
                  <c:v>0,247</c:v>
                </c:pt>
                <c:pt idx="249">
                  <c:v>0,248</c:v>
                </c:pt>
                <c:pt idx="250">
                  <c:v>0,249</c:v>
                </c:pt>
                <c:pt idx="251">
                  <c:v>0,25</c:v>
                </c:pt>
                <c:pt idx="252">
                  <c:v>0,251</c:v>
                </c:pt>
                <c:pt idx="253">
                  <c:v>0,252</c:v>
                </c:pt>
                <c:pt idx="254">
                  <c:v>0,253</c:v>
                </c:pt>
                <c:pt idx="255">
                  <c:v>0,254</c:v>
                </c:pt>
                <c:pt idx="256">
                  <c:v>0,255</c:v>
                </c:pt>
                <c:pt idx="257">
                  <c:v>0,256</c:v>
                </c:pt>
                <c:pt idx="258">
                  <c:v>0,257</c:v>
                </c:pt>
                <c:pt idx="259">
                  <c:v>0,258</c:v>
                </c:pt>
                <c:pt idx="260">
                  <c:v>0,259</c:v>
                </c:pt>
                <c:pt idx="261">
                  <c:v>0,26</c:v>
                </c:pt>
                <c:pt idx="262">
                  <c:v>0,261</c:v>
                </c:pt>
                <c:pt idx="263">
                  <c:v>0,262</c:v>
                </c:pt>
                <c:pt idx="264">
                  <c:v>0,263</c:v>
                </c:pt>
                <c:pt idx="265">
                  <c:v>0,264</c:v>
                </c:pt>
                <c:pt idx="266">
                  <c:v>0,265</c:v>
                </c:pt>
                <c:pt idx="267">
                  <c:v>0,266</c:v>
                </c:pt>
                <c:pt idx="268">
                  <c:v>0,267</c:v>
                </c:pt>
                <c:pt idx="269">
                  <c:v>0,268</c:v>
                </c:pt>
                <c:pt idx="270">
                  <c:v>0,269</c:v>
                </c:pt>
                <c:pt idx="271">
                  <c:v>0,27</c:v>
                </c:pt>
                <c:pt idx="272">
                  <c:v>0,271</c:v>
                </c:pt>
                <c:pt idx="273">
                  <c:v>0,272</c:v>
                </c:pt>
                <c:pt idx="274">
                  <c:v>0,273</c:v>
                </c:pt>
                <c:pt idx="275">
                  <c:v>0,274</c:v>
                </c:pt>
                <c:pt idx="276">
                  <c:v>0,275</c:v>
                </c:pt>
                <c:pt idx="277">
                  <c:v>0,276</c:v>
                </c:pt>
                <c:pt idx="278">
                  <c:v>0,277</c:v>
                </c:pt>
                <c:pt idx="279">
                  <c:v>0,278</c:v>
                </c:pt>
                <c:pt idx="280">
                  <c:v>0,279</c:v>
                </c:pt>
                <c:pt idx="281">
                  <c:v>0,28</c:v>
                </c:pt>
                <c:pt idx="282">
                  <c:v>0,281</c:v>
                </c:pt>
                <c:pt idx="283">
                  <c:v>0,282</c:v>
                </c:pt>
                <c:pt idx="284">
                  <c:v>0,283</c:v>
                </c:pt>
                <c:pt idx="285">
                  <c:v>0,284</c:v>
                </c:pt>
                <c:pt idx="286">
                  <c:v>0,285</c:v>
                </c:pt>
                <c:pt idx="287">
                  <c:v>0,286</c:v>
                </c:pt>
                <c:pt idx="288">
                  <c:v>0,287</c:v>
                </c:pt>
                <c:pt idx="289">
                  <c:v>0,288</c:v>
                </c:pt>
                <c:pt idx="290">
                  <c:v>0,289</c:v>
                </c:pt>
                <c:pt idx="291">
                  <c:v>0,29</c:v>
                </c:pt>
                <c:pt idx="292">
                  <c:v>0,291</c:v>
                </c:pt>
                <c:pt idx="293">
                  <c:v>0,292</c:v>
                </c:pt>
                <c:pt idx="294">
                  <c:v>0,293</c:v>
                </c:pt>
                <c:pt idx="295">
                  <c:v>0,294</c:v>
                </c:pt>
                <c:pt idx="296">
                  <c:v>0,295</c:v>
                </c:pt>
                <c:pt idx="297">
                  <c:v>0,296</c:v>
                </c:pt>
                <c:pt idx="298">
                  <c:v>0,297</c:v>
                </c:pt>
                <c:pt idx="299">
                  <c:v>0,298</c:v>
                </c:pt>
                <c:pt idx="300">
                  <c:v>0,299</c:v>
                </c:pt>
                <c:pt idx="301">
                  <c:v>0,3</c:v>
                </c:pt>
                <c:pt idx="302">
                  <c:v>0,301</c:v>
                </c:pt>
                <c:pt idx="303">
                  <c:v>0,302</c:v>
                </c:pt>
                <c:pt idx="304">
                  <c:v>0,303</c:v>
                </c:pt>
                <c:pt idx="305">
                  <c:v>0,304</c:v>
                </c:pt>
                <c:pt idx="306">
                  <c:v>0,305</c:v>
                </c:pt>
                <c:pt idx="307">
                  <c:v>0,306</c:v>
                </c:pt>
                <c:pt idx="308">
                  <c:v>0,307</c:v>
                </c:pt>
                <c:pt idx="309">
                  <c:v>0,308</c:v>
                </c:pt>
                <c:pt idx="310">
                  <c:v>0,309</c:v>
                </c:pt>
                <c:pt idx="311">
                  <c:v>0,31</c:v>
                </c:pt>
                <c:pt idx="312">
                  <c:v>0,311</c:v>
                </c:pt>
                <c:pt idx="313">
                  <c:v>0,312</c:v>
                </c:pt>
                <c:pt idx="314">
                  <c:v>0,313</c:v>
                </c:pt>
                <c:pt idx="315">
                  <c:v>0,314</c:v>
                </c:pt>
                <c:pt idx="316">
                  <c:v>0,315</c:v>
                </c:pt>
                <c:pt idx="317">
                  <c:v>0,316</c:v>
                </c:pt>
                <c:pt idx="318">
                  <c:v>0,317</c:v>
                </c:pt>
                <c:pt idx="319">
                  <c:v>0,318</c:v>
                </c:pt>
                <c:pt idx="320">
                  <c:v>0,319</c:v>
                </c:pt>
                <c:pt idx="321">
                  <c:v>0,32</c:v>
                </c:pt>
                <c:pt idx="322">
                  <c:v>0,321</c:v>
                </c:pt>
                <c:pt idx="323">
                  <c:v>0,322</c:v>
                </c:pt>
                <c:pt idx="324">
                  <c:v>0,323</c:v>
                </c:pt>
                <c:pt idx="325">
                  <c:v>0,324</c:v>
                </c:pt>
                <c:pt idx="326">
                  <c:v>0,325</c:v>
                </c:pt>
                <c:pt idx="327">
                  <c:v>0,326</c:v>
                </c:pt>
                <c:pt idx="328">
                  <c:v>0,327</c:v>
                </c:pt>
                <c:pt idx="329">
                  <c:v>0,328</c:v>
                </c:pt>
                <c:pt idx="330">
                  <c:v>0,329</c:v>
                </c:pt>
                <c:pt idx="331">
                  <c:v>0,33</c:v>
                </c:pt>
                <c:pt idx="332">
                  <c:v>0,331</c:v>
                </c:pt>
                <c:pt idx="333">
                  <c:v>0,332</c:v>
                </c:pt>
                <c:pt idx="334">
                  <c:v>0,333</c:v>
                </c:pt>
                <c:pt idx="335">
                  <c:v>0,334</c:v>
                </c:pt>
                <c:pt idx="336">
                  <c:v>0,335</c:v>
                </c:pt>
                <c:pt idx="337">
                  <c:v>0,336</c:v>
                </c:pt>
                <c:pt idx="338">
                  <c:v>0,337</c:v>
                </c:pt>
                <c:pt idx="339">
                  <c:v>0,338</c:v>
                </c:pt>
                <c:pt idx="340">
                  <c:v>0,339</c:v>
                </c:pt>
                <c:pt idx="341">
                  <c:v>0,34</c:v>
                </c:pt>
                <c:pt idx="342">
                  <c:v>0,341</c:v>
                </c:pt>
                <c:pt idx="343">
                  <c:v>0,342</c:v>
                </c:pt>
                <c:pt idx="344">
                  <c:v>0,343</c:v>
                </c:pt>
                <c:pt idx="345">
                  <c:v>0,344</c:v>
                </c:pt>
                <c:pt idx="346">
                  <c:v>0,345</c:v>
                </c:pt>
                <c:pt idx="347">
                  <c:v>0,346</c:v>
                </c:pt>
                <c:pt idx="348">
                  <c:v>0,347</c:v>
                </c:pt>
                <c:pt idx="349">
                  <c:v>0,348</c:v>
                </c:pt>
                <c:pt idx="350">
                  <c:v>0,349</c:v>
                </c:pt>
                <c:pt idx="351">
                  <c:v>0,35</c:v>
                </c:pt>
                <c:pt idx="352">
                  <c:v>0,351</c:v>
                </c:pt>
                <c:pt idx="353">
                  <c:v>0,352</c:v>
                </c:pt>
                <c:pt idx="354">
                  <c:v>0,353</c:v>
                </c:pt>
                <c:pt idx="355">
                  <c:v>0,354</c:v>
                </c:pt>
                <c:pt idx="356">
                  <c:v>0,355</c:v>
                </c:pt>
                <c:pt idx="357">
                  <c:v>0,356</c:v>
                </c:pt>
                <c:pt idx="358">
                  <c:v>0,357</c:v>
                </c:pt>
                <c:pt idx="359">
                  <c:v>0,358</c:v>
                </c:pt>
                <c:pt idx="360">
                  <c:v>0,359</c:v>
                </c:pt>
                <c:pt idx="361">
                  <c:v>0,36</c:v>
                </c:pt>
                <c:pt idx="362">
                  <c:v>0,361</c:v>
                </c:pt>
                <c:pt idx="363">
                  <c:v>0,362</c:v>
                </c:pt>
                <c:pt idx="364">
                  <c:v>0,363</c:v>
                </c:pt>
                <c:pt idx="365">
                  <c:v>0,364</c:v>
                </c:pt>
                <c:pt idx="366">
                  <c:v>0,365</c:v>
                </c:pt>
                <c:pt idx="367">
                  <c:v>0,366</c:v>
                </c:pt>
                <c:pt idx="368">
                  <c:v>0,367</c:v>
                </c:pt>
                <c:pt idx="369">
                  <c:v>0,368</c:v>
                </c:pt>
                <c:pt idx="370">
                  <c:v>0,369</c:v>
                </c:pt>
                <c:pt idx="371">
                  <c:v>0,37</c:v>
                </c:pt>
                <c:pt idx="372">
                  <c:v>0,371</c:v>
                </c:pt>
                <c:pt idx="373">
                  <c:v>0,372</c:v>
                </c:pt>
                <c:pt idx="374">
                  <c:v>0,373</c:v>
                </c:pt>
                <c:pt idx="375">
                  <c:v>0,374</c:v>
                </c:pt>
                <c:pt idx="376">
                  <c:v>0,375</c:v>
                </c:pt>
                <c:pt idx="377">
                  <c:v>0,376</c:v>
                </c:pt>
                <c:pt idx="378">
                  <c:v>0,377</c:v>
                </c:pt>
                <c:pt idx="379">
                  <c:v>0,378</c:v>
                </c:pt>
                <c:pt idx="380">
                  <c:v>0,379</c:v>
                </c:pt>
                <c:pt idx="381">
                  <c:v>0,38</c:v>
                </c:pt>
                <c:pt idx="382">
                  <c:v>0,381</c:v>
                </c:pt>
                <c:pt idx="383">
                  <c:v>0,382</c:v>
                </c:pt>
                <c:pt idx="384">
                  <c:v>0,383</c:v>
                </c:pt>
                <c:pt idx="385">
                  <c:v>0,384</c:v>
                </c:pt>
                <c:pt idx="386">
                  <c:v>0,385</c:v>
                </c:pt>
                <c:pt idx="387">
                  <c:v>0,386</c:v>
                </c:pt>
                <c:pt idx="388">
                  <c:v>0,387</c:v>
                </c:pt>
                <c:pt idx="389">
                  <c:v>0,388</c:v>
                </c:pt>
                <c:pt idx="390">
                  <c:v>0,389</c:v>
                </c:pt>
                <c:pt idx="391">
                  <c:v>0,39</c:v>
                </c:pt>
                <c:pt idx="392">
                  <c:v>0,391</c:v>
                </c:pt>
                <c:pt idx="393">
                  <c:v>0,392</c:v>
                </c:pt>
                <c:pt idx="394">
                  <c:v>0,393</c:v>
                </c:pt>
                <c:pt idx="395">
                  <c:v>0,394</c:v>
                </c:pt>
                <c:pt idx="396">
                  <c:v>0,395</c:v>
                </c:pt>
                <c:pt idx="397">
                  <c:v>0,396</c:v>
                </c:pt>
                <c:pt idx="398">
                  <c:v>0,397</c:v>
                </c:pt>
                <c:pt idx="399">
                  <c:v>0,398</c:v>
                </c:pt>
                <c:pt idx="400">
                  <c:v>0,399</c:v>
                </c:pt>
                <c:pt idx="401">
                  <c:v>0,4</c:v>
                </c:pt>
                <c:pt idx="402">
                  <c:v>0,401</c:v>
                </c:pt>
                <c:pt idx="403">
                  <c:v>0,402</c:v>
                </c:pt>
                <c:pt idx="404">
                  <c:v>0,403</c:v>
                </c:pt>
                <c:pt idx="405">
                  <c:v>0,404</c:v>
                </c:pt>
                <c:pt idx="406">
                  <c:v>0,405</c:v>
                </c:pt>
                <c:pt idx="407">
                  <c:v>0,406</c:v>
                </c:pt>
                <c:pt idx="408">
                  <c:v>0,407</c:v>
                </c:pt>
                <c:pt idx="409">
                  <c:v>0,408</c:v>
                </c:pt>
                <c:pt idx="410">
                  <c:v>0,409</c:v>
                </c:pt>
                <c:pt idx="411">
                  <c:v>0,41</c:v>
                </c:pt>
                <c:pt idx="412">
                  <c:v>0,411</c:v>
                </c:pt>
                <c:pt idx="413">
                  <c:v>0,412</c:v>
                </c:pt>
                <c:pt idx="414">
                  <c:v>0,413</c:v>
                </c:pt>
                <c:pt idx="415">
                  <c:v>0,414</c:v>
                </c:pt>
                <c:pt idx="416">
                  <c:v>0,415</c:v>
                </c:pt>
                <c:pt idx="417">
                  <c:v>0,416</c:v>
                </c:pt>
                <c:pt idx="418">
                  <c:v>0,417</c:v>
                </c:pt>
                <c:pt idx="419">
                  <c:v>0,418</c:v>
                </c:pt>
                <c:pt idx="420">
                  <c:v>0,419</c:v>
                </c:pt>
                <c:pt idx="421">
                  <c:v>0,42</c:v>
                </c:pt>
                <c:pt idx="422">
                  <c:v>0,421</c:v>
                </c:pt>
                <c:pt idx="423">
                  <c:v>0,422</c:v>
                </c:pt>
                <c:pt idx="424">
                  <c:v>0,423</c:v>
                </c:pt>
                <c:pt idx="425">
                  <c:v>0,424</c:v>
                </c:pt>
                <c:pt idx="426">
                  <c:v>0,425</c:v>
                </c:pt>
                <c:pt idx="427">
                  <c:v>0,426</c:v>
                </c:pt>
                <c:pt idx="428">
                  <c:v>0,427</c:v>
                </c:pt>
                <c:pt idx="429">
                  <c:v>0,428</c:v>
                </c:pt>
                <c:pt idx="430">
                  <c:v>0,429</c:v>
                </c:pt>
                <c:pt idx="431">
                  <c:v>0,43</c:v>
                </c:pt>
                <c:pt idx="432">
                  <c:v>0,431</c:v>
                </c:pt>
                <c:pt idx="433">
                  <c:v>0,432</c:v>
                </c:pt>
                <c:pt idx="434">
                  <c:v>0,433</c:v>
                </c:pt>
                <c:pt idx="435">
                  <c:v>0,434</c:v>
                </c:pt>
                <c:pt idx="436">
                  <c:v>0,435</c:v>
                </c:pt>
                <c:pt idx="437">
                  <c:v>0,436</c:v>
                </c:pt>
                <c:pt idx="438">
                  <c:v>0,437</c:v>
                </c:pt>
                <c:pt idx="439">
                  <c:v>0,438</c:v>
                </c:pt>
                <c:pt idx="440">
                  <c:v>0,439</c:v>
                </c:pt>
                <c:pt idx="441">
                  <c:v>0,44</c:v>
                </c:pt>
                <c:pt idx="442">
                  <c:v>0,441</c:v>
                </c:pt>
                <c:pt idx="443">
                  <c:v>0,442</c:v>
                </c:pt>
                <c:pt idx="444">
                  <c:v>0,443</c:v>
                </c:pt>
                <c:pt idx="445">
                  <c:v>0,444</c:v>
                </c:pt>
                <c:pt idx="446">
                  <c:v>0,445</c:v>
                </c:pt>
                <c:pt idx="447">
                  <c:v>0,446</c:v>
                </c:pt>
                <c:pt idx="448">
                  <c:v>0,447</c:v>
                </c:pt>
                <c:pt idx="449">
                  <c:v>0,448</c:v>
                </c:pt>
                <c:pt idx="450">
                  <c:v>0,449</c:v>
                </c:pt>
                <c:pt idx="451">
                  <c:v>0,45</c:v>
                </c:pt>
                <c:pt idx="452">
                  <c:v>0,451</c:v>
                </c:pt>
                <c:pt idx="453">
                  <c:v>0,452</c:v>
                </c:pt>
                <c:pt idx="454">
                  <c:v>0,453</c:v>
                </c:pt>
                <c:pt idx="455">
                  <c:v>0,454</c:v>
                </c:pt>
                <c:pt idx="456">
                  <c:v>0,455</c:v>
                </c:pt>
                <c:pt idx="457">
                  <c:v>0,456</c:v>
                </c:pt>
                <c:pt idx="458">
                  <c:v>0,457</c:v>
                </c:pt>
                <c:pt idx="459">
                  <c:v>0,458</c:v>
                </c:pt>
                <c:pt idx="460">
                  <c:v>0,459</c:v>
                </c:pt>
                <c:pt idx="461">
                  <c:v>0,46</c:v>
                </c:pt>
                <c:pt idx="462">
                  <c:v>0,461</c:v>
                </c:pt>
                <c:pt idx="463">
                  <c:v>0,462</c:v>
                </c:pt>
                <c:pt idx="464">
                  <c:v>0,463</c:v>
                </c:pt>
                <c:pt idx="465">
                  <c:v>0,464</c:v>
                </c:pt>
                <c:pt idx="466">
                  <c:v>0,465</c:v>
                </c:pt>
                <c:pt idx="467">
                  <c:v>0,466</c:v>
                </c:pt>
                <c:pt idx="468">
                  <c:v>0,467</c:v>
                </c:pt>
                <c:pt idx="469">
                  <c:v>0,468</c:v>
                </c:pt>
                <c:pt idx="470">
                  <c:v>0,469</c:v>
                </c:pt>
                <c:pt idx="471">
                  <c:v>0,47</c:v>
                </c:pt>
                <c:pt idx="472">
                  <c:v>0,471</c:v>
                </c:pt>
                <c:pt idx="473">
                  <c:v>0,472</c:v>
                </c:pt>
                <c:pt idx="474">
                  <c:v>0,473</c:v>
                </c:pt>
                <c:pt idx="475">
                  <c:v>0,474</c:v>
                </c:pt>
                <c:pt idx="476">
                  <c:v>0,475</c:v>
                </c:pt>
                <c:pt idx="477">
                  <c:v>0,476</c:v>
                </c:pt>
                <c:pt idx="478">
                  <c:v>0,477</c:v>
                </c:pt>
                <c:pt idx="479">
                  <c:v>0,478</c:v>
                </c:pt>
                <c:pt idx="480">
                  <c:v>0,479</c:v>
                </c:pt>
                <c:pt idx="481">
                  <c:v>0,48</c:v>
                </c:pt>
                <c:pt idx="482">
                  <c:v>0,481</c:v>
                </c:pt>
                <c:pt idx="483">
                  <c:v>0,482</c:v>
                </c:pt>
                <c:pt idx="484">
                  <c:v>0,483</c:v>
                </c:pt>
                <c:pt idx="485">
                  <c:v>0,484</c:v>
                </c:pt>
                <c:pt idx="486">
                  <c:v>0,485</c:v>
                </c:pt>
                <c:pt idx="487">
                  <c:v>0,486</c:v>
                </c:pt>
                <c:pt idx="488">
                  <c:v>0,487</c:v>
                </c:pt>
                <c:pt idx="489">
                  <c:v>0,488</c:v>
                </c:pt>
                <c:pt idx="490">
                  <c:v>0,489</c:v>
                </c:pt>
                <c:pt idx="491">
                  <c:v>0,49</c:v>
                </c:pt>
                <c:pt idx="492">
                  <c:v>0,491</c:v>
                </c:pt>
                <c:pt idx="493">
                  <c:v>0,492</c:v>
                </c:pt>
                <c:pt idx="494">
                  <c:v>0,493</c:v>
                </c:pt>
                <c:pt idx="495">
                  <c:v>0,494</c:v>
                </c:pt>
                <c:pt idx="496">
                  <c:v>0,495</c:v>
                </c:pt>
                <c:pt idx="497">
                  <c:v>0,496</c:v>
                </c:pt>
                <c:pt idx="498">
                  <c:v>0,497</c:v>
                </c:pt>
                <c:pt idx="499">
                  <c:v>0,498</c:v>
                </c:pt>
                <c:pt idx="500">
                  <c:v>0,499</c:v>
                </c:pt>
                <c:pt idx="501">
                  <c:v>0,5</c:v>
                </c:pt>
                <c:pt idx="502">
                  <c:v>0,501</c:v>
                </c:pt>
                <c:pt idx="503">
                  <c:v>0,502</c:v>
                </c:pt>
                <c:pt idx="504">
                  <c:v>0,503</c:v>
                </c:pt>
                <c:pt idx="505">
                  <c:v>0,504</c:v>
                </c:pt>
                <c:pt idx="506">
                  <c:v>0,505</c:v>
                </c:pt>
                <c:pt idx="507">
                  <c:v>0,506</c:v>
                </c:pt>
                <c:pt idx="508">
                  <c:v>0,507</c:v>
                </c:pt>
                <c:pt idx="509">
                  <c:v>0,508</c:v>
                </c:pt>
                <c:pt idx="510">
                  <c:v>0,509</c:v>
                </c:pt>
                <c:pt idx="511">
                  <c:v>0,51</c:v>
                </c:pt>
                <c:pt idx="512">
                  <c:v>0,511</c:v>
                </c:pt>
                <c:pt idx="513">
                  <c:v>0,512</c:v>
                </c:pt>
                <c:pt idx="514">
                  <c:v>0,513</c:v>
                </c:pt>
                <c:pt idx="515">
                  <c:v>0,514</c:v>
                </c:pt>
                <c:pt idx="516">
                  <c:v>0,515</c:v>
                </c:pt>
                <c:pt idx="517">
                  <c:v>0,516</c:v>
                </c:pt>
                <c:pt idx="518">
                  <c:v>0,517</c:v>
                </c:pt>
                <c:pt idx="519">
                  <c:v>0,518</c:v>
                </c:pt>
                <c:pt idx="520">
                  <c:v>0,519</c:v>
                </c:pt>
                <c:pt idx="521">
                  <c:v>0,52</c:v>
                </c:pt>
                <c:pt idx="522">
                  <c:v>0,521</c:v>
                </c:pt>
                <c:pt idx="523">
                  <c:v>0,522</c:v>
                </c:pt>
                <c:pt idx="524">
                  <c:v>0,523</c:v>
                </c:pt>
                <c:pt idx="525">
                  <c:v>0,524</c:v>
                </c:pt>
                <c:pt idx="526">
                  <c:v>0,525</c:v>
                </c:pt>
                <c:pt idx="527">
                  <c:v>0,526</c:v>
                </c:pt>
                <c:pt idx="528">
                  <c:v>0,527</c:v>
                </c:pt>
                <c:pt idx="529">
                  <c:v>0,528</c:v>
                </c:pt>
                <c:pt idx="530">
                  <c:v>0,529</c:v>
                </c:pt>
                <c:pt idx="531">
                  <c:v>0,53</c:v>
                </c:pt>
                <c:pt idx="532">
                  <c:v>0,531</c:v>
                </c:pt>
                <c:pt idx="533">
                  <c:v>0,532</c:v>
                </c:pt>
                <c:pt idx="534">
                  <c:v>0,533</c:v>
                </c:pt>
                <c:pt idx="535">
                  <c:v>0,534</c:v>
                </c:pt>
                <c:pt idx="536">
                  <c:v>0,535</c:v>
                </c:pt>
                <c:pt idx="537">
                  <c:v>0,536</c:v>
                </c:pt>
                <c:pt idx="538">
                  <c:v>0,537</c:v>
                </c:pt>
                <c:pt idx="539">
                  <c:v>0,538</c:v>
                </c:pt>
                <c:pt idx="540">
                  <c:v>0,539</c:v>
                </c:pt>
                <c:pt idx="541">
                  <c:v>0,54</c:v>
                </c:pt>
                <c:pt idx="542">
                  <c:v>0,541</c:v>
                </c:pt>
                <c:pt idx="543">
                  <c:v>0,542</c:v>
                </c:pt>
                <c:pt idx="544">
                  <c:v>0,543</c:v>
                </c:pt>
                <c:pt idx="545">
                  <c:v>0,544</c:v>
                </c:pt>
                <c:pt idx="546">
                  <c:v>0,545</c:v>
                </c:pt>
                <c:pt idx="547">
                  <c:v>0,546</c:v>
                </c:pt>
                <c:pt idx="548">
                  <c:v>0,547</c:v>
                </c:pt>
                <c:pt idx="549">
                  <c:v>0,548</c:v>
                </c:pt>
                <c:pt idx="550">
                  <c:v>0,549</c:v>
                </c:pt>
                <c:pt idx="551">
                  <c:v>0,55</c:v>
                </c:pt>
                <c:pt idx="552">
                  <c:v>0,551</c:v>
                </c:pt>
                <c:pt idx="553">
                  <c:v>0,552</c:v>
                </c:pt>
                <c:pt idx="554">
                  <c:v>0,553</c:v>
                </c:pt>
                <c:pt idx="555">
                  <c:v>0,554</c:v>
                </c:pt>
                <c:pt idx="556">
                  <c:v>0,555</c:v>
                </c:pt>
                <c:pt idx="557">
                  <c:v>0,556</c:v>
                </c:pt>
                <c:pt idx="558">
                  <c:v>0,557</c:v>
                </c:pt>
                <c:pt idx="559">
                  <c:v>0,558</c:v>
                </c:pt>
                <c:pt idx="560">
                  <c:v>0,559</c:v>
                </c:pt>
                <c:pt idx="561">
                  <c:v>0,56</c:v>
                </c:pt>
                <c:pt idx="562">
                  <c:v>0,561</c:v>
                </c:pt>
                <c:pt idx="563">
                  <c:v>0,562</c:v>
                </c:pt>
                <c:pt idx="564">
                  <c:v>0,563</c:v>
                </c:pt>
                <c:pt idx="565">
                  <c:v>0,564</c:v>
                </c:pt>
                <c:pt idx="566">
                  <c:v>0,565</c:v>
                </c:pt>
                <c:pt idx="567">
                  <c:v>0,566</c:v>
                </c:pt>
                <c:pt idx="568">
                  <c:v>0,567</c:v>
                </c:pt>
                <c:pt idx="569">
                  <c:v>0,568</c:v>
                </c:pt>
                <c:pt idx="570">
                  <c:v>0,569</c:v>
                </c:pt>
                <c:pt idx="571">
                  <c:v>0,57</c:v>
                </c:pt>
                <c:pt idx="572">
                  <c:v>0,571</c:v>
                </c:pt>
                <c:pt idx="573">
                  <c:v>0,572</c:v>
                </c:pt>
                <c:pt idx="574">
                  <c:v>0,573</c:v>
                </c:pt>
                <c:pt idx="575">
                  <c:v>0,574</c:v>
                </c:pt>
                <c:pt idx="576">
                  <c:v>0,575</c:v>
                </c:pt>
                <c:pt idx="577">
                  <c:v>0,576</c:v>
                </c:pt>
                <c:pt idx="578">
                  <c:v>0,577</c:v>
                </c:pt>
                <c:pt idx="579">
                  <c:v>0,578</c:v>
                </c:pt>
                <c:pt idx="580">
                  <c:v>0,579</c:v>
                </c:pt>
                <c:pt idx="581">
                  <c:v>0,58</c:v>
                </c:pt>
                <c:pt idx="582">
                  <c:v>0,581</c:v>
                </c:pt>
                <c:pt idx="583">
                  <c:v>0,582</c:v>
                </c:pt>
                <c:pt idx="584">
                  <c:v>0,583</c:v>
                </c:pt>
                <c:pt idx="585">
                  <c:v>0,584</c:v>
                </c:pt>
                <c:pt idx="586">
                  <c:v>0,585</c:v>
                </c:pt>
                <c:pt idx="587">
                  <c:v>0,586</c:v>
                </c:pt>
                <c:pt idx="588">
                  <c:v>0,587</c:v>
                </c:pt>
                <c:pt idx="589">
                  <c:v>0,588</c:v>
                </c:pt>
                <c:pt idx="590">
                  <c:v>0,589</c:v>
                </c:pt>
                <c:pt idx="591">
                  <c:v>0,59</c:v>
                </c:pt>
                <c:pt idx="592">
                  <c:v>0,591</c:v>
                </c:pt>
                <c:pt idx="593">
                  <c:v>0,592</c:v>
                </c:pt>
                <c:pt idx="594">
                  <c:v>0,593</c:v>
                </c:pt>
                <c:pt idx="595">
                  <c:v>0,594</c:v>
                </c:pt>
                <c:pt idx="596">
                  <c:v>0,595</c:v>
                </c:pt>
                <c:pt idx="597">
                  <c:v>0,596</c:v>
                </c:pt>
                <c:pt idx="598">
                  <c:v>0,597</c:v>
                </c:pt>
                <c:pt idx="599">
                  <c:v>0,598</c:v>
                </c:pt>
                <c:pt idx="600">
                  <c:v>0,599</c:v>
                </c:pt>
                <c:pt idx="601">
                  <c:v>0,6</c:v>
                </c:pt>
                <c:pt idx="602">
                  <c:v>0,601</c:v>
                </c:pt>
                <c:pt idx="603">
                  <c:v>0,602</c:v>
                </c:pt>
                <c:pt idx="604">
                  <c:v>0,603</c:v>
                </c:pt>
                <c:pt idx="605">
                  <c:v>0,604</c:v>
                </c:pt>
                <c:pt idx="606">
                  <c:v>0,605</c:v>
                </c:pt>
                <c:pt idx="607">
                  <c:v>0,606</c:v>
                </c:pt>
                <c:pt idx="608">
                  <c:v>0,607</c:v>
                </c:pt>
                <c:pt idx="609">
                  <c:v>0,608</c:v>
                </c:pt>
                <c:pt idx="610">
                  <c:v>0,609</c:v>
                </c:pt>
                <c:pt idx="611">
                  <c:v>0,61</c:v>
                </c:pt>
                <c:pt idx="612">
                  <c:v>0,611</c:v>
                </c:pt>
                <c:pt idx="613">
                  <c:v>0,612</c:v>
                </c:pt>
                <c:pt idx="614">
                  <c:v>0,613</c:v>
                </c:pt>
                <c:pt idx="615">
                  <c:v>0,614</c:v>
                </c:pt>
                <c:pt idx="616">
                  <c:v>0,615</c:v>
                </c:pt>
                <c:pt idx="617">
                  <c:v>0,616</c:v>
                </c:pt>
                <c:pt idx="618">
                  <c:v>0,617</c:v>
                </c:pt>
                <c:pt idx="619">
                  <c:v>0,618</c:v>
                </c:pt>
                <c:pt idx="620">
                  <c:v>0,619</c:v>
                </c:pt>
                <c:pt idx="621">
                  <c:v>0,62</c:v>
                </c:pt>
                <c:pt idx="622">
                  <c:v>0,621</c:v>
                </c:pt>
                <c:pt idx="623">
                  <c:v>0,622</c:v>
                </c:pt>
                <c:pt idx="624">
                  <c:v>0,623</c:v>
                </c:pt>
                <c:pt idx="625">
                  <c:v>0,624</c:v>
                </c:pt>
                <c:pt idx="626">
                  <c:v>0,625</c:v>
                </c:pt>
                <c:pt idx="627">
                  <c:v>0,626</c:v>
                </c:pt>
                <c:pt idx="628">
                  <c:v>0,627</c:v>
                </c:pt>
                <c:pt idx="629">
                  <c:v>0,628</c:v>
                </c:pt>
                <c:pt idx="630">
                  <c:v>0,629</c:v>
                </c:pt>
                <c:pt idx="631">
                  <c:v>0,63</c:v>
                </c:pt>
                <c:pt idx="632">
                  <c:v>0,631</c:v>
                </c:pt>
                <c:pt idx="633">
                  <c:v>0,632</c:v>
                </c:pt>
                <c:pt idx="634">
                  <c:v>0,633</c:v>
                </c:pt>
                <c:pt idx="635">
                  <c:v>0,634</c:v>
                </c:pt>
                <c:pt idx="636">
                  <c:v>0,635</c:v>
                </c:pt>
                <c:pt idx="637">
                  <c:v>0,636</c:v>
                </c:pt>
                <c:pt idx="638">
                  <c:v>0,637</c:v>
                </c:pt>
                <c:pt idx="639">
                  <c:v>0,638</c:v>
                </c:pt>
                <c:pt idx="640">
                  <c:v>0,639</c:v>
                </c:pt>
                <c:pt idx="641">
                  <c:v>0,64</c:v>
                </c:pt>
                <c:pt idx="642">
                  <c:v>0,641</c:v>
                </c:pt>
                <c:pt idx="643">
                  <c:v>0,642</c:v>
                </c:pt>
                <c:pt idx="644">
                  <c:v>0,643</c:v>
                </c:pt>
                <c:pt idx="645">
                  <c:v>0,644</c:v>
                </c:pt>
                <c:pt idx="646">
                  <c:v>0,645</c:v>
                </c:pt>
                <c:pt idx="647">
                  <c:v>0,646</c:v>
                </c:pt>
                <c:pt idx="648">
                  <c:v>0,647</c:v>
                </c:pt>
                <c:pt idx="649">
                  <c:v>0,648</c:v>
                </c:pt>
                <c:pt idx="650">
                  <c:v>0,649</c:v>
                </c:pt>
                <c:pt idx="651">
                  <c:v>0,65</c:v>
                </c:pt>
                <c:pt idx="652">
                  <c:v>0,651</c:v>
                </c:pt>
                <c:pt idx="653">
                  <c:v>0,652</c:v>
                </c:pt>
                <c:pt idx="654">
                  <c:v>0,653</c:v>
                </c:pt>
                <c:pt idx="655">
                  <c:v>0,654</c:v>
                </c:pt>
                <c:pt idx="656">
                  <c:v>0,655</c:v>
                </c:pt>
                <c:pt idx="657">
                  <c:v>0,656</c:v>
                </c:pt>
                <c:pt idx="658">
                  <c:v>0,657</c:v>
                </c:pt>
                <c:pt idx="659">
                  <c:v>0,658</c:v>
                </c:pt>
                <c:pt idx="660">
                  <c:v>0,659</c:v>
                </c:pt>
                <c:pt idx="661">
                  <c:v>0,66</c:v>
                </c:pt>
                <c:pt idx="662">
                  <c:v>0,661</c:v>
                </c:pt>
                <c:pt idx="663">
                  <c:v>0,662</c:v>
                </c:pt>
                <c:pt idx="664">
                  <c:v>0,663</c:v>
                </c:pt>
                <c:pt idx="665">
                  <c:v>0,664</c:v>
                </c:pt>
                <c:pt idx="666">
                  <c:v>0,665</c:v>
                </c:pt>
                <c:pt idx="667">
                  <c:v>0,666</c:v>
                </c:pt>
                <c:pt idx="668">
                  <c:v>0,667</c:v>
                </c:pt>
                <c:pt idx="669">
                  <c:v>0,668</c:v>
                </c:pt>
                <c:pt idx="670">
                  <c:v>0,669</c:v>
                </c:pt>
                <c:pt idx="671">
                  <c:v>0,67</c:v>
                </c:pt>
                <c:pt idx="672">
                  <c:v>0,671</c:v>
                </c:pt>
                <c:pt idx="673">
                  <c:v>0,672</c:v>
                </c:pt>
                <c:pt idx="674">
                  <c:v>0,673</c:v>
                </c:pt>
                <c:pt idx="675">
                  <c:v>0,674</c:v>
                </c:pt>
                <c:pt idx="676">
                  <c:v>0,675</c:v>
                </c:pt>
                <c:pt idx="677">
                  <c:v>0,676</c:v>
                </c:pt>
                <c:pt idx="678">
                  <c:v>0,677</c:v>
                </c:pt>
                <c:pt idx="679">
                  <c:v>0,678</c:v>
                </c:pt>
                <c:pt idx="680">
                  <c:v>0,679</c:v>
                </c:pt>
                <c:pt idx="681">
                  <c:v>0,68</c:v>
                </c:pt>
                <c:pt idx="682">
                  <c:v>0,681</c:v>
                </c:pt>
                <c:pt idx="683">
                  <c:v>0,682</c:v>
                </c:pt>
                <c:pt idx="684">
                  <c:v>0,683</c:v>
                </c:pt>
                <c:pt idx="685">
                  <c:v>0,684</c:v>
                </c:pt>
                <c:pt idx="686">
                  <c:v>0,685</c:v>
                </c:pt>
                <c:pt idx="687">
                  <c:v>0,686</c:v>
                </c:pt>
                <c:pt idx="688">
                  <c:v>0,687</c:v>
                </c:pt>
                <c:pt idx="689">
                  <c:v>0,688</c:v>
                </c:pt>
                <c:pt idx="690">
                  <c:v>0,689</c:v>
                </c:pt>
                <c:pt idx="691">
                  <c:v>0,69</c:v>
                </c:pt>
                <c:pt idx="692">
                  <c:v>0,691</c:v>
                </c:pt>
                <c:pt idx="693">
                  <c:v>0,692</c:v>
                </c:pt>
                <c:pt idx="694">
                  <c:v>0,693</c:v>
                </c:pt>
                <c:pt idx="695">
                  <c:v>0,694</c:v>
                </c:pt>
                <c:pt idx="696">
                  <c:v>0,695</c:v>
                </c:pt>
                <c:pt idx="697">
                  <c:v>0,696</c:v>
                </c:pt>
                <c:pt idx="698">
                  <c:v>0,697</c:v>
                </c:pt>
                <c:pt idx="699">
                  <c:v>0,698</c:v>
                </c:pt>
                <c:pt idx="700">
                  <c:v>0,699</c:v>
                </c:pt>
                <c:pt idx="701">
                  <c:v>0,7</c:v>
                </c:pt>
                <c:pt idx="702">
                  <c:v>0,701</c:v>
                </c:pt>
                <c:pt idx="703">
                  <c:v>0,702</c:v>
                </c:pt>
                <c:pt idx="704">
                  <c:v>0,703</c:v>
                </c:pt>
                <c:pt idx="705">
                  <c:v>0,704</c:v>
                </c:pt>
                <c:pt idx="706">
                  <c:v>0,705</c:v>
                </c:pt>
                <c:pt idx="707">
                  <c:v>0,706</c:v>
                </c:pt>
                <c:pt idx="708">
                  <c:v>0,707</c:v>
                </c:pt>
                <c:pt idx="709">
                  <c:v>0,708</c:v>
                </c:pt>
                <c:pt idx="710">
                  <c:v>0,709</c:v>
                </c:pt>
                <c:pt idx="711">
                  <c:v>0,71</c:v>
                </c:pt>
                <c:pt idx="712">
                  <c:v>0,711</c:v>
                </c:pt>
                <c:pt idx="713">
                  <c:v>0,712</c:v>
                </c:pt>
                <c:pt idx="714">
                  <c:v>0,713</c:v>
                </c:pt>
                <c:pt idx="715">
                  <c:v>0,714</c:v>
                </c:pt>
                <c:pt idx="716">
                  <c:v>0,715</c:v>
                </c:pt>
                <c:pt idx="717">
                  <c:v>0,716</c:v>
                </c:pt>
                <c:pt idx="718">
                  <c:v>0,717</c:v>
                </c:pt>
                <c:pt idx="719">
                  <c:v>0,718</c:v>
                </c:pt>
                <c:pt idx="720">
                  <c:v>0,719</c:v>
                </c:pt>
                <c:pt idx="721">
                  <c:v>0,72</c:v>
                </c:pt>
                <c:pt idx="722">
                  <c:v>0,721</c:v>
                </c:pt>
                <c:pt idx="723">
                  <c:v>0,722</c:v>
                </c:pt>
                <c:pt idx="724">
                  <c:v>0,723</c:v>
                </c:pt>
                <c:pt idx="725">
                  <c:v>0,724</c:v>
                </c:pt>
                <c:pt idx="726">
                  <c:v>0,725</c:v>
                </c:pt>
                <c:pt idx="727">
                  <c:v>0,726</c:v>
                </c:pt>
                <c:pt idx="728">
                  <c:v>0,727</c:v>
                </c:pt>
                <c:pt idx="729">
                  <c:v>0,728</c:v>
                </c:pt>
                <c:pt idx="730">
                  <c:v>0,729</c:v>
                </c:pt>
                <c:pt idx="731">
                  <c:v>0,73</c:v>
                </c:pt>
                <c:pt idx="732">
                  <c:v>0,731</c:v>
                </c:pt>
                <c:pt idx="733">
                  <c:v>0,732</c:v>
                </c:pt>
                <c:pt idx="734">
                  <c:v>0,733</c:v>
                </c:pt>
                <c:pt idx="735">
                  <c:v>0,734</c:v>
                </c:pt>
                <c:pt idx="736">
                  <c:v>0,735</c:v>
                </c:pt>
                <c:pt idx="737">
                  <c:v>0,736</c:v>
                </c:pt>
                <c:pt idx="738">
                  <c:v>0,737</c:v>
                </c:pt>
                <c:pt idx="739">
                  <c:v>0,738</c:v>
                </c:pt>
                <c:pt idx="740">
                  <c:v>0,739</c:v>
                </c:pt>
                <c:pt idx="741">
                  <c:v>0,74</c:v>
                </c:pt>
                <c:pt idx="742">
                  <c:v>0,741</c:v>
                </c:pt>
                <c:pt idx="743">
                  <c:v>0,742</c:v>
                </c:pt>
                <c:pt idx="744">
                  <c:v>0,743</c:v>
                </c:pt>
                <c:pt idx="745">
                  <c:v>0,744</c:v>
                </c:pt>
                <c:pt idx="746">
                  <c:v>0,745</c:v>
                </c:pt>
                <c:pt idx="747">
                  <c:v>0,746</c:v>
                </c:pt>
                <c:pt idx="748">
                  <c:v>0,747</c:v>
                </c:pt>
                <c:pt idx="749">
                  <c:v>0,748</c:v>
                </c:pt>
                <c:pt idx="750">
                  <c:v>0,749</c:v>
                </c:pt>
                <c:pt idx="751">
                  <c:v>0,75</c:v>
                </c:pt>
                <c:pt idx="752">
                  <c:v>0,751</c:v>
                </c:pt>
                <c:pt idx="753">
                  <c:v>0,752</c:v>
                </c:pt>
                <c:pt idx="754">
                  <c:v>0,753</c:v>
                </c:pt>
                <c:pt idx="755">
                  <c:v>0,754</c:v>
                </c:pt>
                <c:pt idx="756">
                  <c:v>0,755</c:v>
                </c:pt>
                <c:pt idx="757">
                  <c:v>0,756</c:v>
                </c:pt>
                <c:pt idx="758">
                  <c:v>0,757</c:v>
                </c:pt>
                <c:pt idx="759">
                  <c:v>0,758</c:v>
                </c:pt>
                <c:pt idx="760">
                  <c:v>0,759</c:v>
                </c:pt>
                <c:pt idx="761">
                  <c:v>0,76</c:v>
                </c:pt>
                <c:pt idx="762">
                  <c:v>0,761</c:v>
                </c:pt>
                <c:pt idx="763">
                  <c:v>0,762</c:v>
                </c:pt>
                <c:pt idx="764">
                  <c:v>0,763</c:v>
                </c:pt>
                <c:pt idx="765">
                  <c:v>0,764</c:v>
                </c:pt>
                <c:pt idx="766">
                  <c:v>0,765</c:v>
                </c:pt>
                <c:pt idx="767">
                  <c:v>0,766</c:v>
                </c:pt>
                <c:pt idx="768">
                  <c:v>0,767</c:v>
                </c:pt>
                <c:pt idx="769">
                  <c:v>0,768</c:v>
                </c:pt>
                <c:pt idx="770">
                  <c:v>0,769</c:v>
                </c:pt>
                <c:pt idx="771">
                  <c:v>0,77</c:v>
                </c:pt>
                <c:pt idx="772">
                  <c:v>0,771</c:v>
                </c:pt>
                <c:pt idx="773">
                  <c:v>0,772</c:v>
                </c:pt>
                <c:pt idx="774">
                  <c:v>0,773</c:v>
                </c:pt>
                <c:pt idx="775">
                  <c:v>0,774</c:v>
                </c:pt>
                <c:pt idx="776">
                  <c:v>0,775</c:v>
                </c:pt>
                <c:pt idx="777">
                  <c:v>0,776</c:v>
                </c:pt>
                <c:pt idx="778">
                  <c:v>0,777</c:v>
                </c:pt>
                <c:pt idx="779">
                  <c:v>0,778</c:v>
                </c:pt>
                <c:pt idx="780">
                  <c:v>0,779</c:v>
                </c:pt>
                <c:pt idx="781">
                  <c:v>0,78</c:v>
                </c:pt>
                <c:pt idx="782">
                  <c:v>0,781</c:v>
                </c:pt>
                <c:pt idx="783">
                  <c:v>0,782</c:v>
                </c:pt>
                <c:pt idx="784">
                  <c:v>0,783</c:v>
                </c:pt>
                <c:pt idx="785">
                  <c:v>0,784</c:v>
                </c:pt>
                <c:pt idx="786">
                  <c:v>0,785</c:v>
                </c:pt>
                <c:pt idx="787">
                  <c:v>0,786</c:v>
                </c:pt>
                <c:pt idx="788">
                  <c:v>0,787</c:v>
                </c:pt>
                <c:pt idx="789">
                  <c:v>0,788</c:v>
                </c:pt>
                <c:pt idx="790">
                  <c:v>0,789</c:v>
                </c:pt>
                <c:pt idx="791">
                  <c:v>0,79</c:v>
                </c:pt>
                <c:pt idx="792">
                  <c:v>0,791</c:v>
                </c:pt>
                <c:pt idx="793">
                  <c:v>0,792</c:v>
                </c:pt>
                <c:pt idx="794">
                  <c:v>0,793</c:v>
                </c:pt>
                <c:pt idx="795">
                  <c:v>0,794</c:v>
                </c:pt>
                <c:pt idx="796">
                  <c:v>0,795</c:v>
                </c:pt>
                <c:pt idx="797">
                  <c:v>0,796</c:v>
                </c:pt>
                <c:pt idx="798">
                  <c:v>0,797</c:v>
                </c:pt>
                <c:pt idx="799">
                  <c:v>0,798</c:v>
                </c:pt>
                <c:pt idx="800">
                  <c:v>0,799</c:v>
                </c:pt>
                <c:pt idx="801">
                  <c:v>0,8</c:v>
                </c:pt>
                <c:pt idx="802">
                  <c:v>0,801</c:v>
                </c:pt>
                <c:pt idx="803">
                  <c:v>0,802</c:v>
                </c:pt>
                <c:pt idx="804">
                  <c:v>0,803</c:v>
                </c:pt>
                <c:pt idx="805">
                  <c:v>0,804</c:v>
                </c:pt>
                <c:pt idx="806">
                  <c:v>0,805</c:v>
                </c:pt>
                <c:pt idx="807">
                  <c:v>0,806</c:v>
                </c:pt>
                <c:pt idx="808">
                  <c:v>0,807</c:v>
                </c:pt>
                <c:pt idx="809">
                  <c:v>0,808</c:v>
                </c:pt>
                <c:pt idx="810">
                  <c:v>0,809</c:v>
                </c:pt>
                <c:pt idx="811">
                  <c:v>0,81</c:v>
                </c:pt>
                <c:pt idx="812">
                  <c:v>0,811</c:v>
                </c:pt>
                <c:pt idx="813">
                  <c:v>0,812</c:v>
                </c:pt>
                <c:pt idx="814">
                  <c:v>0,813</c:v>
                </c:pt>
                <c:pt idx="815">
                  <c:v>0,814</c:v>
                </c:pt>
                <c:pt idx="816">
                  <c:v>0,815</c:v>
                </c:pt>
                <c:pt idx="817">
                  <c:v>0,816</c:v>
                </c:pt>
                <c:pt idx="818">
                  <c:v>0,817</c:v>
                </c:pt>
                <c:pt idx="819">
                  <c:v>0,818</c:v>
                </c:pt>
                <c:pt idx="820">
                  <c:v>0,819</c:v>
                </c:pt>
                <c:pt idx="821">
                  <c:v>0,82</c:v>
                </c:pt>
                <c:pt idx="822">
                  <c:v>0,821</c:v>
                </c:pt>
                <c:pt idx="823">
                  <c:v>0,822</c:v>
                </c:pt>
                <c:pt idx="824">
                  <c:v>0,823</c:v>
                </c:pt>
                <c:pt idx="825">
                  <c:v>0,824</c:v>
                </c:pt>
                <c:pt idx="826">
                  <c:v>0,825</c:v>
                </c:pt>
                <c:pt idx="827">
                  <c:v>0,826</c:v>
                </c:pt>
                <c:pt idx="828">
                  <c:v>0,827</c:v>
                </c:pt>
                <c:pt idx="829">
                  <c:v>0,828</c:v>
                </c:pt>
                <c:pt idx="830">
                  <c:v>0,829</c:v>
                </c:pt>
                <c:pt idx="831">
                  <c:v>0,83</c:v>
                </c:pt>
                <c:pt idx="832">
                  <c:v>0,831</c:v>
                </c:pt>
                <c:pt idx="833">
                  <c:v>0,832</c:v>
                </c:pt>
                <c:pt idx="834">
                  <c:v>0,833</c:v>
                </c:pt>
                <c:pt idx="835">
                  <c:v>0,834</c:v>
                </c:pt>
                <c:pt idx="836">
                  <c:v>0,835</c:v>
                </c:pt>
                <c:pt idx="837">
                  <c:v>0,836</c:v>
                </c:pt>
                <c:pt idx="838">
                  <c:v>0,837</c:v>
                </c:pt>
                <c:pt idx="839">
                  <c:v>0,838</c:v>
                </c:pt>
                <c:pt idx="840">
                  <c:v>0,839</c:v>
                </c:pt>
                <c:pt idx="841">
                  <c:v>0,84</c:v>
                </c:pt>
                <c:pt idx="842">
                  <c:v>0,841</c:v>
                </c:pt>
                <c:pt idx="843">
                  <c:v>0,842</c:v>
                </c:pt>
                <c:pt idx="844">
                  <c:v>0,843</c:v>
                </c:pt>
                <c:pt idx="845">
                  <c:v>0,844</c:v>
                </c:pt>
                <c:pt idx="846">
                  <c:v>0,845</c:v>
                </c:pt>
                <c:pt idx="847">
                  <c:v>0,846</c:v>
                </c:pt>
                <c:pt idx="848">
                  <c:v>0,847</c:v>
                </c:pt>
                <c:pt idx="849">
                  <c:v>0,848</c:v>
                </c:pt>
                <c:pt idx="850">
                  <c:v>0,849</c:v>
                </c:pt>
                <c:pt idx="851">
                  <c:v>0,85</c:v>
                </c:pt>
                <c:pt idx="852">
                  <c:v>0,851</c:v>
                </c:pt>
                <c:pt idx="853">
                  <c:v>0,852</c:v>
                </c:pt>
                <c:pt idx="854">
                  <c:v>0,853</c:v>
                </c:pt>
                <c:pt idx="855">
                  <c:v>0,854</c:v>
                </c:pt>
                <c:pt idx="856">
                  <c:v>0,855</c:v>
                </c:pt>
                <c:pt idx="857">
                  <c:v>0,856</c:v>
                </c:pt>
                <c:pt idx="858">
                  <c:v>0,857</c:v>
                </c:pt>
                <c:pt idx="859">
                  <c:v>0,858</c:v>
                </c:pt>
                <c:pt idx="860">
                  <c:v>0,859</c:v>
                </c:pt>
                <c:pt idx="861">
                  <c:v>0,86</c:v>
                </c:pt>
                <c:pt idx="862">
                  <c:v>0,861</c:v>
                </c:pt>
                <c:pt idx="863">
                  <c:v>0,862</c:v>
                </c:pt>
                <c:pt idx="864">
                  <c:v>0,863</c:v>
                </c:pt>
                <c:pt idx="865">
                  <c:v>0,864</c:v>
                </c:pt>
                <c:pt idx="866">
                  <c:v>0,865</c:v>
                </c:pt>
                <c:pt idx="867">
                  <c:v>0,866</c:v>
                </c:pt>
                <c:pt idx="868">
                  <c:v>0,867</c:v>
                </c:pt>
                <c:pt idx="869">
                  <c:v>0,868</c:v>
                </c:pt>
                <c:pt idx="870">
                  <c:v>0,869</c:v>
                </c:pt>
                <c:pt idx="871">
                  <c:v>0,87</c:v>
                </c:pt>
                <c:pt idx="872">
                  <c:v>0,871</c:v>
                </c:pt>
                <c:pt idx="873">
                  <c:v>0,872</c:v>
                </c:pt>
                <c:pt idx="874">
                  <c:v>0,873</c:v>
                </c:pt>
                <c:pt idx="875">
                  <c:v>0,874</c:v>
                </c:pt>
                <c:pt idx="876">
                  <c:v>0,875</c:v>
                </c:pt>
                <c:pt idx="877">
                  <c:v>0,876</c:v>
                </c:pt>
                <c:pt idx="878">
                  <c:v>0,877</c:v>
                </c:pt>
                <c:pt idx="879">
                  <c:v>0,878</c:v>
                </c:pt>
                <c:pt idx="880">
                  <c:v>0,879</c:v>
                </c:pt>
                <c:pt idx="881">
                  <c:v>0,88</c:v>
                </c:pt>
                <c:pt idx="882">
                  <c:v>0,881</c:v>
                </c:pt>
                <c:pt idx="883">
                  <c:v>0,882</c:v>
                </c:pt>
                <c:pt idx="884">
                  <c:v>0,883</c:v>
                </c:pt>
                <c:pt idx="885">
                  <c:v>0,884</c:v>
                </c:pt>
                <c:pt idx="886">
                  <c:v>0,885</c:v>
                </c:pt>
                <c:pt idx="887">
                  <c:v>0,886</c:v>
                </c:pt>
                <c:pt idx="888">
                  <c:v>0,887</c:v>
                </c:pt>
                <c:pt idx="889">
                  <c:v>0,888</c:v>
                </c:pt>
                <c:pt idx="890">
                  <c:v>0,889</c:v>
                </c:pt>
                <c:pt idx="891">
                  <c:v>0,89</c:v>
                </c:pt>
                <c:pt idx="892">
                  <c:v>0,891</c:v>
                </c:pt>
                <c:pt idx="893">
                  <c:v>0,892</c:v>
                </c:pt>
                <c:pt idx="894">
                  <c:v>0,893</c:v>
                </c:pt>
                <c:pt idx="895">
                  <c:v>0,894</c:v>
                </c:pt>
                <c:pt idx="896">
                  <c:v>0,895</c:v>
                </c:pt>
                <c:pt idx="897">
                  <c:v>0,896</c:v>
                </c:pt>
                <c:pt idx="898">
                  <c:v>0,897</c:v>
                </c:pt>
                <c:pt idx="899">
                  <c:v>0,898</c:v>
                </c:pt>
                <c:pt idx="900">
                  <c:v>0,899</c:v>
                </c:pt>
                <c:pt idx="901">
                  <c:v>0,9</c:v>
                </c:pt>
                <c:pt idx="902">
                  <c:v>0,901</c:v>
                </c:pt>
                <c:pt idx="903">
                  <c:v>0,902</c:v>
                </c:pt>
                <c:pt idx="904">
                  <c:v>0,903</c:v>
                </c:pt>
                <c:pt idx="905">
                  <c:v>0,904</c:v>
                </c:pt>
                <c:pt idx="906">
                  <c:v>0,905</c:v>
                </c:pt>
                <c:pt idx="907">
                  <c:v>0,906</c:v>
                </c:pt>
                <c:pt idx="908">
                  <c:v>0,907</c:v>
                </c:pt>
                <c:pt idx="909">
                  <c:v>0,908</c:v>
                </c:pt>
                <c:pt idx="910">
                  <c:v>0,909</c:v>
                </c:pt>
                <c:pt idx="911">
                  <c:v>0,91</c:v>
                </c:pt>
                <c:pt idx="912">
                  <c:v>0,911</c:v>
                </c:pt>
                <c:pt idx="913">
                  <c:v>0,912</c:v>
                </c:pt>
                <c:pt idx="914">
                  <c:v>0,913</c:v>
                </c:pt>
                <c:pt idx="915">
                  <c:v>0,914</c:v>
                </c:pt>
                <c:pt idx="916">
                  <c:v>0,915</c:v>
                </c:pt>
                <c:pt idx="917">
                  <c:v>0,916</c:v>
                </c:pt>
                <c:pt idx="918">
                  <c:v>0,917</c:v>
                </c:pt>
                <c:pt idx="919">
                  <c:v>0,918</c:v>
                </c:pt>
                <c:pt idx="920">
                  <c:v>0,919</c:v>
                </c:pt>
                <c:pt idx="921">
                  <c:v>0,92</c:v>
                </c:pt>
                <c:pt idx="922">
                  <c:v>0,921</c:v>
                </c:pt>
                <c:pt idx="923">
                  <c:v>0,922</c:v>
                </c:pt>
                <c:pt idx="924">
                  <c:v>0,923</c:v>
                </c:pt>
                <c:pt idx="925">
                  <c:v>0,924</c:v>
                </c:pt>
                <c:pt idx="926">
                  <c:v>0,925</c:v>
                </c:pt>
                <c:pt idx="927">
                  <c:v>0,926</c:v>
                </c:pt>
                <c:pt idx="928">
                  <c:v>0,927</c:v>
                </c:pt>
                <c:pt idx="929">
                  <c:v>0,928</c:v>
                </c:pt>
                <c:pt idx="930">
                  <c:v>0,929</c:v>
                </c:pt>
                <c:pt idx="931">
                  <c:v>0,93</c:v>
                </c:pt>
                <c:pt idx="932">
                  <c:v>0,931</c:v>
                </c:pt>
                <c:pt idx="933">
                  <c:v>0,932</c:v>
                </c:pt>
                <c:pt idx="934">
                  <c:v>0,933</c:v>
                </c:pt>
                <c:pt idx="935">
                  <c:v>0,934</c:v>
                </c:pt>
                <c:pt idx="936">
                  <c:v>0,935</c:v>
                </c:pt>
                <c:pt idx="937">
                  <c:v>0,936</c:v>
                </c:pt>
                <c:pt idx="938">
                  <c:v>0,937</c:v>
                </c:pt>
                <c:pt idx="939">
                  <c:v>0,938</c:v>
                </c:pt>
                <c:pt idx="940">
                  <c:v>0,939</c:v>
                </c:pt>
                <c:pt idx="941">
                  <c:v>0,94</c:v>
                </c:pt>
                <c:pt idx="942">
                  <c:v>0,941</c:v>
                </c:pt>
                <c:pt idx="943">
                  <c:v>0,942</c:v>
                </c:pt>
                <c:pt idx="944">
                  <c:v>0,943</c:v>
                </c:pt>
                <c:pt idx="945">
                  <c:v>0,944</c:v>
                </c:pt>
                <c:pt idx="946">
                  <c:v>0,945</c:v>
                </c:pt>
                <c:pt idx="947">
                  <c:v>0,946</c:v>
                </c:pt>
                <c:pt idx="948">
                  <c:v>0,947</c:v>
                </c:pt>
                <c:pt idx="949">
                  <c:v>0,948</c:v>
                </c:pt>
                <c:pt idx="950">
                  <c:v>0,949</c:v>
                </c:pt>
                <c:pt idx="951">
                  <c:v>0,95</c:v>
                </c:pt>
                <c:pt idx="952">
                  <c:v>0,951</c:v>
                </c:pt>
                <c:pt idx="953">
                  <c:v>0,952</c:v>
                </c:pt>
                <c:pt idx="954">
                  <c:v>0,953</c:v>
                </c:pt>
                <c:pt idx="955">
                  <c:v>0,954</c:v>
                </c:pt>
                <c:pt idx="956">
                  <c:v>0,955</c:v>
                </c:pt>
                <c:pt idx="957">
                  <c:v>0,956</c:v>
                </c:pt>
                <c:pt idx="958">
                  <c:v>0,957</c:v>
                </c:pt>
                <c:pt idx="959">
                  <c:v>0,958</c:v>
                </c:pt>
                <c:pt idx="960">
                  <c:v>0,959</c:v>
                </c:pt>
                <c:pt idx="961">
                  <c:v>0,96</c:v>
                </c:pt>
                <c:pt idx="962">
                  <c:v>0,961</c:v>
                </c:pt>
                <c:pt idx="963">
                  <c:v>0,962</c:v>
                </c:pt>
                <c:pt idx="964">
                  <c:v>0,963</c:v>
                </c:pt>
                <c:pt idx="965">
                  <c:v>0,964</c:v>
                </c:pt>
                <c:pt idx="966">
                  <c:v>0,965</c:v>
                </c:pt>
                <c:pt idx="967">
                  <c:v>0,966</c:v>
                </c:pt>
                <c:pt idx="968">
                  <c:v>0,967</c:v>
                </c:pt>
                <c:pt idx="969">
                  <c:v>0,968</c:v>
                </c:pt>
                <c:pt idx="970">
                  <c:v>0,969</c:v>
                </c:pt>
                <c:pt idx="971">
                  <c:v>0,97</c:v>
                </c:pt>
                <c:pt idx="972">
                  <c:v>0,971</c:v>
                </c:pt>
                <c:pt idx="973">
                  <c:v>0,972</c:v>
                </c:pt>
                <c:pt idx="974">
                  <c:v>0,973</c:v>
                </c:pt>
                <c:pt idx="975">
                  <c:v>0,974</c:v>
                </c:pt>
                <c:pt idx="976">
                  <c:v>0,975</c:v>
                </c:pt>
                <c:pt idx="977">
                  <c:v>0,976</c:v>
                </c:pt>
                <c:pt idx="978">
                  <c:v>0,977</c:v>
                </c:pt>
                <c:pt idx="979">
                  <c:v>0,978</c:v>
                </c:pt>
                <c:pt idx="980">
                  <c:v>0,979</c:v>
                </c:pt>
                <c:pt idx="981">
                  <c:v>0,98</c:v>
                </c:pt>
                <c:pt idx="982">
                  <c:v>0,981</c:v>
                </c:pt>
                <c:pt idx="983">
                  <c:v>0,982</c:v>
                </c:pt>
                <c:pt idx="984">
                  <c:v>0,983</c:v>
                </c:pt>
                <c:pt idx="985">
                  <c:v>0,984</c:v>
                </c:pt>
                <c:pt idx="986">
                  <c:v>0,985</c:v>
                </c:pt>
                <c:pt idx="987">
                  <c:v>0,986</c:v>
                </c:pt>
                <c:pt idx="988">
                  <c:v>0,987</c:v>
                </c:pt>
                <c:pt idx="989">
                  <c:v>0,988</c:v>
                </c:pt>
                <c:pt idx="990">
                  <c:v>0,989</c:v>
                </c:pt>
                <c:pt idx="991">
                  <c:v>0,99</c:v>
                </c:pt>
                <c:pt idx="992">
                  <c:v>0,991</c:v>
                </c:pt>
                <c:pt idx="993">
                  <c:v>0,992</c:v>
                </c:pt>
                <c:pt idx="994">
                  <c:v>0,993</c:v>
                </c:pt>
                <c:pt idx="995">
                  <c:v>0,994</c:v>
                </c:pt>
                <c:pt idx="996">
                  <c:v>0,995</c:v>
                </c:pt>
                <c:pt idx="997">
                  <c:v>0,996</c:v>
                </c:pt>
                <c:pt idx="998">
                  <c:v>0,997</c:v>
                </c:pt>
                <c:pt idx="999">
                  <c:v>0,998</c:v>
                </c:pt>
                <c:pt idx="1000">
                  <c:v>0,999</c:v>
                </c:pt>
                <c:pt idx="1001">
                  <c:v>1</c:v>
                </c:pt>
              </c:strCache>
            </c:strRef>
          </c:xVal>
          <c:yVal>
            <c:numRef>
              <c:f>Ondas!$F:$F</c:f>
              <c:numCache>
                <c:formatCode>General</c:formatCode>
                <c:ptCount val="1048576"/>
                <c:pt idx="1">
                  <c:v>0</c:v>
                </c:pt>
                <c:pt idx="2">
                  <c:v>9.9987663248166054</c:v>
                </c:pt>
                <c:pt idx="3">
                  <c:v>9.9950656036573164</c:v>
                </c:pt>
                <c:pt idx="4">
                  <c:v>9.9888987496197004</c:v>
                </c:pt>
                <c:pt idx="5">
                  <c:v>9.980267284282716</c:v>
                </c:pt>
                <c:pt idx="6">
                  <c:v>9.969173337331279</c:v>
                </c:pt>
                <c:pt idx="7">
                  <c:v>9.9556196460308009</c:v>
                </c:pt>
                <c:pt idx="8">
                  <c:v>9.9396095545517973</c:v>
                </c:pt>
                <c:pt idx="9">
                  <c:v>9.921147013144779</c:v>
                </c:pt>
                <c:pt idx="10">
                  <c:v>9.9002365771655754</c:v>
                </c:pt>
                <c:pt idx="11">
                  <c:v>9.8768834059513786</c:v>
                </c:pt>
                <c:pt idx="12">
                  <c:v>9.8510932615477405</c:v>
                </c:pt>
                <c:pt idx="13">
                  <c:v>9.8228725072868865</c:v>
                </c:pt>
                <c:pt idx="14">
                  <c:v>9.7922281062176566</c:v>
                </c:pt>
                <c:pt idx="15">
                  <c:v>9.7591676193874726</c:v>
                </c:pt>
                <c:pt idx="16">
                  <c:v>9.723699203976766</c:v>
                </c:pt>
                <c:pt idx="17">
                  <c:v>9.6858316112863108</c:v>
                </c:pt>
                <c:pt idx="18">
                  <c:v>9.6455741845779812</c:v>
                </c:pt>
                <c:pt idx="19">
                  <c:v>9.6029368567694302</c:v>
                </c:pt>
                <c:pt idx="20">
                  <c:v>9.557930147983301</c:v>
                </c:pt>
                <c:pt idx="21">
                  <c:v>9.5105651629515346</c:v>
                </c:pt>
                <c:pt idx="22">
                  <c:v>9.4608535882754534</c:v>
                </c:pt>
                <c:pt idx="23">
                  <c:v>9.4088076895422539</c:v>
                </c:pt>
                <c:pt idx="24">
                  <c:v>9.354440308298674</c:v>
                </c:pt>
                <c:pt idx="25">
                  <c:v>9.2977648588825126</c:v>
                </c:pt>
                <c:pt idx="26">
                  <c:v>9.2387953251128678</c:v>
                </c:pt>
                <c:pt idx="27">
                  <c:v>9.1775462568398112</c:v>
                </c:pt>
                <c:pt idx="28">
                  <c:v>9.1140327663544518</c:v>
                </c:pt>
                <c:pt idx="29">
                  <c:v>9.0482705246601967</c:v>
                </c:pt>
                <c:pt idx="30">
                  <c:v>8.9802757576061545</c:v>
                </c:pt>
                <c:pt idx="31">
                  <c:v>8.9100652418836788</c:v>
                </c:pt>
                <c:pt idx="32">
                  <c:v>8.837656300886934</c:v>
                </c:pt>
                <c:pt idx="33">
                  <c:v>8.7630668004386365</c:v>
                </c:pt>
                <c:pt idx="34">
                  <c:v>8.6863151443819113</c:v>
                </c:pt>
                <c:pt idx="35">
                  <c:v>8.6074202700394356</c:v>
                </c:pt>
                <c:pt idx="36">
                  <c:v>8.5264016435409218</c:v>
                </c:pt>
                <c:pt idx="37">
                  <c:v>8.4432792550201512</c:v>
                </c:pt>
                <c:pt idx="38">
                  <c:v>8.3580736136827021</c:v>
                </c:pt>
                <c:pt idx="39">
                  <c:v>8.270805742745619</c:v>
                </c:pt>
                <c:pt idx="40">
                  <c:v>8.181497174250234</c:v>
                </c:pt>
                <c:pt idx="41">
                  <c:v>8.0901699437494745</c:v>
                </c:pt>
                <c:pt idx="42">
                  <c:v>7.9968465848709052</c:v>
                </c:pt>
                <c:pt idx="43">
                  <c:v>7.9015501237569028</c:v>
                </c:pt>
                <c:pt idx="44">
                  <c:v>7.8043040733832969</c:v>
                </c:pt>
                <c:pt idx="45">
                  <c:v>7.7051324277578921</c:v>
                </c:pt>
                <c:pt idx="46">
                  <c:v>7.6040596560003095</c:v>
                </c:pt>
                <c:pt idx="47">
                  <c:v>7.501110696304595</c:v>
                </c:pt>
                <c:pt idx="48">
                  <c:v>7.3963109497860966</c:v>
                </c:pt>
                <c:pt idx="49">
                  <c:v>7.2896862742141142</c:v>
                </c:pt>
                <c:pt idx="50">
                  <c:v>7.1812629776318886</c:v>
                </c:pt>
                <c:pt idx="51">
                  <c:v>7.0710678118654746</c:v>
                </c:pt>
                <c:pt idx="52">
                  <c:v>6.9591279659231446</c:v>
                </c:pt>
                <c:pt idx="53">
                  <c:v>6.8454710592868873</c:v>
                </c:pt>
                <c:pt idx="54">
                  <c:v>6.7301251350977331</c:v>
                </c:pt>
                <c:pt idx="55">
                  <c:v>6.6131186532365183</c:v>
                </c:pt>
                <c:pt idx="56">
                  <c:v>6.494480483301837</c:v>
                </c:pt>
                <c:pt idx="57">
                  <c:v>6.3742398974868966</c:v>
                </c:pt>
                <c:pt idx="58">
                  <c:v>6.2524265633570506</c:v>
                </c:pt>
                <c:pt idx="59">
                  <c:v>6.1290705365297633</c:v>
                </c:pt>
                <c:pt idx="60">
                  <c:v>6.0042022532588399</c:v>
                </c:pt>
                <c:pt idx="61">
                  <c:v>5.8778525229247318</c:v>
                </c:pt>
                <c:pt idx="62">
                  <c:v>5.7500525204327859</c:v>
                </c:pt>
                <c:pt idx="63">
                  <c:v>5.6208337785213054</c:v>
                </c:pt>
                <c:pt idx="64">
                  <c:v>5.490228179981318</c:v>
                </c:pt>
                <c:pt idx="65">
                  <c:v>5.3582679497899655</c:v>
                </c:pt>
                <c:pt idx="66">
                  <c:v>5.224985647159488</c:v>
                </c:pt>
                <c:pt idx="67">
                  <c:v>5.0904141575037123</c:v>
                </c:pt>
                <c:pt idx="68">
                  <c:v>4.9545866843240747</c:v>
                </c:pt>
                <c:pt idx="69">
                  <c:v>4.8175367410171512</c:v>
                </c:pt>
                <c:pt idx="70">
                  <c:v>4.6792981426057327</c:v>
                </c:pt>
                <c:pt idx="71">
                  <c:v>4.5399049973954675</c:v>
                </c:pt>
                <c:pt idx="72">
                  <c:v>4.3993916985591515</c:v>
                </c:pt>
                <c:pt idx="73">
                  <c:v>4.2577929156507279</c:v>
                </c:pt>
                <c:pt idx="74">
                  <c:v>4.1151435860510883</c:v>
                </c:pt>
                <c:pt idx="75">
                  <c:v>3.9714789063478073</c:v>
                </c:pt>
                <c:pt idx="76">
                  <c:v>3.8268343236508979</c:v>
                </c:pt>
                <c:pt idx="77">
                  <c:v>3.6812455268467801</c:v>
                </c:pt>
                <c:pt idx="78">
                  <c:v>3.5347484377925706</c:v>
                </c:pt>
                <c:pt idx="79">
                  <c:v>3.3873792024529141</c:v>
                </c:pt>
                <c:pt idx="80">
                  <c:v>3.2391741819814932</c:v>
                </c:pt>
                <c:pt idx="81">
                  <c:v>3.0901699437494741</c:v>
                </c:pt>
                <c:pt idx="82">
                  <c:v>2.9404032523230383</c:v>
                </c:pt>
                <c:pt idx="83">
                  <c:v>2.7899110603922921</c:v>
                </c:pt>
                <c:pt idx="84">
                  <c:v>2.6387304996537271</c:v>
                </c:pt>
                <c:pt idx="85">
                  <c:v>2.4868988716485467</c:v>
                </c:pt>
                <c:pt idx="86">
                  <c:v>2.334453638559054</c:v>
                </c:pt>
                <c:pt idx="87">
                  <c:v>2.1814324139654264</c:v>
                </c:pt>
                <c:pt idx="88">
                  <c:v>2.0278729535651268</c:v>
                </c:pt>
                <c:pt idx="89">
                  <c:v>1.8738131458572465</c:v>
                </c:pt>
                <c:pt idx="90">
                  <c:v>1.7192910027940966</c:v>
                </c:pt>
                <c:pt idx="91">
                  <c:v>1.5643446504023086</c:v>
                </c:pt>
                <c:pt idx="92">
                  <c:v>1.4090123193758275</c:v>
                </c:pt>
                <c:pt idx="93">
                  <c:v>1.2533323356430421</c:v>
                </c:pt>
                <c:pt idx="94">
                  <c:v>1.0973431109104532</c:v>
                </c:pt>
                <c:pt idx="95">
                  <c:v>0.94108313318514225</c:v>
                </c:pt>
                <c:pt idx="96">
                  <c:v>0.78459095727844941</c:v>
                </c:pt>
                <c:pt idx="97">
                  <c:v>0.62790519529313238</c:v>
                </c:pt>
                <c:pt idx="98">
                  <c:v>0.47106450709642617</c:v>
                </c:pt>
                <c:pt idx="99">
                  <c:v>0.31410759078128336</c:v>
                </c:pt>
                <c:pt idx="100">
                  <c:v>0.15707317311820584</c:v>
                </c:pt>
                <c:pt idx="101">
                  <c:v>0</c:v>
                </c:pt>
                <c:pt idx="102">
                  <c:v>-0.15707317311820806</c:v>
                </c:pt>
                <c:pt idx="103">
                  <c:v>-0.3141075907812812</c:v>
                </c:pt>
                <c:pt idx="104">
                  <c:v>-0.47106450709642617</c:v>
                </c:pt>
                <c:pt idx="105">
                  <c:v>-0.62790519529313238</c:v>
                </c:pt>
                <c:pt idx="106">
                  <c:v>-0.78459095727844941</c:v>
                </c:pt>
                <c:pt idx="107">
                  <c:v>-0.94108313318514225</c:v>
                </c:pt>
                <c:pt idx="108">
                  <c:v>-1.0973431109104532</c:v>
                </c:pt>
                <c:pt idx="109">
                  <c:v>-1.2533323356430421</c:v>
                </c:pt>
                <c:pt idx="110">
                  <c:v>-1.4090123193758275</c:v>
                </c:pt>
                <c:pt idx="111">
                  <c:v>-1.5643446504023086</c:v>
                </c:pt>
                <c:pt idx="112">
                  <c:v>-1.7192910027940966</c:v>
                </c:pt>
                <c:pt idx="113">
                  <c:v>-1.8738131458572465</c:v>
                </c:pt>
                <c:pt idx="114">
                  <c:v>-2.0278729535651245</c:v>
                </c:pt>
                <c:pt idx="115">
                  <c:v>-2.1814324139654264</c:v>
                </c:pt>
                <c:pt idx="116">
                  <c:v>-2.334453638559054</c:v>
                </c:pt>
                <c:pt idx="117">
                  <c:v>-2.4868988716485489</c:v>
                </c:pt>
                <c:pt idx="118">
                  <c:v>-2.6387304996537293</c:v>
                </c:pt>
                <c:pt idx="119">
                  <c:v>-2.7899110603922921</c:v>
                </c:pt>
                <c:pt idx="120">
                  <c:v>-2.9404032523230383</c:v>
                </c:pt>
                <c:pt idx="121">
                  <c:v>-3.0901699437494741</c:v>
                </c:pt>
                <c:pt idx="122">
                  <c:v>-3.2391741819814932</c:v>
                </c:pt>
                <c:pt idx="123">
                  <c:v>-3.3873792024529141</c:v>
                </c:pt>
                <c:pt idx="124">
                  <c:v>-3.5347484377925706</c:v>
                </c:pt>
                <c:pt idx="125">
                  <c:v>-3.6812455268467801</c:v>
                </c:pt>
                <c:pt idx="126">
                  <c:v>-3.8268343236508979</c:v>
                </c:pt>
                <c:pt idx="127">
                  <c:v>-3.9714789063478051</c:v>
                </c:pt>
                <c:pt idx="128">
                  <c:v>-4.1151435860510883</c:v>
                </c:pt>
                <c:pt idx="129">
                  <c:v>-4.2577929156507279</c:v>
                </c:pt>
                <c:pt idx="130">
                  <c:v>-4.3993916985591515</c:v>
                </c:pt>
                <c:pt idx="131">
                  <c:v>-4.5399049973954675</c:v>
                </c:pt>
                <c:pt idx="132">
                  <c:v>-4.6792981426057327</c:v>
                </c:pt>
                <c:pt idx="133">
                  <c:v>-4.8175367410171548</c:v>
                </c:pt>
                <c:pt idx="134">
                  <c:v>-4.9545866843240765</c:v>
                </c:pt>
                <c:pt idx="135">
                  <c:v>-5.0904141575037132</c:v>
                </c:pt>
                <c:pt idx="136">
                  <c:v>-5.224985647159488</c:v>
                </c:pt>
                <c:pt idx="137">
                  <c:v>-5.358267949789969</c:v>
                </c:pt>
                <c:pt idx="138">
                  <c:v>-5.4902281799813188</c:v>
                </c:pt>
                <c:pt idx="139">
                  <c:v>-5.6208337785213072</c:v>
                </c:pt>
                <c:pt idx="140">
                  <c:v>-5.7500525204327859</c:v>
                </c:pt>
                <c:pt idx="141">
                  <c:v>-5.8778525229247318</c:v>
                </c:pt>
                <c:pt idx="142">
                  <c:v>-6.0042022532588391</c:v>
                </c:pt>
                <c:pt idx="143">
                  <c:v>-6.1290705365297633</c:v>
                </c:pt>
                <c:pt idx="144">
                  <c:v>-6.2524265633570497</c:v>
                </c:pt>
                <c:pt idx="145">
                  <c:v>-6.3742398974868939</c:v>
                </c:pt>
                <c:pt idx="146">
                  <c:v>-6.494480483301837</c:v>
                </c:pt>
                <c:pt idx="147">
                  <c:v>-6.6131186532365183</c:v>
                </c:pt>
                <c:pt idx="148">
                  <c:v>-6.7301251350977322</c:v>
                </c:pt>
                <c:pt idx="149">
                  <c:v>-6.8454710592868846</c:v>
                </c:pt>
                <c:pt idx="150">
                  <c:v>-6.9591279659231446</c:v>
                </c:pt>
                <c:pt idx="151">
                  <c:v>-7.0710678118654746</c:v>
                </c:pt>
                <c:pt idx="152">
                  <c:v>-7.1812629776318868</c:v>
                </c:pt>
                <c:pt idx="153">
                  <c:v>-7.2896862742141133</c:v>
                </c:pt>
                <c:pt idx="154">
                  <c:v>-7.3963109497860948</c:v>
                </c:pt>
                <c:pt idx="155">
                  <c:v>-7.5011106963045959</c:v>
                </c:pt>
                <c:pt idx="156">
                  <c:v>-7.6040596560003095</c:v>
                </c:pt>
                <c:pt idx="157">
                  <c:v>-7.7051324277578912</c:v>
                </c:pt>
                <c:pt idx="158">
                  <c:v>-7.804304073383296</c:v>
                </c:pt>
                <c:pt idx="159">
                  <c:v>-7.9015501237569037</c:v>
                </c:pt>
                <c:pt idx="160">
                  <c:v>-7.996846584870906</c:v>
                </c:pt>
                <c:pt idx="161">
                  <c:v>-8.0901699437494745</c:v>
                </c:pt>
                <c:pt idx="162">
                  <c:v>-8.181497174250234</c:v>
                </c:pt>
                <c:pt idx="163">
                  <c:v>-8.270805742745619</c:v>
                </c:pt>
                <c:pt idx="164">
                  <c:v>-8.3580736136827039</c:v>
                </c:pt>
                <c:pt idx="165">
                  <c:v>-8.4432792550201512</c:v>
                </c:pt>
                <c:pt idx="166">
                  <c:v>-8.5264016435409218</c:v>
                </c:pt>
                <c:pt idx="167">
                  <c:v>-8.6074202700394373</c:v>
                </c:pt>
                <c:pt idx="168">
                  <c:v>-8.6863151443819131</c:v>
                </c:pt>
                <c:pt idx="169">
                  <c:v>-8.7630668004386365</c:v>
                </c:pt>
                <c:pt idx="170">
                  <c:v>-8.837656300886934</c:v>
                </c:pt>
                <c:pt idx="171">
                  <c:v>-8.9100652418836788</c:v>
                </c:pt>
                <c:pt idx="172">
                  <c:v>-8.980275757606158</c:v>
                </c:pt>
                <c:pt idx="173">
                  <c:v>-9.0482705246601949</c:v>
                </c:pt>
                <c:pt idx="174">
                  <c:v>-9.11403276635445</c:v>
                </c:pt>
                <c:pt idx="175">
                  <c:v>-9.1775462568398112</c:v>
                </c:pt>
                <c:pt idx="176">
                  <c:v>-9.2387953251128678</c:v>
                </c:pt>
                <c:pt idx="177">
                  <c:v>-9.2977648588825126</c:v>
                </c:pt>
                <c:pt idx="178">
                  <c:v>-9.3544403082986722</c:v>
                </c:pt>
                <c:pt idx="179">
                  <c:v>-9.4088076895422539</c:v>
                </c:pt>
                <c:pt idx="180">
                  <c:v>-9.4608535882754534</c:v>
                </c:pt>
                <c:pt idx="181">
                  <c:v>-9.5105651629515346</c:v>
                </c:pt>
                <c:pt idx="182">
                  <c:v>-9.557930147983301</c:v>
                </c:pt>
                <c:pt idx="183">
                  <c:v>-9.6029368567694302</c:v>
                </c:pt>
                <c:pt idx="184">
                  <c:v>-9.6455741845779794</c:v>
                </c:pt>
                <c:pt idx="185">
                  <c:v>-9.6858316112863108</c:v>
                </c:pt>
                <c:pt idx="186">
                  <c:v>-9.723699203976766</c:v>
                </c:pt>
                <c:pt idx="187">
                  <c:v>-9.7591676193874726</c:v>
                </c:pt>
                <c:pt idx="188">
                  <c:v>-9.7922281062176566</c:v>
                </c:pt>
                <c:pt idx="189">
                  <c:v>-9.8228725072868865</c:v>
                </c:pt>
                <c:pt idx="190">
                  <c:v>-9.8510932615477405</c:v>
                </c:pt>
                <c:pt idx="191">
                  <c:v>-9.8768834059513786</c:v>
                </c:pt>
                <c:pt idx="192">
                  <c:v>-9.9002365771655754</c:v>
                </c:pt>
                <c:pt idx="193">
                  <c:v>-9.921147013144779</c:v>
                </c:pt>
                <c:pt idx="194">
                  <c:v>-9.9396095545517973</c:v>
                </c:pt>
                <c:pt idx="195">
                  <c:v>-9.9556196460308009</c:v>
                </c:pt>
                <c:pt idx="196">
                  <c:v>-9.969173337331279</c:v>
                </c:pt>
                <c:pt idx="197">
                  <c:v>-9.980267284282716</c:v>
                </c:pt>
                <c:pt idx="198">
                  <c:v>-9.9888987496197004</c:v>
                </c:pt>
                <c:pt idx="199">
                  <c:v>-9.9950656036573164</c:v>
                </c:pt>
                <c:pt idx="200">
                  <c:v>-9.9987663248166054</c:v>
                </c:pt>
                <c:pt idx="201">
                  <c:v>-10</c:v>
                </c:pt>
                <c:pt idx="202">
                  <c:v>-9.9987663248166054</c:v>
                </c:pt>
                <c:pt idx="203">
                  <c:v>-9.9950656036573164</c:v>
                </c:pt>
                <c:pt idx="204">
                  <c:v>-9.9888987496197004</c:v>
                </c:pt>
                <c:pt idx="205">
                  <c:v>-9.980267284282716</c:v>
                </c:pt>
                <c:pt idx="206">
                  <c:v>-9.969173337331279</c:v>
                </c:pt>
                <c:pt idx="207">
                  <c:v>-9.9556196460308009</c:v>
                </c:pt>
                <c:pt idx="208">
                  <c:v>-9.9396095545517973</c:v>
                </c:pt>
                <c:pt idx="209">
                  <c:v>-9.921147013144779</c:v>
                </c:pt>
                <c:pt idx="210">
                  <c:v>-9.9002365771655771</c:v>
                </c:pt>
                <c:pt idx="211">
                  <c:v>-9.8768834059513786</c:v>
                </c:pt>
                <c:pt idx="212">
                  <c:v>-9.8510932615477405</c:v>
                </c:pt>
                <c:pt idx="213">
                  <c:v>-9.8228725072868865</c:v>
                </c:pt>
                <c:pt idx="214">
                  <c:v>-9.7922281062176584</c:v>
                </c:pt>
                <c:pt idx="215">
                  <c:v>-9.7591676193874743</c:v>
                </c:pt>
                <c:pt idx="216">
                  <c:v>-9.723699203976766</c:v>
                </c:pt>
                <c:pt idx="217">
                  <c:v>-9.6858316112863125</c:v>
                </c:pt>
                <c:pt idx="218">
                  <c:v>-9.6455741845779812</c:v>
                </c:pt>
                <c:pt idx="219">
                  <c:v>-9.6029368567694302</c:v>
                </c:pt>
                <c:pt idx="220">
                  <c:v>-9.557930147983301</c:v>
                </c:pt>
                <c:pt idx="221">
                  <c:v>-9.5105651629515364</c:v>
                </c:pt>
                <c:pt idx="222">
                  <c:v>-9.4608535882754534</c:v>
                </c:pt>
                <c:pt idx="223">
                  <c:v>-9.4088076895422539</c:v>
                </c:pt>
                <c:pt idx="224">
                  <c:v>-9.3544403082986722</c:v>
                </c:pt>
                <c:pt idx="225">
                  <c:v>-9.2977648588825126</c:v>
                </c:pt>
                <c:pt idx="226">
                  <c:v>-9.2387953251128678</c:v>
                </c:pt>
                <c:pt idx="227">
                  <c:v>-9.177546256839813</c:v>
                </c:pt>
                <c:pt idx="228">
                  <c:v>-9.1140327663544518</c:v>
                </c:pt>
                <c:pt idx="229">
                  <c:v>-9.0482705246601949</c:v>
                </c:pt>
                <c:pt idx="230">
                  <c:v>-8.9802757576061563</c:v>
                </c:pt>
                <c:pt idx="231">
                  <c:v>-8.9100652418836788</c:v>
                </c:pt>
                <c:pt idx="232">
                  <c:v>-8.8376563008869322</c:v>
                </c:pt>
                <c:pt idx="233">
                  <c:v>-8.7630668004386347</c:v>
                </c:pt>
                <c:pt idx="234">
                  <c:v>-8.6863151443819113</c:v>
                </c:pt>
                <c:pt idx="235">
                  <c:v>-8.6074202700394373</c:v>
                </c:pt>
                <c:pt idx="236">
                  <c:v>-8.5264016435409236</c:v>
                </c:pt>
                <c:pt idx="237">
                  <c:v>-8.4432792550201512</c:v>
                </c:pt>
                <c:pt idx="238">
                  <c:v>-8.3580736136827039</c:v>
                </c:pt>
                <c:pt idx="239">
                  <c:v>-8.2708057427456207</c:v>
                </c:pt>
                <c:pt idx="240">
                  <c:v>-8.1814971742502376</c:v>
                </c:pt>
                <c:pt idx="241">
                  <c:v>-8.0901699437494745</c:v>
                </c:pt>
                <c:pt idx="242">
                  <c:v>-7.9968465848709069</c:v>
                </c:pt>
                <c:pt idx="243">
                  <c:v>-7.9015501237569055</c:v>
                </c:pt>
                <c:pt idx="244">
                  <c:v>-7.8043040733832996</c:v>
                </c:pt>
                <c:pt idx="245">
                  <c:v>-7.7051324277578921</c:v>
                </c:pt>
                <c:pt idx="246">
                  <c:v>-7.6040596560003104</c:v>
                </c:pt>
                <c:pt idx="247">
                  <c:v>-7.5011106963045968</c:v>
                </c:pt>
                <c:pt idx="248">
                  <c:v>-7.3963109497860993</c:v>
                </c:pt>
                <c:pt idx="249">
                  <c:v>-7.2896862742141142</c:v>
                </c:pt>
                <c:pt idx="250">
                  <c:v>-7.1812629776318886</c:v>
                </c:pt>
                <c:pt idx="251">
                  <c:v>-7.0710678118654755</c:v>
                </c:pt>
                <c:pt idx="252">
                  <c:v>-6.9591279659231446</c:v>
                </c:pt>
                <c:pt idx="253">
                  <c:v>-6.8454710592868881</c:v>
                </c:pt>
                <c:pt idx="254">
                  <c:v>-6.7301251350977331</c:v>
                </c:pt>
                <c:pt idx="255">
                  <c:v>-6.6131186532365183</c:v>
                </c:pt>
                <c:pt idx="256">
                  <c:v>-6.4944804833018344</c:v>
                </c:pt>
                <c:pt idx="257">
                  <c:v>-6.3742398974868948</c:v>
                </c:pt>
                <c:pt idx="258">
                  <c:v>-6.2524265633570506</c:v>
                </c:pt>
                <c:pt idx="259">
                  <c:v>-6.1290705365297633</c:v>
                </c:pt>
                <c:pt idx="260">
                  <c:v>-6.0042022532588399</c:v>
                </c:pt>
                <c:pt idx="261">
                  <c:v>-5.8778525229247327</c:v>
                </c:pt>
                <c:pt idx="262">
                  <c:v>-5.7500525204327868</c:v>
                </c:pt>
                <c:pt idx="263">
                  <c:v>-5.6208337785213081</c:v>
                </c:pt>
                <c:pt idx="264">
                  <c:v>-5.4902281799813135</c:v>
                </c:pt>
                <c:pt idx="265">
                  <c:v>-5.3582679497899619</c:v>
                </c:pt>
                <c:pt idx="266">
                  <c:v>-5.2249856471594853</c:v>
                </c:pt>
                <c:pt idx="267">
                  <c:v>-5.0904141575037105</c:v>
                </c:pt>
                <c:pt idx="268">
                  <c:v>-4.9545866843240738</c:v>
                </c:pt>
                <c:pt idx="269">
                  <c:v>-4.8175367410171521</c:v>
                </c:pt>
                <c:pt idx="270">
                  <c:v>-4.6792981426057336</c:v>
                </c:pt>
                <c:pt idx="271">
                  <c:v>-4.5399049973954684</c:v>
                </c:pt>
                <c:pt idx="272">
                  <c:v>-4.3993916985591532</c:v>
                </c:pt>
                <c:pt idx="273">
                  <c:v>-4.2577929156507208</c:v>
                </c:pt>
                <c:pt idx="274">
                  <c:v>-4.115143586051083</c:v>
                </c:pt>
                <c:pt idx="275">
                  <c:v>-3.9714789063478024</c:v>
                </c:pt>
                <c:pt idx="276">
                  <c:v>-3.8268343236508944</c:v>
                </c:pt>
                <c:pt idx="277">
                  <c:v>-3.6812455268467774</c:v>
                </c:pt>
                <c:pt idx="278">
                  <c:v>-3.5347484377925698</c:v>
                </c:pt>
                <c:pt idx="279">
                  <c:v>-3.3873792024529132</c:v>
                </c:pt>
                <c:pt idx="280">
                  <c:v>-3.2391741819814945</c:v>
                </c:pt>
                <c:pt idx="281">
                  <c:v>-3.090169943749475</c:v>
                </c:pt>
                <c:pt idx="282">
                  <c:v>-2.9404032523230326</c:v>
                </c:pt>
                <c:pt idx="283">
                  <c:v>-2.7899110603922956</c:v>
                </c:pt>
                <c:pt idx="284">
                  <c:v>-2.6387304996537324</c:v>
                </c:pt>
                <c:pt idx="285">
                  <c:v>-2.4868988716485525</c:v>
                </c:pt>
                <c:pt idx="286">
                  <c:v>-2.3344536385590593</c:v>
                </c:pt>
                <c:pt idx="287">
                  <c:v>-2.1814324139654317</c:v>
                </c:pt>
                <c:pt idx="288">
                  <c:v>-2.0278729535651321</c:v>
                </c:pt>
                <c:pt idx="289">
                  <c:v>-1.8738131458572544</c:v>
                </c:pt>
                <c:pt idx="290">
                  <c:v>-1.7192910027940957</c:v>
                </c:pt>
                <c:pt idx="291">
                  <c:v>-1.5643446504023097</c:v>
                </c:pt>
                <c:pt idx="292">
                  <c:v>-1.4090123193758286</c:v>
                </c:pt>
                <c:pt idx="293">
                  <c:v>-1.2533323356430452</c:v>
                </c:pt>
                <c:pt idx="294">
                  <c:v>-1.0973431109104563</c:v>
                </c:pt>
                <c:pt idx="295">
                  <c:v>-0.94108313318514791</c:v>
                </c:pt>
                <c:pt idx="296">
                  <c:v>-0.78459095727845507</c:v>
                </c:pt>
                <c:pt idx="297">
                  <c:v>-0.62790519529314026</c:v>
                </c:pt>
                <c:pt idx="298">
                  <c:v>-0.47106450709643399</c:v>
                </c:pt>
                <c:pt idx="299">
                  <c:v>-0.31410759078128236</c:v>
                </c:pt>
                <c:pt idx="300">
                  <c:v>-0.15707317311820709</c:v>
                </c:pt>
                <c:pt idx="301">
                  <c:v>-1.22514845490862E-15</c:v>
                </c:pt>
                <c:pt idx="302">
                  <c:v>0.15707317311820462</c:v>
                </c:pt>
                <c:pt idx="303">
                  <c:v>0.31410759078127992</c:v>
                </c:pt>
                <c:pt idx="304">
                  <c:v>0.47106450709642267</c:v>
                </c:pt>
                <c:pt idx="305">
                  <c:v>0.62790519529312905</c:v>
                </c:pt>
                <c:pt idx="306">
                  <c:v>0.78459095727844375</c:v>
                </c:pt>
                <c:pt idx="307">
                  <c:v>0.94108313318513659</c:v>
                </c:pt>
                <c:pt idx="308">
                  <c:v>1.0973431109104541</c:v>
                </c:pt>
                <c:pt idx="309">
                  <c:v>1.2533323356430428</c:v>
                </c:pt>
                <c:pt idx="310">
                  <c:v>1.4090123193758262</c:v>
                </c:pt>
                <c:pt idx="311">
                  <c:v>1.5643446504023073</c:v>
                </c:pt>
                <c:pt idx="312">
                  <c:v>1.7192910027940933</c:v>
                </c:pt>
                <c:pt idx="313">
                  <c:v>1.8738131458572433</c:v>
                </c:pt>
                <c:pt idx="314">
                  <c:v>2.027872953565121</c:v>
                </c:pt>
                <c:pt idx="315">
                  <c:v>2.1814324139654206</c:v>
                </c:pt>
                <c:pt idx="316">
                  <c:v>2.3344536385590571</c:v>
                </c:pt>
                <c:pt idx="317">
                  <c:v>2.4868988716485503</c:v>
                </c:pt>
                <c:pt idx="318">
                  <c:v>2.6387304996537302</c:v>
                </c:pt>
                <c:pt idx="319">
                  <c:v>2.789911060392293</c:v>
                </c:pt>
                <c:pt idx="320">
                  <c:v>2.9404032523230388</c:v>
                </c:pt>
                <c:pt idx="321">
                  <c:v>3.0901699437494727</c:v>
                </c:pt>
                <c:pt idx="322">
                  <c:v>3.2391741819814919</c:v>
                </c:pt>
                <c:pt idx="323">
                  <c:v>3.387379202452911</c:v>
                </c:pt>
                <c:pt idx="324">
                  <c:v>3.5347484377925675</c:v>
                </c:pt>
                <c:pt idx="325">
                  <c:v>3.6812455268467832</c:v>
                </c:pt>
                <c:pt idx="326">
                  <c:v>3.8268343236509006</c:v>
                </c:pt>
                <c:pt idx="327">
                  <c:v>3.9714789063478078</c:v>
                </c:pt>
                <c:pt idx="328">
                  <c:v>4.1151435860510883</c:v>
                </c:pt>
                <c:pt idx="329">
                  <c:v>4.257792915650727</c:v>
                </c:pt>
                <c:pt idx="330">
                  <c:v>4.3993916985591506</c:v>
                </c:pt>
                <c:pt idx="331">
                  <c:v>4.5399049973954666</c:v>
                </c:pt>
                <c:pt idx="332">
                  <c:v>4.6792981426057318</c:v>
                </c:pt>
                <c:pt idx="333">
                  <c:v>4.8175367410171575</c:v>
                </c:pt>
                <c:pt idx="334">
                  <c:v>4.9545866843240791</c:v>
                </c:pt>
                <c:pt idx="335">
                  <c:v>5.0904141575037167</c:v>
                </c:pt>
                <c:pt idx="336">
                  <c:v>5.2249856471594915</c:v>
                </c:pt>
                <c:pt idx="337">
                  <c:v>5.3582679497899672</c:v>
                </c:pt>
                <c:pt idx="338">
                  <c:v>5.490228179981318</c:v>
                </c:pt>
                <c:pt idx="339">
                  <c:v>5.6208337785213054</c:v>
                </c:pt>
                <c:pt idx="340">
                  <c:v>5.7500525204327859</c:v>
                </c:pt>
                <c:pt idx="341">
                  <c:v>5.87785252292473</c:v>
                </c:pt>
                <c:pt idx="342">
                  <c:v>6.0042022532588462</c:v>
                </c:pt>
                <c:pt idx="343">
                  <c:v>6.1290705365297695</c:v>
                </c:pt>
                <c:pt idx="344">
                  <c:v>6.252426563357055</c:v>
                </c:pt>
                <c:pt idx="345">
                  <c:v>6.374239897486893</c:v>
                </c:pt>
                <c:pt idx="346">
                  <c:v>6.4944804833018317</c:v>
                </c:pt>
                <c:pt idx="347">
                  <c:v>6.6131186532365138</c:v>
                </c:pt>
                <c:pt idx="348">
                  <c:v>6.7301251350977278</c:v>
                </c:pt>
                <c:pt idx="349">
                  <c:v>6.845471059286881</c:v>
                </c:pt>
                <c:pt idx="350">
                  <c:v>6.9591279659231366</c:v>
                </c:pt>
                <c:pt idx="351">
                  <c:v>7.0710678118654746</c:v>
                </c:pt>
                <c:pt idx="352">
                  <c:v>7.1812629776318868</c:v>
                </c:pt>
                <c:pt idx="353">
                  <c:v>7.2896862742141133</c:v>
                </c:pt>
                <c:pt idx="354">
                  <c:v>7.3963109497860948</c:v>
                </c:pt>
                <c:pt idx="355">
                  <c:v>7.5011106963045915</c:v>
                </c:pt>
                <c:pt idx="356">
                  <c:v>7.604059656000306</c:v>
                </c:pt>
                <c:pt idx="357">
                  <c:v>7.7051324277578885</c:v>
                </c:pt>
                <c:pt idx="358">
                  <c:v>7.8043040733832925</c:v>
                </c:pt>
                <c:pt idx="359">
                  <c:v>7.9015501237569037</c:v>
                </c:pt>
                <c:pt idx="360">
                  <c:v>7.9968465848709052</c:v>
                </c:pt>
                <c:pt idx="361">
                  <c:v>8.0901699437494727</c:v>
                </c:pt>
                <c:pt idx="362">
                  <c:v>8.1814971742502323</c:v>
                </c:pt>
                <c:pt idx="363">
                  <c:v>8.2708057427456154</c:v>
                </c:pt>
                <c:pt idx="364">
                  <c:v>8.3580736136827003</c:v>
                </c:pt>
                <c:pt idx="365">
                  <c:v>8.4432792550201476</c:v>
                </c:pt>
                <c:pt idx="366">
                  <c:v>8.52640164354092</c:v>
                </c:pt>
                <c:pt idx="367">
                  <c:v>8.6074202700394338</c:v>
                </c:pt>
                <c:pt idx="368">
                  <c:v>8.6863151443819131</c:v>
                </c:pt>
                <c:pt idx="369">
                  <c:v>8.7630668004386365</c:v>
                </c:pt>
                <c:pt idx="370">
                  <c:v>8.837656300886934</c:v>
                </c:pt>
                <c:pt idx="371">
                  <c:v>8.9100652418836788</c:v>
                </c:pt>
                <c:pt idx="372">
                  <c:v>8.9802757576061545</c:v>
                </c:pt>
                <c:pt idx="373">
                  <c:v>9.0482705246601931</c:v>
                </c:pt>
                <c:pt idx="374">
                  <c:v>9.11403276635445</c:v>
                </c:pt>
                <c:pt idx="375">
                  <c:v>9.1775462568398094</c:v>
                </c:pt>
                <c:pt idx="376">
                  <c:v>9.2387953251128643</c:v>
                </c:pt>
                <c:pt idx="377">
                  <c:v>9.2977648588825144</c:v>
                </c:pt>
                <c:pt idx="378">
                  <c:v>9.354440308298674</c:v>
                </c:pt>
                <c:pt idx="379">
                  <c:v>9.4088076895422539</c:v>
                </c:pt>
                <c:pt idx="380">
                  <c:v>9.4608535882754534</c:v>
                </c:pt>
                <c:pt idx="381">
                  <c:v>9.5105651629515346</c:v>
                </c:pt>
                <c:pt idx="382">
                  <c:v>9.5579301479832992</c:v>
                </c:pt>
                <c:pt idx="383">
                  <c:v>9.6029368567694302</c:v>
                </c:pt>
                <c:pt idx="384">
                  <c:v>9.6455741845779794</c:v>
                </c:pt>
                <c:pt idx="385">
                  <c:v>9.6858316112863125</c:v>
                </c:pt>
                <c:pt idx="386">
                  <c:v>9.723699203976766</c:v>
                </c:pt>
                <c:pt idx="387">
                  <c:v>9.7591676193874743</c:v>
                </c:pt>
                <c:pt idx="388">
                  <c:v>9.7922281062176566</c:v>
                </c:pt>
                <c:pt idx="389">
                  <c:v>9.8228725072868865</c:v>
                </c:pt>
                <c:pt idx="390">
                  <c:v>9.8510932615477387</c:v>
                </c:pt>
                <c:pt idx="391">
                  <c:v>9.8768834059513768</c:v>
                </c:pt>
                <c:pt idx="392">
                  <c:v>9.9002365771655754</c:v>
                </c:pt>
                <c:pt idx="393">
                  <c:v>9.9211470131447772</c:v>
                </c:pt>
                <c:pt idx="394">
                  <c:v>9.9396095545517973</c:v>
                </c:pt>
                <c:pt idx="395">
                  <c:v>9.9556196460308009</c:v>
                </c:pt>
                <c:pt idx="396">
                  <c:v>9.969173337331279</c:v>
                </c:pt>
                <c:pt idx="397">
                  <c:v>9.980267284282716</c:v>
                </c:pt>
                <c:pt idx="398">
                  <c:v>9.9888987496197004</c:v>
                </c:pt>
                <c:pt idx="399">
                  <c:v>9.9950656036573164</c:v>
                </c:pt>
                <c:pt idx="400">
                  <c:v>9.9987663248166054</c:v>
                </c:pt>
                <c:pt idx="401">
                  <c:v>10</c:v>
                </c:pt>
                <c:pt idx="402">
                  <c:v>9.9987663248166054</c:v>
                </c:pt>
                <c:pt idx="403">
                  <c:v>9.9950656036573147</c:v>
                </c:pt>
                <c:pt idx="404">
                  <c:v>9.9888987496196986</c:v>
                </c:pt>
                <c:pt idx="405">
                  <c:v>9.980267284282716</c:v>
                </c:pt>
                <c:pt idx="406">
                  <c:v>9.969173337331279</c:v>
                </c:pt>
                <c:pt idx="407">
                  <c:v>9.9556196460308009</c:v>
                </c:pt>
                <c:pt idx="408">
                  <c:v>9.9396095545517973</c:v>
                </c:pt>
                <c:pt idx="409">
                  <c:v>9.921147013144779</c:v>
                </c:pt>
                <c:pt idx="410">
                  <c:v>9.9002365771655771</c:v>
                </c:pt>
                <c:pt idx="411">
                  <c:v>9.8768834059513786</c:v>
                </c:pt>
                <c:pt idx="412">
                  <c:v>9.8510932615477405</c:v>
                </c:pt>
                <c:pt idx="413">
                  <c:v>9.8228725072868865</c:v>
                </c:pt>
                <c:pt idx="414">
                  <c:v>9.7922281062176584</c:v>
                </c:pt>
                <c:pt idx="415">
                  <c:v>9.7591676193874761</c:v>
                </c:pt>
                <c:pt idx="416">
                  <c:v>9.7236992039767678</c:v>
                </c:pt>
                <c:pt idx="417">
                  <c:v>9.6858316112863125</c:v>
                </c:pt>
                <c:pt idx="418">
                  <c:v>9.645574184577983</c:v>
                </c:pt>
                <c:pt idx="419">
                  <c:v>9.602936856769432</c:v>
                </c:pt>
                <c:pt idx="420">
                  <c:v>9.557930147983301</c:v>
                </c:pt>
                <c:pt idx="421">
                  <c:v>9.5105651629515364</c:v>
                </c:pt>
                <c:pt idx="422">
                  <c:v>9.4608535882754534</c:v>
                </c:pt>
                <c:pt idx="423">
                  <c:v>9.4088076895422557</c:v>
                </c:pt>
                <c:pt idx="424">
                  <c:v>9.354440308298674</c:v>
                </c:pt>
                <c:pt idx="425">
                  <c:v>9.2977648588825161</c:v>
                </c:pt>
                <c:pt idx="426">
                  <c:v>9.2387953251128696</c:v>
                </c:pt>
                <c:pt idx="427">
                  <c:v>9.1775462568398147</c:v>
                </c:pt>
                <c:pt idx="428">
                  <c:v>9.1140327663544518</c:v>
                </c:pt>
                <c:pt idx="429">
                  <c:v>9.0482705246601967</c:v>
                </c:pt>
                <c:pt idx="430">
                  <c:v>8.9802757576061563</c:v>
                </c:pt>
                <c:pt idx="431">
                  <c:v>8.9100652418836788</c:v>
                </c:pt>
                <c:pt idx="432">
                  <c:v>8.8376563008869358</c:v>
                </c:pt>
                <c:pt idx="433">
                  <c:v>8.7630668004386383</c:v>
                </c:pt>
                <c:pt idx="434">
                  <c:v>8.6863151443819149</c:v>
                </c:pt>
                <c:pt idx="435">
                  <c:v>8.6074202700394391</c:v>
                </c:pt>
                <c:pt idx="436">
                  <c:v>8.5264016435409253</c:v>
                </c:pt>
                <c:pt idx="437">
                  <c:v>8.4432792550201494</c:v>
                </c:pt>
                <c:pt idx="438">
                  <c:v>8.3580736136827021</c:v>
                </c:pt>
                <c:pt idx="439">
                  <c:v>8.270805742745619</c:v>
                </c:pt>
                <c:pt idx="440">
                  <c:v>8.1814971742502358</c:v>
                </c:pt>
                <c:pt idx="441">
                  <c:v>8.0901699437494763</c:v>
                </c:pt>
                <c:pt idx="442">
                  <c:v>7.9968465848709069</c:v>
                </c:pt>
                <c:pt idx="443">
                  <c:v>7.9015501237569064</c:v>
                </c:pt>
                <c:pt idx="444">
                  <c:v>7.8043040733833005</c:v>
                </c:pt>
                <c:pt idx="445">
                  <c:v>7.7051324277578903</c:v>
                </c:pt>
                <c:pt idx="446">
                  <c:v>7.6040596560003078</c:v>
                </c:pt>
                <c:pt idx="447">
                  <c:v>7.501110696304595</c:v>
                </c:pt>
                <c:pt idx="448">
                  <c:v>7.3963109497860966</c:v>
                </c:pt>
                <c:pt idx="449">
                  <c:v>7.289686274214116</c:v>
                </c:pt>
                <c:pt idx="450">
                  <c:v>7.1812629776318895</c:v>
                </c:pt>
                <c:pt idx="451">
                  <c:v>7.0710678118654773</c:v>
                </c:pt>
                <c:pt idx="452">
                  <c:v>6.9591279659231455</c:v>
                </c:pt>
                <c:pt idx="453">
                  <c:v>6.8454710592868899</c:v>
                </c:pt>
                <c:pt idx="454">
                  <c:v>6.7301251350977314</c:v>
                </c:pt>
                <c:pt idx="455">
                  <c:v>6.6131186532365156</c:v>
                </c:pt>
                <c:pt idx="456">
                  <c:v>6.4944804833018344</c:v>
                </c:pt>
                <c:pt idx="457">
                  <c:v>6.3742398974868966</c:v>
                </c:pt>
                <c:pt idx="458">
                  <c:v>6.2524265633570506</c:v>
                </c:pt>
                <c:pt idx="459">
                  <c:v>6.1290705365297651</c:v>
                </c:pt>
                <c:pt idx="460">
                  <c:v>6.0042022532588408</c:v>
                </c:pt>
                <c:pt idx="461">
                  <c:v>5.8778525229247336</c:v>
                </c:pt>
                <c:pt idx="462">
                  <c:v>5.7500525204327877</c:v>
                </c:pt>
                <c:pt idx="463">
                  <c:v>5.6208337785213027</c:v>
                </c:pt>
                <c:pt idx="464">
                  <c:v>5.4902281799813144</c:v>
                </c:pt>
                <c:pt idx="465">
                  <c:v>5.3582679497899637</c:v>
                </c:pt>
                <c:pt idx="466">
                  <c:v>5.2249856471594871</c:v>
                </c:pt>
                <c:pt idx="467">
                  <c:v>5.0904141575037123</c:v>
                </c:pt>
                <c:pt idx="468">
                  <c:v>4.9545866843240747</c:v>
                </c:pt>
                <c:pt idx="469">
                  <c:v>4.817536741017153</c:v>
                </c:pt>
                <c:pt idx="470">
                  <c:v>4.6792981426057425</c:v>
                </c:pt>
                <c:pt idx="471">
                  <c:v>4.5399049973954693</c:v>
                </c:pt>
                <c:pt idx="472">
                  <c:v>4.3993916985591541</c:v>
                </c:pt>
                <c:pt idx="473">
                  <c:v>4.2577929156507297</c:v>
                </c:pt>
                <c:pt idx="474">
                  <c:v>4.1151435860510919</c:v>
                </c:pt>
                <c:pt idx="475">
                  <c:v>3.9714789063478118</c:v>
                </c:pt>
                <c:pt idx="476">
                  <c:v>3.8268343236509041</c:v>
                </c:pt>
                <c:pt idx="477">
                  <c:v>3.6812455268467872</c:v>
                </c:pt>
                <c:pt idx="478">
                  <c:v>3.5347484377925791</c:v>
                </c:pt>
                <c:pt idx="479">
                  <c:v>3.3873792024529226</c:v>
                </c:pt>
                <c:pt idx="480">
                  <c:v>3.2391741819814959</c:v>
                </c:pt>
                <c:pt idx="481">
                  <c:v>3.0901699437494763</c:v>
                </c:pt>
                <c:pt idx="482">
                  <c:v>2.9404032523230428</c:v>
                </c:pt>
                <c:pt idx="483">
                  <c:v>2.7899110603922965</c:v>
                </c:pt>
                <c:pt idx="484">
                  <c:v>2.6387304996537337</c:v>
                </c:pt>
                <c:pt idx="485">
                  <c:v>2.4868988716485534</c:v>
                </c:pt>
                <c:pt idx="486">
                  <c:v>2.3344536385590606</c:v>
                </c:pt>
                <c:pt idx="487">
                  <c:v>2.1814324139654331</c:v>
                </c:pt>
                <c:pt idx="488">
                  <c:v>2.0278729535651334</c:v>
                </c:pt>
                <c:pt idx="489">
                  <c:v>1.8738131458572469</c:v>
                </c:pt>
                <c:pt idx="490">
                  <c:v>1.7192910027940969</c:v>
                </c:pt>
                <c:pt idx="491">
                  <c:v>1.5643446504023113</c:v>
                </c:pt>
                <c:pt idx="492">
                  <c:v>1.4090123193758299</c:v>
                </c:pt>
                <c:pt idx="493">
                  <c:v>1.2533323356430466</c:v>
                </c:pt>
                <c:pt idx="494">
                  <c:v>1.0973431109104577</c:v>
                </c:pt>
                <c:pt idx="495">
                  <c:v>0.94108313318514902</c:v>
                </c:pt>
                <c:pt idx="496">
                  <c:v>0.78459095727845618</c:v>
                </c:pt>
                <c:pt idx="497">
                  <c:v>0.6279051952931326</c:v>
                </c:pt>
                <c:pt idx="498">
                  <c:v>0.47106450709642639</c:v>
                </c:pt>
                <c:pt idx="499">
                  <c:v>0.31410759078128359</c:v>
                </c:pt>
                <c:pt idx="500">
                  <c:v>0.15707317311820831</c:v>
                </c:pt>
                <c:pt idx="501">
                  <c:v>2.45029690981724E-15</c:v>
                </c:pt>
                <c:pt idx="502">
                  <c:v>-0.15707317311820343</c:v>
                </c:pt>
                <c:pt idx="503">
                  <c:v>-0.3141075907812787</c:v>
                </c:pt>
                <c:pt idx="504">
                  <c:v>-0.47106450709642145</c:v>
                </c:pt>
                <c:pt idx="505">
                  <c:v>-0.62790519529312783</c:v>
                </c:pt>
                <c:pt idx="506">
                  <c:v>-0.78459095727845141</c:v>
                </c:pt>
                <c:pt idx="507">
                  <c:v>-0.94108313318514425</c:v>
                </c:pt>
                <c:pt idx="508">
                  <c:v>-1.0973431109104528</c:v>
                </c:pt>
                <c:pt idx="509">
                  <c:v>-1.2533323356430417</c:v>
                </c:pt>
                <c:pt idx="510">
                  <c:v>-1.4090123193758251</c:v>
                </c:pt>
                <c:pt idx="511">
                  <c:v>-1.5643446504023151</c:v>
                </c:pt>
                <c:pt idx="512">
                  <c:v>-1.7192910027940922</c:v>
                </c:pt>
                <c:pt idx="513">
                  <c:v>-1.8738131458572507</c:v>
                </c:pt>
                <c:pt idx="514">
                  <c:v>-2.0278729535651197</c:v>
                </c:pt>
                <c:pt idx="515">
                  <c:v>-2.1814324139654282</c:v>
                </c:pt>
                <c:pt idx="516">
                  <c:v>-2.3344536385590473</c:v>
                </c:pt>
                <c:pt idx="517">
                  <c:v>-2.4868988716485489</c:v>
                </c:pt>
                <c:pt idx="518">
                  <c:v>-2.6387304996537204</c:v>
                </c:pt>
                <c:pt idx="519">
                  <c:v>-2.7899110603922916</c:v>
                </c:pt>
                <c:pt idx="520">
                  <c:v>-2.9404032523230468</c:v>
                </c:pt>
                <c:pt idx="521">
                  <c:v>-3.0901699437494718</c:v>
                </c:pt>
                <c:pt idx="522">
                  <c:v>-3.2391741819814994</c:v>
                </c:pt>
                <c:pt idx="523">
                  <c:v>-3.3873792024529097</c:v>
                </c:pt>
                <c:pt idx="524">
                  <c:v>-3.5347484377925746</c:v>
                </c:pt>
                <c:pt idx="525">
                  <c:v>-3.6812455268467739</c:v>
                </c:pt>
                <c:pt idx="526">
                  <c:v>-3.8268343236508997</c:v>
                </c:pt>
                <c:pt idx="527">
                  <c:v>-3.9714789063478149</c:v>
                </c:pt>
                <c:pt idx="528">
                  <c:v>-4.1151435860510874</c:v>
                </c:pt>
                <c:pt idx="529">
                  <c:v>-4.2577929156507341</c:v>
                </c:pt>
                <c:pt idx="530">
                  <c:v>-4.3993916985591497</c:v>
                </c:pt>
                <c:pt idx="531">
                  <c:v>-4.5399049973954737</c:v>
                </c:pt>
                <c:pt idx="532">
                  <c:v>-4.679298142605731</c:v>
                </c:pt>
                <c:pt idx="533">
                  <c:v>-4.8175367410171566</c:v>
                </c:pt>
                <c:pt idx="534">
                  <c:v>-4.9545866843240711</c:v>
                </c:pt>
                <c:pt idx="535">
                  <c:v>-5.0904141575037158</c:v>
                </c:pt>
                <c:pt idx="536">
                  <c:v>-5.2249856471594978</c:v>
                </c:pt>
                <c:pt idx="537">
                  <c:v>-5.3582679497899663</c:v>
                </c:pt>
                <c:pt idx="538">
                  <c:v>-5.4902281799813242</c:v>
                </c:pt>
                <c:pt idx="539">
                  <c:v>-5.6208337785213045</c:v>
                </c:pt>
                <c:pt idx="540">
                  <c:v>-5.7500525204327912</c:v>
                </c:pt>
                <c:pt idx="541">
                  <c:v>-5.8778525229247292</c:v>
                </c:pt>
                <c:pt idx="542">
                  <c:v>-6.0042022532588444</c:v>
                </c:pt>
                <c:pt idx="543">
                  <c:v>-6.1290705365297615</c:v>
                </c:pt>
                <c:pt idx="544">
                  <c:v>-6.2524265633570542</c:v>
                </c:pt>
                <c:pt idx="545">
                  <c:v>-6.3742398974869063</c:v>
                </c:pt>
                <c:pt idx="546">
                  <c:v>-6.4944804833018379</c:v>
                </c:pt>
                <c:pt idx="547">
                  <c:v>-6.6131186532365263</c:v>
                </c:pt>
                <c:pt idx="548">
                  <c:v>-6.7301251350977331</c:v>
                </c:pt>
                <c:pt idx="549">
                  <c:v>-6.8454710592868926</c:v>
                </c:pt>
                <c:pt idx="550">
                  <c:v>-6.959127965923142</c:v>
                </c:pt>
                <c:pt idx="551">
                  <c:v>-7.0710678118654791</c:v>
                </c:pt>
                <c:pt idx="552">
                  <c:v>-7.1812629776318859</c:v>
                </c:pt>
                <c:pt idx="553">
                  <c:v>-7.2896862742141177</c:v>
                </c:pt>
                <c:pt idx="554">
                  <c:v>-7.3963109497861055</c:v>
                </c:pt>
                <c:pt idx="555">
                  <c:v>-7.5011106963045968</c:v>
                </c:pt>
                <c:pt idx="556">
                  <c:v>-7.6040596560003157</c:v>
                </c:pt>
                <c:pt idx="557">
                  <c:v>-7.7051324277578921</c:v>
                </c:pt>
                <c:pt idx="558">
                  <c:v>-7.8043040733833022</c:v>
                </c:pt>
                <c:pt idx="559">
                  <c:v>-7.9015501237569028</c:v>
                </c:pt>
                <c:pt idx="560">
                  <c:v>-7.9968465848709087</c:v>
                </c:pt>
                <c:pt idx="561">
                  <c:v>-8.0901699437494727</c:v>
                </c:pt>
                <c:pt idx="562">
                  <c:v>-8.1814971742502376</c:v>
                </c:pt>
                <c:pt idx="563">
                  <c:v>-8.2708057427456261</c:v>
                </c:pt>
                <c:pt idx="564">
                  <c:v>-8.358073613682695</c:v>
                </c:pt>
                <c:pt idx="565">
                  <c:v>-8.4432792550201476</c:v>
                </c:pt>
                <c:pt idx="566">
                  <c:v>-8.5264016435409147</c:v>
                </c:pt>
                <c:pt idx="567">
                  <c:v>-8.607420270039432</c:v>
                </c:pt>
                <c:pt idx="568">
                  <c:v>-8.6863151443819024</c:v>
                </c:pt>
                <c:pt idx="569">
                  <c:v>-8.7630668004386312</c:v>
                </c:pt>
                <c:pt idx="570">
                  <c:v>-8.837656300886934</c:v>
                </c:pt>
                <c:pt idx="571">
                  <c:v>-8.9100652418836734</c:v>
                </c:pt>
                <c:pt idx="572">
                  <c:v>-8.9802757576061545</c:v>
                </c:pt>
                <c:pt idx="573">
                  <c:v>-9.0482705246601896</c:v>
                </c:pt>
                <c:pt idx="574">
                  <c:v>-9.11403276635445</c:v>
                </c:pt>
                <c:pt idx="575">
                  <c:v>-9.1775462568398058</c:v>
                </c:pt>
                <c:pt idx="576">
                  <c:v>-9.2387953251128643</c:v>
                </c:pt>
                <c:pt idx="577">
                  <c:v>-9.2977648588825073</c:v>
                </c:pt>
                <c:pt idx="578">
                  <c:v>-9.3544403082986705</c:v>
                </c:pt>
                <c:pt idx="579">
                  <c:v>-9.4088076895422539</c:v>
                </c:pt>
                <c:pt idx="580">
                  <c:v>-9.4608535882754499</c:v>
                </c:pt>
                <c:pt idx="581">
                  <c:v>-9.5105651629515346</c:v>
                </c:pt>
                <c:pt idx="582">
                  <c:v>-9.5579301479832974</c:v>
                </c:pt>
                <c:pt idx="583">
                  <c:v>-9.6029368567694302</c:v>
                </c:pt>
                <c:pt idx="584">
                  <c:v>-9.6455741845779777</c:v>
                </c:pt>
                <c:pt idx="585">
                  <c:v>-9.685831611286309</c:v>
                </c:pt>
                <c:pt idx="586">
                  <c:v>-9.7236992039767625</c:v>
                </c:pt>
                <c:pt idx="587">
                  <c:v>-9.7591676193874726</c:v>
                </c:pt>
                <c:pt idx="588">
                  <c:v>-9.7922281062176566</c:v>
                </c:pt>
                <c:pt idx="589">
                  <c:v>-9.8228725072868848</c:v>
                </c:pt>
                <c:pt idx="590">
                  <c:v>-9.8510932615477387</c:v>
                </c:pt>
                <c:pt idx="591">
                  <c:v>-9.876883405951375</c:v>
                </c:pt>
                <c:pt idx="592">
                  <c:v>-9.9002365771655754</c:v>
                </c:pt>
                <c:pt idx="593">
                  <c:v>-9.9211470131447772</c:v>
                </c:pt>
                <c:pt idx="594">
                  <c:v>-9.9396095545517955</c:v>
                </c:pt>
                <c:pt idx="595">
                  <c:v>-9.9556196460307991</c:v>
                </c:pt>
                <c:pt idx="596">
                  <c:v>-9.969173337331279</c:v>
                </c:pt>
                <c:pt idx="597">
                  <c:v>-9.980267284282716</c:v>
                </c:pt>
                <c:pt idx="598">
                  <c:v>-9.9888987496196986</c:v>
                </c:pt>
                <c:pt idx="599">
                  <c:v>-9.9950656036573164</c:v>
                </c:pt>
                <c:pt idx="600">
                  <c:v>-9.9987663248166054</c:v>
                </c:pt>
                <c:pt idx="601">
                  <c:v>-10</c:v>
                </c:pt>
                <c:pt idx="602">
                  <c:v>-9.9987663248166054</c:v>
                </c:pt>
                <c:pt idx="603">
                  <c:v>-9.9950656036573164</c:v>
                </c:pt>
                <c:pt idx="604">
                  <c:v>-9.9888987496197004</c:v>
                </c:pt>
                <c:pt idx="605">
                  <c:v>-9.980267284282716</c:v>
                </c:pt>
                <c:pt idx="606">
                  <c:v>-9.969173337331279</c:v>
                </c:pt>
                <c:pt idx="607">
                  <c:v>-9.9556196460308009</c:v>
                </c:pt>
                <c:pt idx="608">
                  <c:v>-9.9396095545517973</c:v>
                </c:pt>
                <c:pt idx="609">
                  <c:v>-9.921147013144779</c:v>
                </c:pt>
                <c:pt idx="610">
                  <c:v>-9.9002365771655771</c:v>
                </c:pt>
                <c:pt idx="611">
                  <c:v>-9.8768834059513786</c:v>
                </c:pt>
                <c:pt idx="612">
                  <c:v>-9.8510932615477405</c:v>
                </c:pt>
                <c:pt idx="613">
                  <c:v>-9.8228725072868901</c:v>
                </c:pt>
                <c:pt idx="614">
                  <c:v>-9.7922281062176584</c:v>
                </c:pt>
                <c:pt idx="615">
                  <c:v>-9.7591676193874726</c:v>
                </c:pt>
                <c:pt idx="616">
                  <c:v>-9.7236992039767678</c:v>
                </c:pt>
                <c:pt idx="617">
                  <c:v>-9.6858316112863108</c:v>
                </c:pt>
                <c:pt idx="618">
                  <c:v>-9.645574184577983</c:v>
                </c:pt>
                <c:pt idx="619">
                  <c:v>-9.6029368567694302</c:v>
                </c:pt>
                <c:pt idx="620">
                  <c:v>-9.5579301479833045</c:v>
                </c:pt>
                <c:pt idx="621">
                  <c:v>-9.5105651629515364</c:v>
                </c:pt>
                <c:pt idx="622">
                  <c:v>-9.4608535882754516</c:v>
                </c:pt>
                <c:pt idx="623">
                  <c:v>-9.4088076895422574</c:v>
                </c:pt>
                <c:pt idx="624">
                  <c:v>-9.3544403082986722</c:v>
                </c:pt>
                <c:pt idx="625">
                  <c:v>-9.2977648588825161</c:v>
                </c:pt>
                <c:pt idx="626">
                  <c:v>-9.2387953251128678</c:v>
                </c:pt>
                <c:pt idx="627">
                  <c:v>-9.1775462568398147</c:v>
                </c:pt>
                <c:pt idx="628">
                  <c:v>-9.1140327663544536</c:v>
                </c:pt>
                <c:pt idx="629">
                  <c:v>-9.0482705246602002</c:v>
                </c:pt>
                <c:pt idx="630">
                  <c:v>-8.980275757606158</c:v>
                </c:pt>
                <c:pt idx="631">
                  <c:v>-8.9100652418836752</c:v>
                </c:pt>
                <c:pt idx="632">
                  <c:v>-8.8376563008869358</c:v>
                </c:pt>
                <c:pt idx="633">
                  <c:v>-8.763066800438633</c:v>
                </c:pt>
                <c:pt idx="634">
                  <c:v>-8.6863151443819149</c:v>
                </c:pt>
                <c:pt idx="635">
                  <c:v>-8.6074202700394356</c:v>
                </c:pt>
                <c:pt idx="636">
                  <c:v>-8.5264016435409253</c:v>
                </c:pt>
                <c:pt idx="637">
                  <c:v>-8.4432792550201512</c:v>
                </c:pt>
                <c:pt idx="638">
                  <c:v>-8.3580736136827092</c:v>
                </c:pt>
                <c:pt idx="639">
                  <c:v>-8.270805742745619</c:v>
                </c:pt>
                <c:pt idx="640">
                  <c:v>-8.1814971742502305</c:v>
                </c:pt>
                <c:pt idx="641">
                  <c:v>-8.0901699437494763</c:v>
                </c:pt>
                <c:pt idx="642">
                  <c:v>-7.9968465848709025</c:v>
                </c:pt>
                <c:pt idx="643">
                  <c:v>-7.9015501237569064</c:v>
                </c:pt>
                <c:pt idx="644">
                  <c:v>-7.804304073383296</c:v>
                </c:pt>
                <c:pt idx="645">
                  <c:v>-7.7051324277578974</c:v>
                </c:pt>
                <c:pt idx="646">
                  <c:v>-7.6040596560003078</c:v>
                </c:pt>
                <c:pt idx="647">
                  <c:v>-7.5011106963046013</c:v>
                </c:pt>
                <c:pt idx="648">
                  <c:v>-7.3963109497860984</c:v>
                </c:pt>
                <c:pt idx="649">
                  <c:v>-7.2896862742141098</c:v>
                </c:pt>
                <c:pt idx="650">
                  <c:v>-7.1812629776318904</c:v>
                </c:pt>
                <c:pt idx="651">
                  <c:v>-7.0710678118654711</c:v>
                </c:pt>
                <c:pt idx="652">
                  <c:v>-6.9591279659231464</c:v>
                </c:pt>
                <c:pt idx="653">
                  <c:v>-6.8454710592868837</c:v>
                </c:pt>
                <c:pt idx="654">
                  <c:v>-6.7301251350977376</c:v>
                </c:pt>
                <c:pt idx="655">
                  <c:v>-6.6131186532365174</c:v>
                </c:pt>
                <c:pt idx="656">
                  <c:v>-6.4944804833018424</c:v>
                </c:pt>
                <c:pt idx="657">
                  <c:v>-6.3742398974868975</c:v>
                </c:pt>
                <c:pt idx="658">
                  <c:v>-6.2524265633570453</c:v>
                </c:pt>
                <c:pt idx="659">
                  <c:v>-6.129070536529766</c:v>
                </c:pt>
                <c:pt idx="660">
                  <c:v>-6.0042022532588355</c:v>
                </c:pt>
                <c:pt idx="661">
                  <c:v>-5.8778525229247336</c:v>
                </c:pt>
                <c:pt idx="662">
                  <c:v>-5.7500525204327824</c:v>
                </c:pt>
                <c:pt idx="663">
                  <c:v>-5.6208337785213107</c:v>
                </c:pt>
                <c:pt idx="664">
                  <c:v>-5.4902281799813144</c:v>
                </c:pt>
                <c:pt idx="665">
                  <c:v>-5.3582679497899566</c:v>
                </c:pt>
                <c:pt idx="666">
                  <c:v>-5.224985647159488</c:v>
                </c:pt>
                <c:pt idx="667">
                  <c:v>-5.0904141575037052</c:v>
                </c:pt>
                <c:pt idx="668">
                  <c:v>-4.9545866843240756</c:v>
                </c:pt>
                <c:pt idx="669">
                  <c:v>-4.8175367410171468</c:v>
                </c:pt>
                <c:pt idx="670">
                  <c:v>-4.6792981426057363</c:v>
                </c:pt>
                <c:pt idx="671">
                  <c:v>-4.539904997395463</c:v>
                </c:pt>
                <c:pt idx="672">
                  <c:v>-4.399391698559155</c:v>
                </c:pt>
                <c:pt idx="673">
                  <c:v>-4.2577929156507235</c:v>
                </c:pt>
                <c:pt idx="674">
                  <c:v>-4.1151435860510768</c:v>
                </c:pt>
                <c:pt idx="675">
                  <c:v>-3.9714789063478046</c:v>
                </c:pt>
                <c:pt idx="676">
                  <c:v>-3.826834323650889</c:v>
                </c:pt>
                <c:pt idx="677">
                  <c:v>-3.6812455268467796</c:v>
                </c:pt>
                <c:pt idx="678">
                  <c:v>-3.5347484377925635</c:v>
                </c:pt>
                <c:pt idx="679">
                  <c:v>-3.3873792024529155</c:v>
                </c:pt>
                <c:pt idx="680">
                  <c:v>-3.2391741819814883</c:v>
                </c:pt>
                <c:pt idx="681">
                  <c:v>-3.0901699437494781</c:v>
                </c:pt>
                <c:pt idx="682">
                  <c:v>-2.9404032523230357</c:v>
                </c:pt>
                <c:pt idx="683">
                  <c:v>-2.7899110603922805</c:v>
                </c:pt>
                <c:pt idx="684">
                  <c:v>-2.6387304996537262</c:v>
                </c:pt>
                <c:pt idx="685">
                  <c:v>-2.4868988716485378</c:v>
                </c:pt>
                <c:pt idx="686">
                  <c:v>-2.3344536385590535</c:v>
                </c:pt>
                <c:pt idx="687">
                  <c:v>-2.1814324139654167</c:v>
                </c:pt>
                <c:pt idx="688">
                  <c:v>-2.0278729535651259</c:v>
                </c:pt>
                <c:pt idx="689">
                  <c:v>-1.8738131458572569</c:v>
                </c:pt>
                <c:pt idx="690">
                  <c:v>-1.7192910027941155</c:v>
                </c:pt>
                <c:pt idx="691">
                  <c:v>-1.5643446504023208</c:v>
                </c:pt>
                <c:pt idx="692">
                  <c:v>-1.409012319375831</c:v>
                </c:pt>
                <c:pt idx="693">
                  <c:v>-1.2533323356430568</c:v>
                </c:pt>
                <c:pt idx="694">
                  <c:v>-1.097343110910459</c:v>
                </c:pt>
                <c:pt idx="695">
                  <c:v>-0.94108313318515924</c:v>
                </c:pt>
                <c:pt idx="696">
                  <c:v>-0.78459095727845751</c:v>
                </c:pt>
                <c:pt idx="697">
                  <c:v>-0.62790519529315159</c:v>
                </c:pt>
                <c:pt idx="698">
                  <c:v>-0.47106450709643649</c:v>
                </c:pt>
                <c:pt idx="699">
                  <c:v>-0.31410759078130257</c:v>
                </c:pt>
                <c:pt idx="700">
                  <c:v>-0.15707317311821842</c:v>
                </c:pt>
                <c:pt idx="701">
                  <c:v>-3.67544536472586E-15</c:v>
                </c:pt>
                <c:pt idx="702">
                  <c:v>0.1570731731181933</c:v>
                </c:pt>
                <c:pt idx="703">
                  <c:v>0.31410759078127748</c:v>
                </c:pt>
                <c:pt idx="704">
                  <c:v>0.4710645070964114</c:v>
                </c:pt>
                <c:pt idx="705">
                  <c:v>0.62790519529312649</c:v>
                </c:pt>
                <c:pt idx="706">
                  <c:v>0.78459095727843253</c:v>
                </c:pt>
                <c:pt idx="707">
                  <c:v>0.94108313318513426</c:v>
                </c:pt>
                <c:pt idx="708">
                  <c:v>1.0973431109104517</c:v>
                </c:pt>
                <c:pt idx="709">
                  <c:v>1.2533323356430317</c:v>
                </c:pt>
                <c:pt idx="710">
                  <c:v>1.4090123193758239</c:v>
                </c:pt>
                <c:pt idx="711">
                  <c:v>1.5643446504022962</c:v>
                </c:pt>
                <c:pt idx="712">
                  <c:v>1.7192910027940909</c:v>
                </c:pt>
                <c:pt idx="713">
                  <c:v>1.8738131458572322</c:v>
                </c:pt>
                <c:pt idx="714">
                  <c:v>2.0278729535651188</c:v>
                </c:pt>
                <c:pt idx="715">
                  <c:v>2.18143241396541</c:v>
                </c:pt>
                <c:pt idx="716">
                  <c:v>2.334453638559046</c:v>
                </c:pt>
                <c:pt idx="717">
                  <c:v>2.4868988716485476</c:v>
                </c:pt>
                <c:pt idx="718">
                  <c:v>2.6387304996537191</c:v>
                </c:pt>
                <c:pt idx="719">
                  <c:v>2.7899110603922903</c:v>
                </c:pt>
                <c:pt idx="720">
                  <c:v>2.9404032523230281</c:v>
                </c:pt>
                <c:pt idx="721">
                  <c:v>3.0901699437494705</c:v>
                </c:pt>
                <c:pt idx="722">
                  <c:v>3.2391741819814812</c:v>
                </c:pt>
                <c:pt idx="723">
                  <c:v>3.3873792024529088</c:v>
                </c:pt>
                <c:pt idx="724">
                  <c:v>3.5347484377925569</c:v>
                </c:pt>
                <c:pt idx="725">
                  <c:v>3.6812455268467725</c:v>
                </c:pt>
                <c:pt idx="726">
                  <c:v>3.8268343236508984</c:v>
                </c:pt>
                <c:pt idx="727">
                  <c:v>3.971478906347798</c:v>
                </c:pt>
                <c:pt idx="728">
                  <c:v>4.1151435860510865</c:v>
                </c:pt>
                <c:pt idx="729">
                  <c:v>4.2577929156507164</c:v>
                </c:pt>
                <c:pt idx="730">
                  <c:v>4.3993916985591488</c:v>
                </c:pt>
                <c:pt idx="731">
                  <c:v>4.5399049973954568</c:v>
                </c:pt>
                <c:pt idx="732">
                  <c:v>4.6792981426057292</c:v>
                </c:pt>
                <c:pt idx="733">
                  <c:v>4.8175367410171397</c:v>
                </c:pt>
                <c:pt idx="734">
                  <c:v>4.9545866843240702</c:v>
                </c:pt>
                <c:pt idx="735">
                  <c:v>5.0904141575037141</c:v>
                </c:pt>
                <c:pt idx="736">
                  <c:v>5.2249856471594818</c:v>
                </c:pt>
                <c:pt idx="737">
                  <c:v>5.3582679497899655</c:v>
                </c:pt>
                <c:pt idx="738">
                  <c:v>5.4902281799813091</c:v>
                </c:pt>
                <c:pt idx="739">
                  <c:v>5.6208337785213045</c:v>
                </c:pt>
                <c:pt idx="740">
                  <c:v>5.7500525204327761</c:v>
                </c:pt>
                <c:pt idx="741">
                  <c:v>5.8778525229247283</c:v>
                </c:pt>
                <c:pt idx="742">
                  <c:v>6.0042022532588293</c:v>
                </c:pt>
                <c:pt idx="743">
                  <c:v>6.1290705365297606</c:v>
                </c:pt>
                <c:pt idx="744">
                  <c:v>6.2524265633570533</c:v>
                </c:pt>
                <c:pt idx="745">
                  <c:v>6.3742398974868912</c:v>
                </c:pt>
                <c:pt idx="746">
                  <c:v>6.494480483301837</c:v>
                </c:pt>
                <c:pt idx="747">
                  <c:v>6.613118653236512</c:v>
                </c:pt>
                <c:pt idx="748">
                  <c:v>6.7301251350977322</c:v>
                </c:pt>
                <c:pt idx="749">
                  <c:v>6.8454710592868784</c:v>
                </c:pt>
                <c:pt idx="750">
                  <c:v>6.9591279659231411</c:v>
                </c:pt>
                <c:pt idx="751">
                  <c:v>7.0710678118654657</c:v>
                </c:pt>
                <c:pt idx="752">
                  <c:v>7.181262977631885</c:v>
                </c:pt>
                <c:pt idx="753">
                  <c:v>7.2896862742141177</c:v>
                </c:pt>
                <c:pt idx="754">
                  <c:v>7.3963109497860922</c:v>
                </c:pt>
                <c:pt idx="755">
                  <c:v>7.5011106963045959</c:v>
                </c:pt>
                <c:pt idx="756">
                  <c:v>7.6040596560003042</c:v>
                </c:pt>
                <c:pt idx="757">
                  <c:v>7.7051324277578921</c:v>
                </c:pt>
                <c:pt idx="758">
                  <c:v>7.8043040733832916</c:v>
                </c:pt>
                <c:pt idx="759">
                  <c:v>7.9015501237569019</c:v>
                </c:pt>
                <c:pt idx="760">
                  <c:v>7.9968465848709087</c:v>
                </c:pt>
                <c:pt idx="761">
                  <c:v>8.0901699437494727</c:v>
                </c:pt>
                <c:pt idx="762">
                  <c:v>8.1814971742502358</c:v>
                </c:pt>
                <c:pt idx="763">
                  <c:v>8.2708057427456154</c:v>
                </c:pt>
                <c:pt idx="764">
                  <c:v>8.3580736136827039</c:v>
                </c:pt>
                <c:pt idx="765">
                  <c:v>8.4432792550201459</c:v>
                </c:pt>
                <c:pt idx="766">
                  <c:v>8.5264016435409236</c:v>
                </c:pt>
                <c:pt idx="767">
                  <c:v>8.607420270039432</c:v>
                </c:pt>
                <c:pt idx="768">
                  <c:v>8.6863151443819113</c:v>
                </c:pt>
                <c:pt idx="769">
                  <c:v>8.7630668004386401</c:v>
                </c:pt>
                <c:pt idx="770">
                  <c:v>8.8376563008869322</c:v>
                </c:pt>
                <c:pt idx="771">
                  <c:v>8.9100652418836805</c:v>
                </c:pt>
                <c:pt idx="772">
                  <c:v>8.9802757576061545</c:v>
                </c:pt>
                <c:pt idx="773">
                  <c:v>9.0482705246601967</c:v>
                </c:pt>
                <c:pt idx="774">
                  <c:v>9.11403276635445</c:v>
                </c:pt>
                <c:pt idx="775">
                  <c:v>9.1775462568398112</c:v>
                </c:pt>
                <c:pt idx="776">
                  <c:v>9.2387953251128643</c:v>
                </c:pt>
                <c:pt idx="777">
                  <c:v>9.2977648588825126</c:v>
                </c:pt>
                <c:pt idx="778">
                  <c:v>9.3544403082986758</c:v>
                </c:pt>
                <c:pt idx="779">
                  <c:v>9.4088076895422539</c:v>
                </c:pt>
                <c:pt idx="780">
                  <c:v>9.4608535882754552</c:v>
                </c:pt>
                <c:pt idx="781">
                  <c:v>9.5105651629515346</c:v>
                </c:pt>
                <c:pt idx="782">
                  <c:v>9.5579301479833028</c:v>
                </c:pt>
                <c:pt idx="783">
                  <c:v>9.6029368567694302</c:v>
                </c:pt>
                <c:pt idx="784">
                  <c:v>9.6455741845779812</c:v>
                </c:pt>
                <c:pt idx="785">
                  <c:v>9.685831611286309</c:v>
                </c:pt>
                <c:pt idx="786">
                  <c:v>9.723699203976766</c:v>
                </c:pt>
                <c:pt idx="787">
                  <c:v>9.7591676193874761</c:v>
                </c:pt>
                <c:pt idx="788">
                  <c:v>9.7922281062176566</c:v>
                </c:pt>
                <c:pt idx="789">
                  <c:v>9.8228725072868883</c:v>
                </c:pt>
                <c:pt idx="790">
                  <c:v>9.8510932615477387</c:v>
                </c:pt>
                <c:pt idx="791">
                  <c:v>9.8768834059513786</c:v>
                </c:pt>
                <c:pt idx="792">
                  <c:v>9.9002365771655754</c:v>
                </c:pt>
                <c:pt idx="793">
                  <c:v>9.921147013144779</c:v>
                </c:pt>
                <c:pt idx="794">
                  <c:v>9.9396095545517955</c:v>
                </c:pt>
                <c:pt idx="795">
                  <c:v>9.9556196460308009</c:v>
                </c:pt>
                <c:pt idx="796">
                  <c:v>9.9691733373312807</c:v>
                </c:pt>
                <c:pt idx="797">
                  <c:v>9.980267284282716</c:v>
                </c:pt>
                <c:pt idx="798">
                  <c:v>9.9888987496197004</c:v>
                </c:pt>
                <c:pt idx="799">
                  <c:v>9.9950656036573164</c:v>
                </c:pt>
                <c:pt idx="800">
                  <c:v>9.9987663248166054</c:v>
                </c:pt>
                <c:pt idx="801">
                  <c:v>10</c:v>
                </c:pt>
                <c:pt idx="802">
                  <c:v>9.9987663248166054</c:v>
                </c:pt>
                <c:pt idx="803">
                  <c:v>9.9950656036573147</c:v>
                </c:pt>
                <c:pt idx="804">
                  <c:v>9.9888987496197004</c:v>
                </c:pt>
                <c:pt idx="805">
                  <c:v>9.9802672842827143</c:v>
                </c:pt>
                <c:pt idx="806">
                  <c:v>9.969173337331279</c:v>
                </c:pt>
                <c:pt idx="807">
                  <c:v>9.9556196460307991</c:v>
                </c:pt>
                <c:pt idx="808">
                  <c:v>9.9396095545517973</c:v>
                </c:pt>
                <c:pt idx="809">
                  <c:v>9.9211470131447772</c:v>
                </c:pt>
                <c:pt idx="810">
                  <c:v>9.9002365771655771</c:v>
                </c:pt>
                <c:pt idx="811">
                  <c:v>9.8768834059513768</c:v>
                </c:pt>
                <c:pt idx="812">
                  <c:v>9.8510932615477369</c:v>
                </c:pt>
                <c:pt idx="813">
                  <c:v>9.8228725072868865</c:v>
                </c:pt>
                <c:pt idx="814">
                  <c:v>9.7922281062176602</c:v>
                </c:pt>
                <c:pt idx="815">
                  <c:v>9.7591676193874779</c:v>
                </c:pt>
                <c:pt idx="816">
                  <c:v>9.7236992039767678</c:v>
                </c:pt>
                <c:pt idx="817">
                  <c:v>9.6858316112863161</c:v>
                </c:pt>
                <c:pt idx="818">
                  <c:v>9.6455741845779848</c:v>
                </c:pt>
                <c:pt idx="819">
                  <c:v>9.6029368567694355</c:v>
                </c:pt>
                <c:pt idx="820">
                  <c:v>9.5579301479833045</c:v>
                </c:pt>
                <c:pt idx="821">
                  <c:v>9.5105651629515382</c:v>
                </c:pt>
                <c:pt idx="822">
                  <c:v>9.460853588275457</c:v>
                </c:pt>
                <c:pt idx="823">
                  <c:v>9.4088076895422574</c:v>
                </c:pt>
                <c:pt idx="824">
                  <c:v>9.3544403082986793</c:v>
                </c:pt>
                <c:pt idx="825">
                  <c:v>9.2977648588825161</c:v>
                </c:pt>
                <c:pt idx="826">
                  <c:v>9.2387953251128749</c:v>
                </c:pt>
                <c:pt idx="827">
                  <c:v>9.1775462568398165</c:v>
                </c:pt>
                <c:pt idx="828">
                  <c:v>9.1140327663544607</c:v>
                </c:pt>
                <c:pt idx="829">
                  <c:v>9.0482705246602002</c:v>
                </c:pt>
                <c:pt idx="830">
                  <c:v>8.980275757606158</c:v>
                </c:pt>
                <c:pt idx="831">
                  <c:v>8.9100652418836841</c:v>
                </c:pt>
                <c:pt idx="832">
                  <c:v>8.8376563008869375</c:v>
                </c:pt>
                <c:pt idx="833">
                  <c:v>8.7630668004386436</c:v>
                </c:pt>
                <c:pt idx="834">
                  <c:v>8.6863151443819167</c:v>
                </c:pt>
                <c:pt idx="835">
                  <c:v>8.6074202700394444</c:v>
                </c:pt>
                <c:pt idx="836">
                  <c:v>8.5264016435409271</c:v>
                </c:pt>
                <c:pt idx="837">
                  <c:v>8.4432792550201601</c:v>
                </c:pt>
                <c:pt idx="838">
                  <c:v>8.3580736136827092</c:v>
                </c:pt>
                <c:pt idx="839">
                  <c:v>8.270805742745619</c:v>
                </c:pt>
                <c:pt idx="840">
                  <c:v>8.1814971742502411</c:v>
                </c:pt>
                <c:pt idx="841">
                  <c:v>8.0901699437494763</c:v>
                </c:pt>
                <c:pt idx="842">
                  <c:v>7.996846584870914</c:v>
                </c:pt>
                <c:pt idx="843">
                  <c:v>7.9015501237569072</c:v>
                </c:pt>
                <c:pt idx="844">
                  <c:v>7.8043040733833067</c:v>
                </c:pt>
                <c:pt idx="845">
                  <c:v>7.7051324277578974</c:v>
                </c:pt>
                <c:pt idx="846">
                  <c:v>7.6040596560003095</c:v>
                </c:pt>
                <c:pt idx="847">
                  <c:v>7.5011106963046013</c:v>
                </c:pt>
                <c:pt idx="848">
                  <c:v>7.3963109497860984</c:v>
                </c:pt>
                <c:pt idx="849">
                  <c:v>7.2896862742141231</c:v>
                </c:pt>
                <c:pt idx="850">
                  <c:v>7.1812629776318904</c:v>
                </c:pt>
                <c:pt idx="851">
                  <c:v>7.0710678118654844</c:v>
                </c:pt>
                <c:pt idx="852">
                  <c:v>6.9591279659231473</c:v>
                </c:pt>
                <c:pt idx="853">
                  <c:v>6.8454710592868988</c:v>
                </c:pt>
                <c:pt idx="854">
                  <c:v>6.7301251350977385</c:v>
                </c:pt>
                <c:pt idx="855">
                  <c:v>6.6131186532365183</c:v>
                </c:pt>
                <c:pt idx="856">
                  <c:v>6.4944804833018432</c:v>
                </c:pt>
                <c:pt idx="857">
                  <c:v>6.3742398974868975</c:v>
                </c:pt>
                <c:pt idx="858">
                  <c:v>6.2524265633570595</c:v>
                </c:pt>
                <c:pt idx="859">
                  <c:v>6.1290705365297669</c:v>
                </c:pt>
                <c:pt idx="860">
                  <c:v>6.0042022532588497</c:v>
                </c:pt>
                <c:pt idx="861">
                  <c:v>5.8778525229247345</c:v>
                </c:pt>
                <c:pt idx="862">
                  <c:v>5.7500525204327975</c:v>
                </c:pt>
                <c:pt idx="863">
                  <c:v>5.6208337785213116</c:v>
                </c:pt>
                <c:pt idx="864">
                  <c:v>5.4902281799813153</c:v>
                </c:pt>
                <c:pt idx="865">
                  <c:v>5.3582679497899734</c:v>
                </c:pt>
                <c:pt idx="866">
                  <c:v>5.2249856471594889</c:v>
                </c:pt>
                <c:pt idx="867">
                  <c:v>5.0904141575037221</c:v>
                </c:pt>
                <c:pt idx="868">
                  <c:v>4.9545866843240773</c:v>
                </c:pt>
                <c:pt idx="869">
                  <c:v>4.8175367410171628</c:v>
                </c:pt>
                <c:pt idx="870">
                  <c:v>4.6792981426057372</c:v>
                </c:pt>
                <c:pt idx="871">
                  <c:v>4.5399049973954799</c:v>
                </c:pt>
                <c:pt idx="872">
                  <c:v>4.3993916985591568</c:v>
                </c:pt>
                <c:pt idx="873">
                  <c:v>4.2577929156507244</c:v>
                </c:pt>
                <c:pt idx="874">
                  <c:v>4.1151435860510945</c:v>
                </c:pt>
                <c:pt idx="875">
                  <c:v>3.9714789063478055</c:v>
                </c:pt>
                <c:pt idx="876">
                  <c:v>3.8268343236509059</c:v>
                </c:pt>
                <c:pt idx="877">
                  <c:v>3.681245526846781</c:v>
                </c:pt>
                <c:pt idx="878">
                  <c:v>3.5347484377925813</c:v>
                </c:pt>
                <c:pt idx="879">
                  <c:v>3.3873792024529163</c:v>
                </c:pt>
                <c:pt idx="880">
                  <c:v>3.2391741819815061</c:v>
                </c:pt>
                <c:pt idx="881">
                  <c:v>3.090169943749479</c:v>
                </c:pt>
                <c:pt idx="882">
                  <c:v>2.9404032523230366</c:v>
                </c:pt>
                <c:pt idx="883">
                  <c:v>2.7899110603922987</c:v>
                </c:pt>
                <c:pt idx="884">
                  <c:v>2.6387304996537275</c:v>
                </c:pt>
                <c:pt idx="885">
                  <c:v>2.4868988716485561</c:v>
                </c:pt>
                <c:pt idx="886">
                  <c:v>2.3344536385590544</c:v>
                </c:pt>
                <c:pt idx="887">
                  <c:v>2.1814324139654353</c:v>
                </c:pt>
                <c:pt idx="888">
                  <c:v>2.0278729535651268</c:v>
                </c:pt>
                <c:pt idx="889">
                  <c:v>1.8738131458572405</c:v>
                </c:pt>
                <c:pt idx="890">
                  <c:v>1.7192910027940993</c:v>
                </c:pt>
                <c:pt idx="891">
                  <c:v>1.5643446504023049</c:v>
                </c:pt>
                <c:pt idx="892">
                  <c:v>1.4090123193758322</c:v>
                </c:pt>
                <c:pt idx="893">
                  <c:v>1.2533323356430401</c:v>
                </c:pt>
                <c:pt idx="894">
                  <c:v>1.0973431109104601</c:v>
                </c:pt>
                <c:pt idx="895">
                  <c:v>0.9410831331851427</c:v>
                </c:pt>
                <c:pt idx="896">
                  <c:v>0.78459095727845873</c:v>
                </c:pt>
                <c:pt idx="897">
                  <c:v>0.62790519529313515</c:v>
                </c:pt>
                <c:pt idx="898">
                  <c:v>0.47106450709641989</c:v>
                </c:pt>
                <c:pt idx="899">
                  <c:v>0.31410759078128603</c:v>
                </c:pt>
                <c:pt idx="900">
                  <c:v>0.1570731731182019</c:v>
                </c:pt>
                <c:pt idx="901">
                  <c:v>4.90059381963448E-15</c:v>
                </c:pt>
                <c:pt idx="902">
                  <c:v>-0.15707317311820984</c:v>
                </c:pt>
                <c:pt idx="903">
                  <c:v>-0.31410759078127626</c:v>
                </c:pt>
                <c:pt idx="904">
                  <c:v>-0.47106450709642789</c:v>
                </c:pt>
                <c:pt idx="905">
                  <c:v>-0.62790519529312527</c:v>
                </c:pt>
                <c:pt idx="906">
                  <c:v>-0.78459095727844907</c:v>
                </c:pt>
                <c:pt idx="907">
                  <c:v>-0.94108313318515058</c:v>
                </c:pt>
                <c:pt idx="908">
                  <c:v>-1.0973431109104506</c:v>
                </c:pt>
                <c:pt idx="909">
                  <c:v>-1.2533323356430481</c:v>
                </c:pt>
                <c:pt idx="910">
                  <c:v>-1.4090123193758224</c:v>
                </c:pt>
                <c:pt idx="911">
                  <c:v>-1.5643446504023126</c:v>
                </c:pt>
                <c:pt idx="912">
                  <c:v>-1.7192910027940898</c:v>
                </c:pt>
                <c:pt idx="913">
                  <c:v>-1.8738131458572485</c:v>
                </c:pt>
                <c:pt idx="914">
                  <c:v>-2.0278729535651174</c:v>
                </c:pt>
                <c:pt idx="915">
                  <c:v>-2.181432413965426</c:v>
                </c:pt>
                <c:pt idx="916">
                  <c:v>-2.3344536385590624</c:v>
                </c:pt>
                <c:pt idx="917">
                  <c:v>-2.4868988716485467</c:v>
                </c:pt>
                <c:pt idx="918">
                  <c:v>-2.6387304996537351</c:v>
                </c:pt>
                <c:pt idx="919">
                  <c:v>-2.7899110603922894</c:v>
                </c:pt>
                <c:pt idx="920">
                  <c:v>-2.9404032523230441</c:v>
                </c:pt>
                <c:pt idx="921">
                  <c:v>-3.0901699437494696</c:v>
                </c:pt>
                <c:pt idx="922">
                  <c:v>-3.2391741819814968</c:v>
                </c:pt>
                <c:pt idx="923">
                  <c:v>-3.3873792024529075</c:v>
                </c:pt>
                <c:pt idx="924">
                  <c:v>-3.5347484377925724</c:v>
                </c:pt>
                <c:pt idx="925">
                  <c:v>-3.6812455268467881</c:v>
                </c:pt>
                <c:pt idx="926">
                  <c:v>-3.826834323650897</c:v>
                </c:pt>
                <c:pt idx="927">
                  <c:v>-3.9714789063478131</c:v>
                </c:pt>
                <c:pt idx="928">
                  <c:v>-4.1151435860510857</c:v>
                </c:pt>
                <c:pt idx="929">
                  <c:v>-4.2577929156507315</c:v>
                </c:pt>
                <c:pt idx="930">
                  <c:v>-4.3993916985591479</c:v>
                </c:pt>
                <c:pt idx="931">
                  <c:v>-4.539904997395471</c:v>
                </c:pt>
                <c:pt idx="932">
                  <c:v>-4.6792981426057283</c:v>
                </c:pt>
                <c:pt idx="933">
                  <c:v>-4.8175367410171539</c:v>
                </c:pt>
                <c:pt idx="934">
                  <c:v>-4.9545866843240844</c:v>
                </c:pt>
                <c:pt idx="935">
                  <c:v>-5.0904141575037132</c:v>
                </c:pt>
                <c:pt idx="936">
                  <c:v>-5.224985647159496</c:v>
                </c:pt>
                <c:pt idx="937">
                  <c:v>-5.3582679497899646</c:v>
                </c:pt>
                <c:pt idx="938">
                  <c:v>-5.4902281799813224</c:v>
                </c:pt>
                <c:pt idx="939">
                  <c:v>-5.6208337785212876</c:v>
                </c:pt>
                <c:pt idx="940">
                  <c:v>-5.7500525204327744</c:v>
                </c:pt>
                <c:pt idx="941">
                  <c:v>-5.8778525229247265</c:v>
                </c:pt>
                <c:pt idx="942">
                  <c:v>-6.0042022532588293</c:v>
                </c:pt>
                <c:pt idx="943">
                  <c:v>-6.1290705365297597</c:v>
                </c:pt>
                <c:pt idx="944">
                  <c:v>-6.2524265633570391</c:v>
                </c:pt>
                <c:pt idx="945">
                  <c:v>-6.3742398974868912</c:v>
                </c:pt>
                <c:pt idx="946">
                  <c:v>-6.4944804833018219</c:v>
                </c:pt>
                <c:pt idx="947">
                  <c:v>-6.6131186532365103</c:v>
                </c:pt>
                <c:pt idx="948">
                  <c:v>-6.7301251350977189</c:v>
                </c:pt>
                <c:pt idx="949">
                  <c:v>-6.8454710592868775</c:v>
                </c:pt>
                <c:pt idx="950">
                  <c:v>-6.9591279659231393</c:v>
                </c:pt>
                <c:pt idx="951">
                  <c:v>-7.0710678118654657</c:v>
                </c:pt>
                <c:pt idx="952">
                  <c:v>-7.1812629776318833</c:v>
                </c:pt>
                <c:pt idx="953">
                  <c:v>-7.2896862742141044</c:v>
                </c:pt>
                <c:pt idx="954">
                  <c:v>-7.3963109497860913</c:v>
                </c:pt>
                <c:pt idx="955">
                  <c:v>-7.5011106963045835</c:v>
                </c:pt>
                <c:pt idx="956">
                  <c:v>-7.6040596560003024</c:v>
                </c:pt>
                <c:pt idx="957">
                  <c:v>-7.7051324277578805</c:v>
                </c:pt>
                <c:pt idx="958">
                  <c:v>-7.8043040733832907</c:v>
                </c:pt>
                <c:pt idx="959">
                  <c:v>-7.9015501237569019</c:v>
                </c:pt>
                <c:pt idx="960">
                  <c:v>-7.9968465848708972</c:v>
                </c:pt>
                <c:pt idx="961">
                  <c:v>-8.090169943749471</c:v>
                </c:pt>
                <c:pt idx="962">
                  <c:v>-8.1814971742502252</c:v>
                </c:pt>
                <c:pt idx="963">
                  <c:v>-8.2708057427456136</c:v>
                </c:pt>
                <c:pt idx="964">
                  <c:v>-8.3580736136826932</c:v>
                </c:pt>
                <c:pt idx="965">
                  <c:v>-8.4432792550201459</c:v>
                </c:pt>
                <c:pt idx="966">
                  <c:v>-8.5264016435409129</c:v>
                </c:pt>
                <c:pt idx="967">
                  <c:v>-8.6074202700394302</c:v>
                </c:pt>
                <c:pt idx="968">
                  <c:v>-8.6863151443819113</c:v>
                </c:pt>
                <c:pt idx="969">
                  <c:v>-8.7630668004386294</c:v>
                </c:pt>
                <c:pt idx="970">
                  <c:v>-8.8376563008869322</c:v>
                </c:pt>
                <c:pt idx="971">
                  <c:v>-8.9100652418836717</c:v>
                </c:pt>
                <c:pt idx="972">
                  <c:v>-8.9802757576061527</c:v>
                </c:pt>
                <c:pt idx="973">
                  <c:v>-9.0482705246601878</c:v>
                </c:pt>
                <c:pt idx="974">
                  <c:v>-9.11403276635445</c:v>
                </c:pt>
                <c:pt idx="975">
                  <c:v>-9.1775462568398041</c:v>
                </c:pt>
                <c:pt idx="976">
                  <c:v>-9.2387953251128643</c:v>
                </c:pt>
                <c:pt idx="977">
                  <c:v>-9.2977648588825126</c:v>
                </c:pt>
                <c:pt idx="978">
                  <c:v>-9.3544403082986687</c:v>
                </c:pt>
                <c:pt idx="979">
                  <c:v>-9.4088076895422539</c:v>
                </c:pt>
                <c:pt idx="980">
                  <c:v>-9.4608535882754481</c:v>
                </c:pt>
                <c:pt idx="981">
                  <c:v>-9.5105651629515346</c:v>
                </c:pt>
                <c:pt idx="982">
                  <c:v>-9.5579301479832974</c:v>
                </c:pt>
                <c:pt idx="983">
                  <c:v>-9.6029368567694284</c:v>
                </c:pt>
                <c:pt idx="984">
                  <c:v>-9.6455741845779812</c:v>
                </c:pt>
                <c:pt idx="985">
                  <c:v>-9.685831611286309</c:v>
                </c:pt>
                <c:pt idx="986">
                  <c:v>-9.723699203976766</c:v>
                </c:pt>
                <c:pt idx="987">
                  <c:v>-9.7591676193874726</c:v>
                </c:pt>
                <c:pt idx="988">
                  <c:v>-9.7922281062176566</c:v>
                </c:pt>
                <c:pt idx="989">
                  <c:v>-9.8228725072868848</c:v>
                </c:pt>
                <c:pt idx="990">
                  <c:v>-9.8510932615477387</c:v>
                </c:pt>
                <c:pt idx="991">
                  <c:v>-9.876883405951375</c:v>
                </c:pt>
                <c:pt idx="992">
                  <c:v>-9.9002365771655736</c:v>
                </c:pt>
                <c:pt idx="993">
                  <c:v>-9.921147013144779</c:v>
                </c:pt>
                <c:pt idx="994">
                  <c:v>-9.9396095545517955</c:v>
                </c:pt>
                <c:pt idx="995">
                  <c:v>-9.9556196460308009</c:v>
                </c:pt>
                <c:pt idx="996">
                  <c:v>-9.969173337331279</c:v>
                </c:pt>
                <c:pt idx="997">
                  <c:v>-9.980267284282716</c:v>
                </c:pt>
                <c:pt idx="998">
                  <c:v>-9.9888987496196986</c:v>
                </c:pt>
                <c:pt idx="999">
                  <c:v>-9.9950656036573164</c:v>
                </c:pt>
                <c:pt idx="1000">
                  <c:v>-9.9987663248166054</c:v>
                </c:pt>
                <c:pt idx="100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7C-4915-A779-BBBD0A7B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79696"/>
        <c:axId val="676771472"/>
      </c:scatterChart>
      <c:valAx>
        <c:axId val="11504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771472"/>
        <c:crosses val="autoZero"/>
        <c:crossBetween val="midCat"/>
      </c:valAx>
      <c:valAx>
        <c:axId val="6767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Plot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Ondas!$G:$G</c:f>
              <c:strCache>
                <c:ptCount val="1002"/>
                <c:pt idx="1">
                  <c:v>t(s)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</c:strCache>
            </c:strRef>
          </c:xVal>
          <c:yVal>
            <c:numRef>
              <c:f>Ondas!$H:$H</c:f>
              <c:numCache>
                <c:formatCode>General</c:formatCode>
                <c:ptCount val="1048576"/>
                <c:pt idx="1">
                  <c:v>0</c:v>
                </c:pt>
                <c:pt idx="2">
                  <c:v>-10</c:v>
                </c:pt>
                <c:pt idx="3">
                  <c:v>10</c:v>
                </c:pt>
                <c:pt idx="4">
                  <c:v>-10</c:v>
                </c:pt>
                <c:pt idx="5">
                  <c:v>10</c:v>
                </c:pt>
                <c:pt idx="6">
                  <c:v>-10</c:v>
                </c:pt>
                <c:pt idx="7">
                  <c:v>10</c:v>
                </c:pt>
                <c:pt idx="8">
                  <c:v>-10</c:v>
                </c:pt>
                <c:pt idx="9">
                  <c:v>10</c:v>
                </c:pt>
                <c:pt idx="10">
                  <c:v>-10</c:v>
                </c:pt>
                <c:pt idx="11">
                  <c:v>10</c:v>
                </c:pt>
                <c:pt idx="12">
                  <c:v>-10</c:v>
                </c:pt>
                <c:pt idx="13">
                  <c:v>10</c:v>
                </c:pt>
                <c:pt idx="14">
                  <c:v>-10</c:v>
                </c:pt>
                <c:pt idx="15">
                  <c:v>10</c:v>
                </c:pt>
                <c:pt idx="16">
                  <c:v>-10</c:v>
                </c:pt>
                <c:pt idx="17">
                  <c:v>10</c:v>
                </c:pt>
                <c:pt idx="18">
                  <c:v>-10</c:v>
                </c:pt>
                <c:pt idx="19">
                  <c:v>10</c:v>
                </c:pt>
                <c:pt idx="20">
                  <c:v>-10</c:v>
                </c:pt>
                <c:pt idx="21">
                  <c:v>10</c:v>
                </c:pt>
                <c:pt idx="22">
                  <c:v>-10</c:v>
                </c:pt>
                <c:pt idx="23">
                  <c:v>10</c:v>
                </c:pt>
                <c:pt idx="24">
                  <c:v>-10</c:v>
                </c:pt>
                <c:pt idx="25">
                  <c:v>10</c:v>
                </c:pt>
                <c:pt idx="26">
                  <c:v>-10</c:v>
                </c:pt>
                <c:pt idx="27">
                  <c:v>10</c:v>
                </c:pt>
                <c:pt idx="28">
                  <c:v>-10</c:v>
                </c:pt>
                <c:pt idx="29">
                  <c:v>10</c:v>
                </c:pt>
                <c:pt idx="30">
                  <c:v>-10</c:v>
                </c:pt>
                <c:pt idx="31">
                  <c:v>10</c:v>
                </c:pt>
                <c:pt idx="32">
                  <c:v>-10</c:v>
                </c:pt>
                <c:pt idx="33">
                  <c:v>10</c:v>
                </c:pt>
                <c:pt idx="34">
                  <c:v>-10</c:v>
                </c:pt>
                <c:pt idx="35">
                  <c:v>10</c:v>
                </c:pt>
                <c:pt idx="36">
                  <c:v>-10</c:v>
                </c:pt>
                <c:pt idx="37">
                  <c:v>10</c:v>
                </c:pt>
                <c:pt idx="38">
                  <c:v>-10</c:v>
                </c:pt>
                <c:pt idx="39">
                  <c:v>10</c:v>
                </c:pt>
                <c:pt idx="40">
                  <c:v>-10</c:v>
                </c:pt>
                <c:pt idx="41">
                  <c:v>10</c:v>
                </c:pt>
                <c:pt idx="42">
                  <c:v>-10</c:v>
                </c:pt>
                <c:pt idx="43">
                  <c:v>10</c:v>
                </c:pt>
                <c:pt idx="44">
                  <c:v>-10</c:v>
                </c:pt>
                <c:pt idx="45">
                  <c:v>10</c:v>
                </c:pt>
                <c:pt idx="46">
                  <c:v>-10</c:v>
                </c:pt>
                <c:pt idx="47">
                  <c:v>10</c:v>
                </c:pt>
                <c:pt idx="48">
                  <c:v>-10</c:v>
                </c:pt>
                <c:pt idx="49">
                  <c:v>10</c:v>
                </c:pt>
                <c:pt idx="50">
                  <c:v>-10</c:v>
                </c:pt>
                <c:pt idx="51">
                  <c:v>10</c:v>
                </c:pt>
                <c:pt idx="52">
                  <c:v>-10</c:v>
                </c:pt>
                <c:pt idx="53">
                  <c:v>10</c:v>
                </c:pt>
                <c:pt idx="54">
                  <c:v>-10</c:v>
                </c:pt>
                <c:pt idx="55">
                  <c:v>10</c:v>
                </c:pt>
                <c:pt idx="56">
                  <c:v>-10</c:v>
                </c:pt>
                <c:pt idx="57">
                  <c:v>10</c:v>
                </c:pt>
                <c:pt idx="58">
                  <c:v>-10</c:v>
                </c:pt>
                <c:pt idx="59">
                  <c:v>10</c:v>
                </c:pt>
                <c:pt idx="60">
                  <c:v>-10</c:v>
                </c:pt>
                <c:pt idx="61">
                  <c:v>10</c:v>
                </c:pt>
                <c:pt idx="62">
                  <c:v>-10</c:v>
                </c:pt>
                <c:pt idx="63">
                  <c:v>10</c:v>
                </c:pt>
                <c:pt idx="64">
                  <c:v>-10</c:v>
                </c:pt>
                <c:pt idx="65">
                  <c:v>10</c:v>
                </c:pt>
                <c:pt idx="66">
                  <c:v>-10</c:v>
                </c:pt>
                <c:pt idx="67">
                  <c:v>10</c:v>
                </c:pt>
                <c:pt idx="68">
                  <c:v>-10</c:v>
                </c:pt>
                <c:pt idx="69">
                  <c:v>10</c:v>
                </c:pt>
                <c:pt idx="70">
                  <c:v>-10</c:v>
                </c:pt>
                <c:pt idx="71">
                  <c:v>10</c:v>
                </c:pt>
                <c:pt idx="72">
                  <c:v>-10</c:v>
                </c:pt>
                <c:pt idx="73">
                  <c:v>10</c:v>
                </c:pt>
                <c:pt idx="74">
                  <c:v>-10</c:v>
                </c:pt>
                <c:pt idx="75">
                  <c:v>10</c:v>
                </c:pt>
                <c:pt idx="76">
                  <c:v>-10</c:v>
                </c:pt>
                <c:pt idx="77">
                  <c:v>10</c:v>
                </c:pt>
                <c:pt idx="78">
                  <c:v>-10</c:v>
                </c:pt>
                <c:pt idx="79">
                  <c:v>10</c:v>
                </c:pt>
                <c:pt idx="80">
                  <c:v>-10</c:v>
                </c:pt>
                <c:pt idx="81">
                  <c:v>10</c:v>
                </c:pt>
                <c:pt idx="82">
                  <c:v>-10</c:v>
                </c:pt>
                <c:pt idx="83">
                  <c:v>10</c:v>
                </c:pt>
                <c:pt idx="84">
                  <c:v>-10</c:v>
                </c:pt>
                <c:pt idx="85">
                  <c:v>10</c:v>
                </c:pt>
                <c:pt idx="86">
                  <c:v>-10</c:v>
                </c:pt>
                <c:pt idx="87">
                  <c:v>10</c:v>
                </c:pt>
                <c:pt idx="88">
                  <c:v>-10</c:v>
                </c:pt>
                <c:pt idx="89">
                  <c:v>10</c:v>
                </c:pt>
                <c:pt idx="90">
                  <c:v>-10</c:v>
                </c:pt>
                <c:pt idx="91">
                  <c:v>10</c:v>
                </c:pt>
                <c:pt idx="92">
                  <c:v>-10</c:v>
                </c:pt>
                <c:pt idx="93">
                  <c:v>10</c:v>
                </c:pt>
                <c:pt idx="94">
                  <c:v>-10</c:v>
                </c:pt>
                <c:pt idx="95">
                  <c:v>10</c:v>
                </c:pt>
                <c:pt idx="96">
                  <c:v>-10</c:v>
                </c:pt>
                <c:pt idx="97">
                  <c:v>10</c:v>
                </c:pt>
                <c:pt idx="98">
                  <c:v>-10</c:v>
                </c:pt>
                <c:pt idx="99">
                  <c:v>10</c:v>
                </c:pt>
                <c:pt idx="100">
                  <c:v>-10</c:v>
                </c:pt>
                <c:pt idx="101">
                  <c:v>10</c:v>
                </c:pt>
                <c:pt idx="102">
                  <c:v>-10</c:v>
                </c:pt>
                <c:pt idx="103">
                  <c:v>10</c:v>
                </c:pt>
                <c:pt idx="104">
                  <c:v>-10</c:v>
                </c:pt>
                <c:pt idx="105">
                  <c:v>10</c:v>
                </c:pt>
                <c:pt idx="106">
                  <c:v>-10</c:v>
                </c:pt>
                <c:pt idx="107">
                  <c:v>10</c:v>
                </c:pt>
                <c:pt idx="108">
                  <c:v>-10</c:v>
                </c:pt>
                <c:pt idx="109">
                  <c:v>10</c:v>
                </c:pt>
                <c:pt idx="110">
                  <c:v>-10</c:v>
                </c:pt>
                <c:pt idx="111">
                  <c:v>10</c:v>
                </c:pt>
                <c:pt idx="112">
                  <c:v>-10</c:v>
                </c:pt>
                <c:pt idx="113">
                  <c:v>10</c:v>
                </c:pt>
                <c:pt idx="114">
                  <c:v>-10</c:v>
                </c:pt>
                <c:pt idx="115">
                  <c:v>10</c:v>
                </c:pt>
                <c:pt idx="116">
                  <c:v>-10</c:v>
                </c:pt>
                <c:pt idx="117">
                  <c:v>10</c:v>
                </c:pt>
                <c:pt idx="118">
                  <c:v>-10</c:v>
                </c:pt>
                <c:pt idx="119">
                  <c:v>10</c:v>
                </c:pt>
                <c:pt idx="120">
                  <c:v>-10</c:v>
                </c:pt>
                <c:pt idx="121">
                  <c:v>10</c:v>
                </c:pt>
                <c:pt idx="122">
                  <c:v>-10</c:v>
                </c:pt>
                <c:pt idx="123">
                  <c:v>10</c:v>
                </c:pt>
                <c:pt idx="124">
                  <c:v>-10</c:v>
                </c:pt>
                <c:pt idx="125">
                  <c:v>10</c:v>
                </c:pt>
                <c:pt idx="126">
                  <c:v>-10</c:v>
                </c:pt>
                <c:pt idx="127">
                  <c:v>10</c:v>
                </c:pt>
                <c:pt idx="128">
                  <c:v>-10</c:v>
                </c:pt>
                <c:pt idx="129">
                  <c:v>10</c:v>
                </c:pt>
                <c:pt idx="130">
                  <c:v>-10</c:v>
                </c:pt>
                <c:pt idx="131">
                  <c:v>10</c:v>
                </c:pt>
                <c:pt idx="132">
                  <c:v>-10</c:v>
                </c:pt>
                <c:pt idx="133">
                  <c:v>10</c:v>
                </c:pt>
                <c:pt idx="134">
                  <c:v>-10</c:v>
                </c:pt>
                <c:pt idx="135">
                  <c:v>10</c:v>
                </c:pt>
                <c:pt idx="136">
                  <c:v>-10</c:v>
                </c:pt>
                <c:pt idx="137">
                  <c:v>10</c:v>
                </c:pt>
                <c:pt idx="138">
                  <c:v>-10</c:v>
                </c:pt>
                <c:pt idx="139">
                  <c:v>10</c:v>
                </c:pt>
                <c:pt idx="140">
                  <c:v>-10</c:v>
                </c:pt>
                <c:pt idx="141">
                  <c:v>10</c:v>
                </c:pt>
                <c:pt idx="142">
                  <c:v>-10</c:v>
                </c:pt>
                <c:pt idx="143">
                  <c:v>10</c:v>
                </c:pt>
                <c:pt idx="144">
                  <c:v>-10</c:v>
                </c:pt>
                <c:pt idx="145">
                  <c:v>10</c:v>
                </c:pt>
                <c:pt idx="146">
                  <c:v>-10</c:v>
                </c:pt>
                <c:pt idx="147">
                  <c:v>10</c:v>
                </c:pt>
                <c:pt idx="148">
                  <c:v>-10</c:v>
                </c:pt>
                <c:pt idx="149">
                  <c:v>10</c:v>
                </c:pt>
                <c:pt idx="150">
                  <c:v>-10</c:v>
                </c:pt>
                <c:pt idx="151">
                  <c:v>10</c:v>
                </c:pt>
                <c:pt idx="152">
                  <c:v>-10</c:v>
                </c:pt>
                <c:pt idx="153">
                  <c:v>10</c:v>
                </c:pt>
                <c:pt idx="154">
                  <c:v>-10</c:v>
                </c:pt>
                <c:pt idx="155">
                  <c:v>10</c:v>
                </c:pt>
                <c:pt idx="156">
                  <c:v>-10</c:v>
                </c:pt>
                <c:pt idx="157">
                  <c:v>10</c:v>
                </c:pt>
                <c:pt idx="158">
                  <c:v>-10</c:v>
                </c:pt>
                <c:pt idx="159">
                  <c:v>10</c:v>
                </c:pt>
                <c:pt idx="160">
                  <c:v>-10</c:v>
                </c:pt>
                <c:pt idx="161">
                  <c:v>10</c:v>
                </c:pt>
                <c:pt idx="162">
                  <c:v>-10</c:v>
                </c:pt>
                <c:pt idx="163">
                  <c:v>10</c:v>
                </c:pt>
                <c:pt idx="164">
                  <c:v>-10</c:v>
                </c:pt>
                <c:pt idx="165">
                  <c:v>10</c:v>
                </c:pt>
                <c:pt idx="166">
                  <c:v>-10</c:v>
                </c:pt>
                <c:pt idx="167">
                  <c:v>10</c:v>
                </c:pt>
                <c:pt idx="168">
                  <c:v>-10</c:v>
                </c:pt>
                <c:pt idx="169">
                  <c:v>10</c:v>
                </c:pt>
                <c:pt idx="170">
                  <c:v>-10</c:v>
                </c:pt>
                <c:pt idx="171">
                  <c:v>10</c:v>
                </c:pt>
                <c:pt idx="172">
                  <c:v>-10</c:v>
                </c:pt>
                <c:pt idx="173">
                  <c:v>10</c:v>
                </c:pt>
                <c:pt idx="174">
                  <c:v>-10</c:v>
                </c:pt>
                <c:pt idx="175">
                  <c:v>10</c:v>
                </c:pt>
                <c:pt idx="176">
                  <c:v>-10</c:v>
                </c:pt>
                <c:pt idx="177">
                  <c:v>10</c:v>
                </c:pt>
                <c:pt idx="178">
                  <c:v>-10</c:v>
                </c:pt>
                <c:pt idx="179">
                  <c:v>10</c:v>
                </c:pt>
                <c:pt idx="180">
                  <c:v>-10</c:v>
                </c:pt>
                <c:pt idx="181">
                  <c:v>10</c:v>
                </c:pt>
                <c:pt idx="182">
                  <c:v>-10</c:v>
                </c:pt>
                <c:pt idx="183">
                  <c:v>10</c:v>
                </c:pt>
                <c:pt idx="184">
                  <c:v>-10</c:v>
                </c:pt>
                <c:pt idx="185">
                  <c:v>10</c:v>
                </c:pt>
                <c:pt idx="186">
                  <c:v>-10</c:v>
                </c:pt>
                <c:pt idx="187">
                  <c:v>10</c:v>
                </c:pt>
                <c:pt idx="188">
                  <c:v>-10</c:v>
                </c:pt>
                <c:pt idx="189">
                  <c:v>10</c:v>
                </c:pt>
                <c:pt idx="190">
                  <c:v>-10</c:v>
                </c:pt>
                <c:pt idx="191">
                  <c:v>10</c:v>
                </c:pt>
                <c:pt idx="192">
                  <c:v>-10</c:v>
                </c:pt>
                <c:pt idx="193">
                  <c:v>10</c:v>
                </c:pt>
                <c:pt idx="194">
                  <c:v>-10</c:v>
                </c:pt>
                <c:pt idx="195">
                  <c:v>10</c:v>
                </c:pt>
                <c:pt idx="196">
                  <c:v>-10</c:v>
                </c:pt>
                <c:pt idx="197">
                  <c:v>10</c:v>
                </c:pt>
                <c:pt idx="198">
                  <c:v>-10</c:v>
                </c:pt>
                <c:pt idx="199">
                  <c:v>10</c:v>
                </c:pt>
                <c:pt idx="200">
                  <c:v>-10</c:v>
                </c:pt>
                <c:pt idx="201">
                  <c:v>10</c:v>
                </c:pt>
                <c:pt idx="202">
                  <c:v>-10</c:v>
                </c:pt>
                <c:pt idx="203">
                  <c:v>10</c:v>
                </c:pt>
                <c:pt idx="204">
                  <c:v>-10</c:v>
                </c:pt>
                <c:pt idx="205">
                  <c:v>10</c:v>
                </c:pt>
                <c:pt idx="206">
                  <c:v>-10</c:v>
                </c:pt>
                <c:pt idx="207">
                  <c:v>10</c:v>
                </c:pt>
                <c:pt idx="208">
                  <c:v>-10</c:v>
                </c:pt>
                <c:pt idx="209">
                  <c:v>10</c:v>
                </c:pt>
                <c:pt idx="210">
                  <c:v>-10</c:v>
                </c:pt>
                <c:pt idx="211">
                  <c:v>10</c:v>
                </c:pt>
                <c:pt idx="212">
                  <c:v>-10</c:v>
                </c:pt>
                <c:pt idx="213">
                  <c:v>10</c:v>
                </c:pt>
                <c:pt idx="214">
                  <c:v>-10</c:v>
                </c:pt>
                <c:pt idx="215">
                  <c:v>10</c:v>
                </c:pt>
                <c:pt idx="216">
                  <c:v>-10</c:v>
                </c:pt>
                <c:pt idx="217">
                  <c:v>10</c:v>
                </c:pt>
                <c:pt idx="218">
                  <c:v>-10</c:v>
                </c:pt>
                <c:pt idx="219">
                  <c:v>10</c:v>
                </c:pt>
                <c:pt idx="220">
                  <c:v>-10</c:v>
                </c:pt>
                <c:pt idx="221">
                  <c:v>10</c:v>
                </c:pt>
                <c:pt idx="222">
                  <c:v>-10</c:v>
                </c:pt>
                <c:pt idx="223">
                  <c:v>10</c:v>
                </c:pt>
                <c:pt idx="224">
                  <c:v>-10</c:v>
                </c:pt>
                <c:pt idx="225">
                  <c:v>10</c:v>
                </c:pt>
                <c:pt idx="226">
                  <c:v>-10</c:v>
                </c:pt>
                <c:pt idx="227">
                  <c:v>10</c:v>
                </c:pt>
                <c:pt idx="228">
                  <c:v>-10</c:v>
                </c:pt>
                <c:pt idx="229">
                  <c:v>10</c:v>
                </c:pt>
                <c:pt idx="230">
                  <c:v>-10</c:v>
                </c:pt>
                <c:pt idx="231">
                  <c:v>10</c:v>
                </c:pt>
                <c:pt idx="232">
                  <c:v>-10</c:v>
                </c:pt>
                <c:pt idx="233">
                  <c:v>10</c:v>
                </c:pt>
                <c:pt idx="234">
                  <c:v>-10</c:v>
                </c:pt>
                <c:pt idx="235">
                  <c:v>10</c:v>
                </c:pt>
                <c:pt idx="236">
                  <c:v>-10</c:v>
                </c:pt>
                <c:pt idx="237">
                  <c:v>10</c:v>
                </c:pt>
                <c:pt idx="238">
                  <c:v>-10</c:v>
                </c:pt>
                <c:pt idx="239">
                  <c:v>10</c:v>
                </c:pt>
                <c:pt idx="240">
                  <c:v>-10</c:v>
                </c:pt>
                <c:pt idx="241">
                  <c:v>10</c:v>
                </c:pt>
                <c:pt idx="242">
                  <c:v>-10</c:v>
                </c:pt>
                <c:pt idx="243">
                  <c:v>10</c:v>
                </c:pt>
                <c:pt idx="244">
                  <c:v>-10</c:v>
                </c:pt>
                <c:pt idx="245">
                  <c:v>10</c:v>
                </c:pt>
                <c:pt idx="246">
                  <c:v>-10</c:v>
                </c:pt>
                <c:pt idx="247">
                  <c:v>10</c:v>
                </c:pt>
                <c:pt idx="248">
                  <c:v>-10</c:v>
                </c:pt>
                <c:pt idx="249">
                  <c:v>10</c:v>
                </c:pt>
                <c:pt idx="250">
                  <c:v>-10</c:v>
                </c:pt>
                <c:pt idx="251">
                  <c:v>10</c:v>
                </c:pt>
                <c:pt idx="252">
                  <c:v>-10</c:v>
                </c:pt>
                <c:pt idx="253">
                  <c:v>10</c:v>
                </c:pt>
                <c:pt idx="254">
                  <c:v>-10</c:v>
                </c:pt>
                <c:pt idx="255">
                  <c:v>10</c:v>
                </c:pt>
                <c:pt idx="256">
                  <c:v>-10</c:v>
                </c:pt>
                <c:pt idx="257">
                  <c:v>10</c:v>
                </c:pt>
                <c:pt idx="258">
                  <c:v>-10</c:v>
                </c:pt>
                <c:pt idx="259">
                  <c:v>10</c:v>
                </c:pt>
                <c:pt idx="260">
                  <c:v>-10</c:v>
                </c:pt>
                <c:pt idx="261">
                  <c:v>10</c:v>
                </c:pt>
                <c:pt idx="262">
                  <c:v>-10</c:v>
                </c:pt>
                <c:pt idx="263">
                  <c:v>10</c:v>
                </c:pt>
                <c:pt idx="264">
                  <c:v>-10</c:v>
                </c:pt>
                <c:pt idx="265">
                  <c:v>10</c:v>
                </c:pt>
                <c:pt idx="266">
                  <c:v>-10</c:v>
                </c:pt>
                <c:pt idx="267">
                  <c:v>10</c:v>
                </c:pt>
                <c:pt idx="268">
                  <c:v>-10</c:v>
                </c:pt>
                <c:pt idx="269">
                  <c:v>10</c:v>
                </c:pt>
                <c:pt idx="270">
                  <c:v>-10</c:v>
                </c:pt>
                <c:pt idx="271">
                  <c:v>10</c:v>
                </c:pt>
                <c:pt idx="272">
                  <c:v>-10</c:v>
                </c:pt>
                <c:pt idx="273">
                  <c:v>10</c:v>
                </c:pt>
                <c:pt idx="274">
                  <c:v>-10</c:v>
                </c:pt>
                <c:pt idx="275">
                  <c:v>10</c:v>
                </c:pt>
                <c:pt idx="276">
                  <c:v>-10</c:v>
                </c:pt>
                <c:pt idx="277">
                  <c:v>10</c:v>
                </c:pt>
                <c:pt idx="278">
                  <c:v>-10</c:v>
                </c:pt>
                <c:pt idx="279">
                  <c:v>10</c:v>
                </c:pt>
                <c:pt idx="280">
                  <c:v>-10</c:v>
                </c:pt>
                <c:pt idx="281">
                  <c:v>10</c:v>
                </c:pt>
                <c:pt idx="282">
                  <c:v>-10</c:v>
                </c:pt>
                <c:pt idx="283">
                  <c:v>10</c:v>
                </c:pt>
                <c:pt idx="284">
                  <c:v>-10</c:v>
                </c:pt>
                <c:pt idx="285">
                  <c:v>10</c:v>
                </c:pt>
                <c:pt idx="286">
                  <c:v>-10</c:v>
                </c:pt>
                <c:pt idx="287">
                  <c:v>10</c:v>
                </c:pt>
                <c:pt idx="288">
                  <c:v>-10</c:v>
                </c:pt>
                <c:pt idx="289">
                  <c:v>10</c:v>
                </c:pt>
                <c:pt idx="290">
                  <c:v>-10</c:v>
                </c:pt>
                <c:pt idx="291">
                  <c:v>10</c:v>
                </c:pt>
                <c:pt idx="292">
                  <c:v>-10</c:v>
                </c:pt>
                <c:pt idx="293">
                  <c:v>10</c:v>
                </c:pt>
                <c:pt idx="294">
                  <c:v>-10</c:v>
                </c:pt>
                <c:pt idx="295">
                  <c:v>10</c:v>
                </c:pt>
                <c:pt idx="296">
                  <c:v>-10</c:v>
                </c:pt>
                <c:pt idx="297">
                  <c:v>10</c:v>
                </c:pt>
                <c:pt idx="298">
                  <c:v>-10</c:v>
                </c:pt>
                <c:pt idx="299">
                  <c:v>10</c:v>
                </c:pt>
                <c:pt idx="300">
                  <c:v>-10</c:v>
                </c:pt>
                <c:pt idx="301">
                  <c:v>10</c:v>
                </c:pt>
                <c:pt idx="302">
                  <c:v>-10</c:v>
                </c:pt>
                <c:pt idx="303">
                  <c:v>10</c:v>
                </c:pt>
                <c:pt idx="304">
                  <c:v>-10</c:v>
                </c:pt>
                <c:pt idx="305">
                  <c:v>10</c:v>
                </c:pt>
                <c:pt idx="306">
                  <c:v>-10</c:v>
                </c:pt>
                <c:pt idx="307">
                  <c:v>10</c:v>
                </c:pt>
                <c:pt idx="308">
                  <c:v>-10</c:v>
                </c:pt>
                <c:pt idx="309">
                  <c:v>10</c:v>
                </c:pt>
                <c:pt idx="310">
                  <c:v>-10</c:v>
                </c:pt>
                <c:pt idx="311">
                  <c:v>10</c:v>
                </c:pt>
                <c:pt idx="312">
                  <c:v>-10</c:v>
                </c:pt>
                <c:pt idx="313">
                  <c:v>10</c:v>
                </c:pt>
                <c:pt idx="314">
                  <c:v>-10</c:v>
                </c:pt>
                <c:pt idx="315">
                  <c:v>10</c:v>
                </c:pt>
                <c:pt idx="316">
                  <c:v>-10</c:v>
                </c:pt>
                <c:pt idx="317">
                  <c:v>10</c:v>
                </c:pt>
                <c:pt idx="318">
                  <c:v>-10</c:v>
                </c:pt>
                <c:pt idx="319">
                  <c:v>10</c:v>
                </c:pt>
                <c:pt idx="320">
                  <c:v>-10</c:v>
                </c:pt>
                <c:pt idx="321">
                  <c:v>10</c:v>
                </c:pt>
                <c:pt idx="322">
                  <c:v>-10</c:v>
                </c:pt>
                <c:pt idx="323">
                  <c:v>10</c:v>
                </c:pt>
                <c:pt idx="324">
                  <c:v>-10</c:v>
                </c:pt>
                <c:pt idx="325">
                  <c:v>10</c:v>
                </c:pt>
                <c:pt idx="326">
                  <c:v>-10</c:v>
                </c:pt>
                <c:pt idx="327">
                  <c:v>10</c:v>
                </c:pt>
                <c:pt idx="328">
                  <c:v>-10</c:v>
                </c:pt>
                <c:pt idx="329">
                  <c:v>10</c:v>
                </c:pt>
                <c:pt idx="330">
                  <c:v>-10</c:v>
                </c:pt>
                <c:pt idx="331">
                  <c:v>10</c:v>
                </c:pt>
                <c:pt idx="332">
                  <c:v>-10</c:v>
                </c:pt>
                <c:pt idx="333">
                  <c:v>10</c:v>
                </c:pt>
                <c:pt idx="334">
                  <c:v>-10</c:v>
                </c:pt>
                <c:pt idx="335">
                  <c:v>10</c:v>
                </c:pt>
                <c:pt idx="336">
                  <c:v>-10</c:v>
                </c:pt>
                <c:pt idx="337">
                  <c:v>10</c:v>
                </c:pt>
                <c:pt idx="338">
                  <c:v>-10</c:v>
                </c:pt>
                <c:pt idx="339">
                  <c:v>10</c:v>
                </c:pt>
                <c:pt idx="340">
                  <c:v>-10</c:v>
                </c:pt>
                <c:pt idx="341">
                  <c:v>10</c:v>
                </c:pt>
                <c:pt idx="342">
                  <c:v>-10</c:v>
                </c:pt>
                <c:pt idx="343">
                  <c:v>10</c:v>
                </c:pt>
                <c:pt idx="344">
                  <c:v>-10</c:v>
                </c:pt>
                <c:pt idx="345">
                  <c:v>10</c:v>
                </c:pt>
                <c:pt idx="346">
                  <c:v>-10</c:v>
                </c:pt>
                <c:pt idx="347">
                  <c:v>10</c:v>
                </c:pt>
                <c:pt idx="348">
                  <c:v>-10</c:v>
                </c:pt>
                <c:pt idx="349">
                  <c:v>10</c:v>
                </c:pt>
                <c:pt idx="350">
                  <c:v>-10</c:v>
                </c:pt>
                <c:pt idx="351">
                  <c:v>10</c:v>
                </c:pt>
                <c:pt idx="352">
                  <c:v>-10</c:v>
                </c:pt>
                <c:pt idx="353">
                  <c:v>10</c:v>
                </c:pt>
                <c:pt idx="354">
                  <c:v>-10</c:v>
                </c:pt>
                <c:pt idx="355">
                  <c:v>10</c:v>
                </c:pt>
                <c:pt idx="356">
                  <c:v>-10</c:v>
                </c:pt>
                <c:pt idx="357">
                  <c:v>10</c:v>
                </c:pt>
                <c:pt idx="358">
                  <c:v>-10</c:v>
                </c:pt>
                <c:pt idx="359">
                  <c:v>10</c:v>
                </c:pt>
                <c:pt idx="360">
                  <c:v>-10</c:v>
                </c:pt>
                <c:pt idx="361">
                  <c:v>10</c:v>
                </c:pt>
                <c:pt idx="362">
                  <c:v>-10</c:v>
                </c:pt>
                <c:pt idx="363">
                  <c:v>10</c:v>
                </c:pt>
                <c:pt idx="364">
                  <c:v>-10</c:v>
                </c:pt>
                <c:pt idx="365">
                  <c:v>10</c:v>
                </c:pt>
                <c:pt idx="366">
                  <c:v>-10</c:v>
                </c:pt>
                <c:pt idx="367">
                  <c:v>10</c:v>
                </c:pt>
                <c:pt idx="368">
                  <c:v>-10</c:v>
                </c:pt>
                <c:pt idx="369">
                  <c:v>10</c:v>
                </c:pt>
                <c:pt idx="370">
                  <c:v>-10</c:v>
                </c:pt>
                <c:pt idx="371">
                  <c:v>10</c:v>
                </c:pt>
                <c:pt idx="372">
                  <c:v>-10</c:v>
                </c:pt>
                <c:pt idx="373">
                  <c:v>10</c:v>
                </c:pt>
                <c:pt idx="374">
                  <c:v>-10</c:v>
                </c:pt>
                <c:pt idx="375">
                  <c:v>10</c:v>
                </c:pt>
                <c:pt idx="376">
                  <c:v>-10</c:v>
                </c:pt>
                <c:pt idx="377">
                  <c:v>10</c:v>
                </c:pt>
                <c:pt idx="378">
                  <c:v>-10</c:v>
                </c:pt>
                <c:pt idx="379">
                  <c:v>10</c:v>
                </c:pt>
                <c:pt idx="380">
                  <c:v>-10</c:v>
                </c:pt>
                <c:pt idx="381">
                  <c:v>10</c:v>
                </c:pt>
                <c:pt idx="382">
                  <c:v>-10</c:v>
                </c:pt>
                <c:pt idx="383">
                  <c:v>10</c:v>
                </c:pt>
                <c:pt idx="384">
                  <c:v>-10</c:v>
                </c:pt>
                <c:pt idx="385">
                  <c:v>10</c:v>
                </c:pt>
                <c:pt idx="386">
                  <c:v>-10</c:v>
                </c:pt>
                <c:pt idx="387">
                  <c:v>10</c:v>
                </c:pt>
                <c:pt idx="388">
                  <c:v>-10</c:v>
                </c:pt>
                <c:pt idx="389">
                  <c:v>10</c:v>
                </c:pt>
                <c:pt idx="390">
                  <c:v>-10</c:v>
                </c:pt>
                <c:pt idx="391">
                  <c:v>10</c:v>
                </c:pt>
                <c:pt idx="392">
                  <c:v>-10</c:v>
                </c:pt>
                <c:pt idx="393">
                  <c:v>10</c:v>
                </c:pt>
                <c:pt idx="394">
                  <c:v>-10</c:v>
                </c:pt>
                <c:pt idx="395">
                  <c:v>10</c:v>
                </c:pt>
                <c:pt idx="396">
                  <c:v>-10</c:v>
                </c:pt>
                <c:pt idx="397">
                  <c:v>10</c:v>
                </c:pt>
                <c:pt idx="398">
                  <c:v>-10</c:v>
                </c:pt>
                <c:pt idx="399">
                  <c:v>10</c:v>
                </c:pt>
                <c:pt idx="400">
                  <c:v>-10</c:v>
                </c:pt>
                <c:pt idx="401">
                  <c:v>10</c:v>
                </c:pt>
                <c:pt idx="402">
                  <c:v>-10</c:v>
                </c:pt>
                <c:pt idx="403">
                  <c:v>10</c:v>
                </c:pt>
                <c:pt idx="404">
                  <c:v>-10</c:v>
                </c:pt>
                <c:pt idx="405">
                  <c:v>10</c:v>
                </c:pt>
                <c:pt idx="406">
                  <c:v>-10</c:v>
                </c:pt>
                <c:pt idx="407">
                  <c:v>10</c:v>
                </c:pt>
                <c:pt idx="408">
                  <c:v>-10</c:v>
                </c:pt>
                <c:pt idx="409">
                  <c:v>10</c:v>
                </c:pt>
                <c:pt idx="410">
                  <c:v>-10</c:v>
                </c:pt>
                <c:pt idx="411">
                  <c:v>10</c:v>
                </c:pt>
                <c:pt idx="412">
                  <c:v>-10</c:v>
                </c:pt>
                <c:pt idx="413">
                  <c:v>10</c:v>
                </c:pt>
                <c:pt idx="414">
                  <c:v>-10</c:v>
                </c:pt>
                <c:pt idx="415">
                  <c:v>10</c:v>
                </c:pt>
                <c:pt idx="416">
                  <c:v>-10</c:v>
                </c:pt>
                <c:pt idx="417">
                  <c:v>10</c:v>
                </c:pt>
                <c:pt idx="418">
                  <c:v>-10</c:v>
                </c:pt>
                <c:pt idx="419">
                  <c:v>10</c:v>
                </c:pt>
                <c:pt idx="420">
                  <c:v>-10</c:v>
                </c:pt>
                <c:pt idx="421">
                  <c:v>10</c:v>
                </c:pt>
                <c:pt idx="422">
                  <c:v>-10</c:v>
                </c:pt>
                <c:pt idx="423">
                  <c:v>10</c:v>
                </c:pt>
                <c:pt idx="424">
                  <c:v>-10</c:v>
                </c:pt>
                <c:pt idx="425">
                  <c:v>10</c:v>
                </c:pt>
                <c:pt idx="426">
                  <c:v>-10</c:v>
                </c:pt>
                <c:pt idx="427">
                  <c:v>10</c:v>
                </c:pt>
                <c:pt idx="428">
                  <c:v>-10</c:v>
                </c:pt>
                <c:pt idx="429">
                  <c:v>10</c:v>
                </c:pt>
                <c:pt idx="430">
                  <c:v>-10</c:v>
                </c:pt>
                <c:pt idx="431">
                  <c:v>10</c:v>
                </c:pt>
                <c:pt idx="432">
                  <c:v>-10</c:v>
                </c:pt>
                <c:pt idx="433">
                  <c:v>10</c:v>
                </c:pt>
                <c:pt idx="434">
                  <c:v>-10</c:v>
                </c:pt>
                <c:pt idx="435">
                  <c:v>10</c:v>
                </c:pt>
                <c:pt idx="436">
                  <c:v>-10</c:v>
                </c:pt>
                <c:pt idx="437">
                  <c:v>10</c:v>
                </c:pt>
                <c:pt idx="438">
                  <c:v>-10</c:v>
                </c:pt>
                <c:pt idx="439">
                  <c:v>10</c:v>
                </c:pt>
                <c:pt idx="440">
                  <c:v>-10</c:v>
                </c:pt>
                <c:pt idx="441">
                  <c:v>10</c:v>
                </c:pt>
                <c:pt idx="442">
                  <c:v>-10</c:v>
                </c:pt>
                <c:pt idx="443">
                  <c:v>10</c:v>
                </c:pt>
                <c:pt idx="444">
                  <c:v>-10</c:v>
                </c:pt>
                <c:pt idx="445">
                  <c:v>10</c:v>
                </c:pt>
                <c:pt idx="446">
                  <c:v>-10</c:v>
                </c:pt>
                <c:pt idx="447">
                  <c:v>10</c:v>
                </c:pt>
                <c:pt idx="448">
                  <c:v>-10</c:v>
                </c:pt>
                <c:pt idx="449">
                  <c:v>10</c:v>
                </c:pt>
                <c:pt idx="450">
                  <c:v>-10</c:v>
                </c:pt>
                <c:pt idx="451">
                  <c:v>10</c:v>
                </c:pt>
                <c:pt idx="452">
                  <c:v>-10</c:v>
                </c:pt>
                <c:pt idx="453">
                  <c:v>10</c:v>
                </c:pt>
                <c:pt idx="454">
                  <c:v>-10</c:v>
                </c:pt>
                <c:pt idx="455">
                  <c:v>10</c:v>
                </c:pt>
                <c:pt idx="456">
                  <c:v>-10</c:v>
                </c:pt>
                <c:pt idx="457">
                  <c:v>10</c:v>
                </c:pt>
                <c:pt idx="458">
                  <c:v>-10</c:v>
                </c:pt>
                <c:pt idx="459">
                  <c:v>10</c:v>
                </c:pt>
                <c:pt idx="460">
                  <c:v>-10</c:v>
                </c:pt>
                <c:pt idx="461">
                  <c:v>10</c:v>
                </c:pt>
                <c:pt idx="462">
                  <c:v>-10</c:v>
                </c:pt>
                <c:pt idx="463">
                  <c:v>10</c:v>
                </c:pt>
                <c:pt idx="464">
                  <c:v>-10</c:v>
                </c:pt>
                <c:pt idx="465">
                  <c:v>10</c:v>
                </c:pt>
                <c:pt idx="466">
                  <c:v>-10</c:v>
                </c:pt>
                <c:pt idx="467">
                  <c:v>10</c:v>
                </c:pt>
                <c:pt idx="468">
                  <c:v>-10</c:v>
                </c:pt>
                <c:pt idx="469">
                  <c:v>10</c:v>
                </c:pt>
                <c:pt idx="470">
                  <c:v>-10</c:v>
                </c:pt>
                <c:pt idx="471">
                  <c:v>10</c:v>
                </c:pt>
                <c:pt idx="472">
                  <c:v>-10</c:v>
                </c:pt>
                <c:pt idx="473">
                  <c:v>10</c:v>
                </c:pt>
                <c:pt idx="474">
                  <c:v>-10</c:v>
                </c:pt>
                <c:pt idx="475">
                  <c:v>10</c:v>
                </c:pt>
                <c:pt idx="476">
                  <c:v>-10</c:v>
                </c:pt>
                <c:pt idx="477">
                  <c:v>10</c:v>
                </c:pt>
                <c:pt idx="478">
                  <c:v>-10</c:v>
                </c:pt>
                <c:pt idx="479">
                  <c:v>10</c:v>
                </c:pt>
                <c:pt idx="480">
                  <c:v>-10</c:v>
                </c:pt>
                <c:pt idx="481">
                  <c:v>10</c:v>
                </c:pt>
                <c:pt idx="482">
                  <c:v>-10</c:v>
                </c:pt>
                <c:pt idx="483">
                  <c:v>10</c:v>
                </c:pt>
                <c:pt idx="484">
                  <c:v>-10</c:v>
                </c:pt>
                <c:pt idx="485">
                  <c:v>10</c:v>
                </c:pt>
                <c:pt idx="486">
                  <c:v>-10</c:v>
                </c:pt>
                <c:pt idx="487">
                  <c:v>10</c:v>
                </c:pt>
                <c:pt idx="488">
                  <c:v>-10</c:v>
                </c:pt>
                <c:pt idx="489">
                  <c:v>10</c:v>
                </c:pt>
                <c:pt idx="490">
                  <c:v>-10</c:v>
                </c:pt>
                <c:pt idx="491">
                  <c:v>10</c:v>
                </c:pt>
                <c:pt idx="492">
                  <c:v>-10</c:v>
                </c:pt>
                <c:pt idx="493">
                  <c:v>10</c:v>
                </c:pt>
                <c:pt idx="494">
                  <c:v>-10</c:v>
                </c:pt>
                <c:pt idx="495">
                  <c:v>10</c:v>
                </c:pt>
                <c:pt idx="496">
                  <c:v>-10</c:v>
                </c:pt>
                <c:pt idx="497">
                  <c:v>10</c:v>
                </c:pt>
                <c:pt idx="498">
                  <c:v>-10</c:v>
                </c:pt>
                <c:pt idx="499">
                  <c:v>10</c:v>
                </c:pt>
                <c:pt idx="500">
                  <c:v>-10</c:v>
                </c:pt>
                <c:pt idx="501">
                  <c:v>10</c:v>
                </c:pt>
                <c:pt idx="502">
                  <c:v>-10</c:v>
                </c:pt>
                <c:pt idx="503">
                  <c:v>10</c:v>
                </c:pt>
                <c:pt idx="504">
                  <c:v>-10</c:v>
                </c:pt>
                <c:pt idx="505">
                  <c:v>10</c:v>
                </c:pt>
                <c:pt idx="506">
                  <c:v>-10</c:v>
                </c:pt>
                <c:pt idx="507">
                  <c:v>10</c:v>
                </c:pt>
                <c:pt idx="508">
                  <c:v>-10</c:v>
                </c:pt>
                <c:pt idx="509">
                  <c:v>10</c:v>
                </c:pt>
                <c:pt idx="510">
                  <c:v>-10</c:v>
                </c:pt>
                <c:pt idx="511">
                  <c:v>10</c:v>
                </c:pt>
                <c:pt idx="512">
                  <c:v>-10</c:v>
                </c:pt>
                <c:pt idx="513">
                  <c:v>10</c:v>
                </c:pt>
                <c:pt idx="514">
                  <c:v>-10</c:v>
                </c:pt>
                <c:pt idx="515">
                  <c:v>10</c:v>
                </c:pt>
                <c:pt idx="516">
                  <c:v>-10</c:v>
                </c:pt>
                <c:pt idx="517">
                  <c:v>10</c:v>
                </c:pt>
                <c:pt idx="518">
                  <c:v>-10</c:v>
                </c:pt>
                <c:pt idx="519">
                  <c:v>10</c:v>
                </c:pt>
                <c:pt idx="520">
                  <c:v>-10</c:v>
                </c:pt>
                <c:pt idx="521">
                  <c:v>10</c:v>
                </c:pt>
                <c:pt idx="522">
                  <c:v>-10</c:v>
                </c:pt>
                <c:pt idx="523">
                  <c:v>10</c:v>
                </c:pt>
                <c:pt idx="524">
                  <c:v>-10</c:v>
                </c:pt>
                <c:pt idx="525">
                  <c:v>10</c:v>
                </c:pt>
                <c:pt idx="526">
                  <c:v>-10</c:v>
                </c:pt>
                <c:pt idx="527">
                  <c:v>10</c:v>
                </c:pt>
                <c:pt idx="528">
                  <c:v>-10</c:v>
                </c:pt>
                <c:pt idx="529">
                  <c:v>10</c:v>
                </c:pt>
                <c:pt idx="530">
                  <c:v>-10</c:v>
                </c:pt>
                <c:pt idx="531">
                  <c:v>10</c:v>
                </c:pt>
                <c:pt idx="532">
                  <c:v>-10</c:v>
                </c:pt>
                <c:pt idx="533">
                  <c:v>10</c:v>
                </c:pt>
                <c:pt idx="534">
                  <c:v>-10</c:v>
                </c:pt>
                <c:pt idx="535">
                  <c:v>10</c:v>
                </c:pt>
                <c:pt idx="536">
                  <c:v>-10</c:v>
                </c:pt>
                <c:pt idx="537">
                  <c:v>10</c:v>
                </c:pt>
                <c:pt idx="538">
                  <c:v>-10</c:v>
                </c:pt>
                <c:pt idx="539">
                  <c:v>10</c:v>
                </c:pt>
                <c:pt idx="540">
                  <c:v>-10</c:v>
                </c:pt>
                <c:pt idx="541">
                  <c:v>10</c:v>
                </c:pt>
                <c:pt idx="542">
                  <c:v>-10</c:v>
                </c:pt>
                <c:pt idx="543">
                  <c:v>10</c:v>
                </c:pt>
                <c:pt idx="544">
                  <c:v>-10</c:v>
                </c:pt>
                <c:pt idx="545">
                  <c:v>10</c:v>
                </c:pt>
                <c:pt idx="546">
                  <c:v>-10</c:v>
                </c:pt>
                <c:pt idx="547">
                  <c:v>10</c:v>
                </c:pt>
                <c:pt idx="548">
                  <c:v>-10</c:v>
                </c:pt>
                <c:pt idx="549">
                  <c:v>10</c:v>
                </c:pt>
                <c:pt idx="550">
                  <c:v>-10</c:v>
                </c:pt>
                <c:pt idx="551">
                  <c:v>10</c:v>
                </c:pt>
                <c:pt idx="552">
                  <c:v>-10</c:v>
                </c:pt>
                <c:pt idx="553">
                  <c:v>10</c:v>
                </c:pt>
                <c:pt idx="554">
                  <c:v>-10</c:v>
                </c:pt>
                <c:pt idx="555">
                  <c:v>10</c:v>
                </c:pt>
                <c:pt idx="556">
                  <c:v>-10</c:v>
                </c:pt>
                <c:pt idx="557">
                  <c:v>10</c:v>
                </c:pt>
                <c:pt idx="558">
                  <c:v>-10</c:v>
                </c:pt>
                <c:pt idx="559">
                  <c:v>10</c:v>
                </c:pt>
                <c:pt idx="560">
                  <c:v>-10</c:v>
                </c:pt>
                <c:pt idx="561">
                  <c:v>10</c:v>
                </c:pt>
                <c:pt idx="562">
                  <c:v>-10</c:v>
                </c:pt>
                <c:pt idx="563">
                  <c:v>10</c:v>
                </c:pt>
                <c:pt idx="564">
                  <c:v>-10</c:v>
                </c:pt>
                <c:pt idx="565">
                  <c:v>10</c:v>
                </c:pt>
                <c:pt idx="566">
                  <c:v>-10</c:v>
                </c:pt>
                <c:pt idx="567">
                  <c:v>10</c:v>
                </c:pt>
                <c:pt idx="568">
                  <c:v>-10</c:v>
                </c:pt>
                <c:pt idx="569">
                  <c:v>10</c:v>
                </c:pt>
                <c:pt idx="570">
                  <c:v>-10</c:v>
                </c:pt>
                <c:pt idx="571">
                  <c:v>10</c:v>
                </c:pt>
                <c:pt idx="572">
                  <c:v>-10</c:v>
                </c:pt>
                <c:pt idx="573">
                  <c:v>10</c:v>
                </c:pt>
                <c:pt idx="574">
                  <c:v>-10</c:v>
                </c:pt>
                <c:pt idx="575">
                  <c:v>10</c:v>
                </c:pt>
                <c:pt idx="576">
                  <c:v>-10</c:v>
                </c:pt>
                <c:pt idx="577">
                  <c:v>10</c:v>
                </c:pt>
                <c:pt idx="578">
                  <c:v>-10</c:v>
                </c:pt>
                <c:pt idx="579">
                  <c:v>10</c:v>
                </c:pt>
                <c:pt idx="580">
                  <c:v>-10</c:v>
                </c:pt>
                <c:pt idx="581">
                  <c:v>10</c:v>
                </c:pt>
                <c:pt idx="582">
                  <c:v>-10</c:v>
                </c:pt>
                <c:pt idx="583">
                  <c:v>10</c:v>
                </c:pt>
                <c:pt idx="584">
                  <c:v>-10</c:v>
                </c:pt>
                <c:pt idx="585">
                  <c:v>10</c:v>
                </c:pt>
                <c:pt idx="586">
                  <c:v>-10</c:v>
                </c:pt>
                <c:pt idx="587">
                  <c:v>10</c:v>
                </c:pt>
                <c:pt idx="588">
                  <c:v>-10</c:v>
                </c:pt>
                <c:pt idx="589">
                  <c:v>10</c:v>
                </c:pt>
                <c:pt idx="590">
                  <c:v>-10</c:v>
                </c:pt>
                <c:pt idx="591">
                  <c:v>10</c:v>
                </c:pt>
                <c:pt idx="592">
                  <c:v>-10</c:v>
                </c:pt>
                <c:pt idx="593">
                  <c:v>10</c:v>
                </c:pt>
                <c:pt idx="594">
                  <c:v>-10</c:v>
                </c:pt>
                <c:pt idx="595">
                  <c:v>10</c:v>
                </c:pt>
                <c:pt idx="596">
                  <c:v>-10</c:v>
                </c:pt>
                <c:pt idx="597">
                  <c:v>10</c:v>
                </c:pt>
                <c:pt idx="598">
                  <c:v>-10</c:v>
                </c:pt>
                <c:pt idx="599">
                  <c:v>10</c:v>
                </c:pt>
                <c:pt idx="600">
                  <c:v>-10</c:v>
                </c:pt>
                <c:pt idx="601">
                  <c:v>10</c:v>
                </c:pt>
                <c:pt idx="602">
                  <c:v>-10</c:v>
                </c:pt>
                <c:pt idx="603">
                  <c:v>10</c:v>
                </c:pt>
                <c:pt idx="604">
                  <c:v>-10</c:v>
                </c:pt>
                <c:pt idx="605">
                  <c:v>10</c:v>
                </c:pt>
                <c:pt idx="606">
                  <c:v>-10</c:v>
                </c:pt>
                <c:pt idx="607">
                  <c:v>10</c:v>
                </c:pt>
                <c:pt idx="608">
                  <c:v>-10</c:v>
                </c:pt>
                <c:pt idx="609">
                  <c:v>10</c:v>
                </c:pt>
                <c:pt idx="610">
                  <c:v>-10</c:v>
                </c:pt>
                <c:pt idx="611">
                  <c:v>10</c:v>
                </c:pt>
                <c:pt idx="612">
                  <c:v>-10</c:v>
                </c:pt>
                <c:pt idx="613">
                  <c:v>10</c:v>
                </c:pt>
                <c:pt idx="614">
                  <c:v>-10</c:v>
                </c:pt>
                <c:pt idx="615">
                  <c:v>10</c:v>
                </c:pt>
                <c:pt idx="616">
                  <c:v>-10</c:v>
                </c:pt>
                <c:pt idx="617">
                  <c:v>10</c:v>
                </c:pt>
                <c:pt idx="618">
                  <c:v>-10</c:v>
                </c:pt>
                <c:pt idx="619">
                  <c:v>10</c:v>
                </c:pt>
                <c:pt idx="620">
                  <c:v>-10</c:v>
                </c:pt>
                <c:pt idx="621">
                  <c:v>10</c:v>
                </c:pt>
                <c:pt idx="622">
                  <c:v>-10</c:v>
                </c:pt>
                <c:pt idx="623">
                  <c:v>10</c:v>
                </c:pt>
                <c:pt idx="624">
                  <c:v>-10</c:v>
                </c:pt>
                <c:pt idx="625">
                  <c:v>10</c:v>
                </c:pt>
                <c:pt idx="626">
                  <c:v>-10</c:v>
                </c:pt>
                <c:pt idx="627">
                  <c:v>10</c:v>
                </c:pt>
                <c:pt idx="628">
                  <c:v>-10</c:v>
                </c:pt>
                <c:pt idx="629">
                  <c:v>10</c:v>
                </c:pt>
                <c:pt idx="630">
                  <c:v>-10</c:v>
                </c:pt>
                <c:pt idx="631">
                  <c:v>10</c:v>
                </c:pt>
                <c:pt idx="632">
                  <c:v>-10</c:v>
                </c:pt>
                <c:pt idx="633">
                  <c:v>10</c:v>
                </c:pt>
                <c:pt idx="634">
                  <c:v>-10</c:v>
                </c:pt>
                <c:pt idx="635">
                  <c:v>10</c:v>
                </c:pt>
                <c:pt idx="636">
                  <c:v>-10</c:v>
                </c:pt>
                <c:pt idx="637">
                  <c:v>10</c:v>
                </c:pt>
                <c:pt idx="638">
                  <c:v>-10</c:v>
                </c:pt>
                <c:pt idx="639">
                  <c:v>10</c:v>
                </c:pt>
                <c:pt idx="640">
                  <c:v>-10</c:v>
                </c:pt>
                <c:pt idx="641">
                  <c:v>10</c:v>
                </c:pt>
                <c:pt idx="642">
                  <c:v>-10</c:v>
                </c:pt>
                <c:pt idx="643">
                  <c:v>10</c:v>
                </c:pt>
                <c:pt idx="644">
                  <c:v>-10</c:v>
                </c:pt>
                <c:pt idx="645">
                  <c:v>10</c:v>
                </c:pt>
                <c:pt idx="646">
                  <c:v>-10</c:v>
                </c:pt>
                <c:pt idx="647">
                  <c:v>10</c:v>
                </c:pt>
                <c:pt idx="648">
                  <c:v>-10</c:v>
                </c:pt>
                <c:pt idx="649">
                  <c:v>10</c:v>
                </c:pt>
                <c:pt idx="650">
                  <c:v>-10</c:v>
                </c:pt>
                <c:pt idx="651">
                  <c:v>10</c:v>
                </c:pt>
                <c:pt idx="652">
                  <c:v>-10</c:v>
                </c:pt>
                <c:pt idx="653">
                  <c:v>10</c:v>
                </c:pt>
                <c:pt idx="654">
                  <c:v>-10</c:v>
                </c:pt>
                <c:pt idx="655">
                  <c:v>10</c:v>
                </c:pt>
                <c:pt idx="656">
                  <c:v>-10</c:v>
                </c:pt>
                <c:pt idx="657">
                  <c:v>10</c:v>
                </c:pt>
                <c:pt idx="658">
                  <c:v>-10</c:v>
                </c:pt>
                <c:pt idx="659">
                  <c:v>10</c:v>
                </c:pt>
                <c:pt idx="660">
                  <c:v>-10</c:v>
                </c:pt>
                <c:pt idx="661">
                  <c:v>10</c:v>
                </c:pt>
                <c:pt idx="662">
                  <c:v>-10</c:v>
                </c:pt>
                <c:pt idx="663">
                  <c:v>10</c:v>
                </c:pt>
                <c:pt idx="664">
                  <c:v>-10</c:v>
                </c:pt>
                <c:pt idx="665">
                  <c:v>10</c:v>
                </c:pt>
                <c:pt idx="666">
                  <c:v>-10</c:v>
                </c:pt>
                <c:pt idx="667">
                  <c:v>10</c:v>
                </c:pt>
                <c:pt idx="668">
                  <c:v>-10</c:v>
                </c:pt>
                <c:pt idx="669">
                  <c:v>10</c:v>
                </c:pt>
                <c:pt idx="670">
                  <c:v>-10</c:v>
                </c:pt>
                <c:pt idx="671">
                  <c:v>10</c:v>
                </c:pt>
                <c:pt idx="672">
                  <c:v>-10</c:v>
                </c:pt>
                <c:pt idx="673">
                  <c:v>10</c:v>
                </c:pt>
                <c:pt idx="674">
                  <c:v>-10</c:v>
                </c:pt>
                <c:pt idx="675">
                  <c:v>10</c:v>
                </c:pt>
                <c:pt idx="676">
                  <c:v>-10</c:v>
                </c:pt>
                <c:pt idx="677">
                  <c:v>10</c:v>
                </c:pt>
                <c:pt idx="678">
                  <c:v>-10</c:v>
                </c:pt>
                <c:pt idx="679">
                  <c:v>10</c:v>
                </c:pt>
                <c:pt idx="680">
                  <c:v>-10</c:v>
                </c:pt>
                <c:pt idx="681">
                  <c:v>10</c:v>
                </c:pt>
                <c:pt idx="682">
                  <c:v>-10</c:v>
                </c:pt>
                <c:pt idx="683">
                  <c:v>10</c:v>
                </c:pt>
                <c:pt idx="684">
                  <c:v>-10</c:v>
                </c:pt>
                <c:pt idx="685">
                  <c:v>10</c:v>
                </c:pt>
                <c:pt idx="686">
                  <c:v>-10</c:v>
                </c:pt>
                <c:pt idx="687">
                  <c:v>10</c:v>
                </c:pt>
                <c:pt idx="688">
                  <c:v>-10</c:v>
                </c:pt>
                <c:pt idx="689">
                  <c:v>10</c:v>
                </c:pt>
                <c:pt idx="690">
                  <c:v>-10</c:v>
                </c:pt>
                <c:pt idx="691">
                  <c:v>10</c:v>
                </c:pt>
                <c:pt idx="692">
                  <c:v>-10</c:v>
                </c:pt>
                <c:pt idx="693">
                  <c:v>10</c:v>
                </c:pt>
                <c:pt idx="694">
                  <c:v>-10</c:v>
                </c:pt>
                <c:pt idx="695">
                  <c:v>10</c:v>
                </c:pt>
                <c:pt idx="696">
                  <c:v>-10</c:v>
                </c:pt>
                <c:pt idx="697">
                  <c:v>10</c:v>
                </c:pt>
                <c:pt idx="698">
                  <c:v>-10</c:v>
                </c:pt>
                <c:pt idx="699">
                  <c:v>10</c:v>
                </c:pt>
                <c:pt idx="700">
                  <c:v>-10</c:v>
                </c:pt>
                <c:pt idx="701">
                  <c:v>10</c:v>
                </c:pt>
                <c:pt idx="702">
                  <c:v>-10</c:v>
                </c:pt>
                <c:pt idx="703">
                  <c:v>10</c:v>
                </c:pt>
                <c:pt idx="704">
                  <c:v>-10</c:v>
                </c:pt>
                <c:pt idx="705">
                  <c:v>10</c:v>
                </c:pt>
                <c:pt idx="706">
                  <c:v>-10</c:v>
                </c:pt>
                <c:pt idx="707">
                  <c:v>10</c:v>
                </c:pt>
                <c:pt idx="708">
                  <c:v>-10</c:v>
                </c:pt>
                <c:pt idx="709">
                  <c:v>10</c:v>
                </c:pt>
                <c:pt idx="710">
                  <c:v>-10</c:v>
                </c:pt>
                <c:pt idx="711">
                  <c:v>10</c:v>
                </c:pt>
                <c:pt idx="712">
                  <c:v>-10</c:v>
                </c:pt>
                <c:pt idx="713">
                  <c:v>10</c:v>
                </c:pt>
                <c:pt idx="714">
                  <c:v>-10</c:v>
                </c:pt>
                <c:pt idx="715">
                  <c:v>10</c:v>
                </c:pt>
                <c:pt idx="716">
                  <c:v>-10</c:v>
                </c:pt>
                <c:pt idx="717">
                  <c:v>10</c:v>
                </c:pt>
                <c:pt idx="718">
                  <c:v>-10</c:v>
                </c:pt>
                <c:pt idx="719">
                  <c:v>10</c:v>
                </c:pt>
                <c:pt idx="720">
                  <c:v>-10</c:v>
                </c:pt>
                <c:pt idx="721">
                  <c:v>10</c:v>
                </c:pt>
                <c:pt idx="722">
                  <c:v>-10</c:v>
                </c:pt>
                <c:pt idx="723">
                  <c:v>10</c:v>
                </c:pt>
                <c:pt idx="724">
                  <c:v>-10</c:v>
                </c:pt>
                <c:pt idx="725">
                  <c:v>10</c:v>
                </c:pt>
                <c:pt idx="726">
                  <c:v>-10</c:v>
                </c:pt>
                <c:pt idx="727">
                  <c:v>10</c:v>
                </c:pt>
                <c:pt idx="728">
                  <c:v>-10</c:v>
                </c:pt>
                <c:pt idx="729">
                  <c:v>10</c:v>
                </c:pt>
                <c:pt idx="730">
                  <c:v>-10</c:v>
                </c:pt>
                <c:pt idx="731">
                  <c:v>10</c:v>
                </c:pt>
                <c:pt idx="732">
                  <c:v>-10</c:v>
                </c:pt>
                <c:pt idx="733">
                  <c:v>10</c:v>
                </c:pt>
                <c:pt idx="734">
                  <c:v>-10</c:v>
                </c:pt>
                <c:pt idx="735">
                  <c:v>10</c:v>
                </c:pt>
                <c:pt idx="736">
                  <c:v>-10</c:v>
                </c:pt>
                <c:pt idx="737">
                  <c:v>10</c:v>
                </c:pt>
                <c:pt idx="738">
                  <c:v>-10</c:v>
                </c:pt>
                <c:pt idx="739">
                  <c:v>10</c:v>
                </c:pt>
                <c:pt idx="740">
                  <c:v>-10</c:v>
                </c:pt>
                <c:pt idx="741">
                  <c:v>10</c:v>
                </c:pt>
                <c:pt idx="742">
                  <c:v>-10</c:v>
                </c:pt>
                <c:pt idx="743">
                  <c:v>10</c:v>
                </c:pt>
                <c:pt idx="744">
                  <c:v>-10</c:v>
                </c:pt>
                <c:pt idx="745">
                  <c:v>10</c:v>
                </c:pt>
                <c:pt idx="746">
                  <c:v>-10</c:v>
                </c:pt>
                <c:pt idx="747">
                  <c:v>10</c:v>
                </c:pt>
                <c:pt idx="748">
                  <c:v>-10</c:v>
                </c:pt>
                <c:pt idx="749">
                  <c:v>10</c:v>
                </c:pt>
                <c:pt idx="750">
                  <c:v>-10</c:v>
                </c:pt>
                <c:pt idx="751">
                  <c:v>10</c:v>
                </c:pt>
                <c:pt idx="752">
                  <c:v>-10</c:v>
                </c:pt>
                <c:pt idx="753">
                  <c:v>10</c:v>
                </c:pt>
                <c:pt idx="754">
                  <c:v>-10</c:v>
                </c:pt>
                <c:pt idx="755">
                  <c:v>10</c:v>
                </c:pt>
                <c:pt idx="756">
                  <c:v>-10</c:v>
                </c:pt>
                <c:pt idx="757">
                  <c:v>10</c:v>
                </c:pt>
                <c:pt idx="758">
                  <c:v>-10</c:v>
                </c:pt>
                <c:pt idx="759">
                  <c:v>10</c:v>
                </c:pt>
                <c:pt idx="760">
                  <c:v>-10</c:v>
                </c:pt>
                <c:pt idx="761">
                  <c:v>10</c:v>
                </c:pt>
                <c:pt idx="762">
                  <c:v>-10</c:v>
                </c:pt>
                <c:pt idx="763">
                  <c:v>10</c:v>
                </c:pt>
                <c:pt idx="764">
                  <c:v>-10</c:v>
                </c:pt>
                <c:pt idx="765">
                  <c:v>10</c:v>
                </c:pt>
                <c:pt idx="766">
                  <c:v>-10</c:v>
                </c:pt>
                <c:pt idx="767">
                  <c:v>10</c:v>
                </c:pt>
                <c:pt idx="768">
                  <c:v>-10</c:v>
                </c:pt>
                <c:pt idx="769">
                  <c:v>10</c:v>
                </c:pt>
                <c:pt idx="770">
                  <c:v>-10</c:v>
                </c:pt>
                <c:pt idx="771">
                  <c:v>10</c:v>
                </c:pt>
                <c:pt idx="772">
                  <c:v>-10</c:v>
                </c:pt>
                <c:pt idx="773">
                  <c:v>10</c:v>
                </c:pt>
                <c:pt idx="774">
                  <c:v>-10</c:v>
                </c:pt>
                <c:pt idx="775">
                  <c:v>10</c:v>
                </c:pt>
                <c:pt idx="776">
                  <c:v>-10</c:v>
                </c:pt>
                <c:pt idx="777">
                  <c:v>10</c:v>
                </c:pt>
                <c:pt idx="778">
                  <c:v>-10</c:v>
                </c:pt>
                <c:pt idx="779">
                  <c:v>10</c:v>
                </c:pt>
                <c:pt idx="780">
                  <c:v>-10</c:v>
                </c:pt>
                <c:pt idx="781">
                  <c:v>10</c:v>
                </c:pt>
                <c:pt idx="782">
                  <c:v>-10</c:v>
                </c:pt>
                <c:pt idx="783">
                  <c:v>10</c:v>
                </c:pt>
                <c:pt idx="784">
                  <c:v>-10</c:v>
                </c:pt>
                <c:pt idx="785">
                  <c:v>10</c:v>
                </c:pt>
                <c:pt idx="786">
                  <c:v>-10</c:v>
                </c:pt>
                <c:pt idx="787">
                  <c:v>10</c:v>
                </c:pt>
                <c:pt idx="788">
                  <c:v>-10</c:v>
                </c:pt>
                <c:pt idx="789">
                  <c:v>10</c:v>
                </c:pt>
                <c:pt idx="790">
                  <c:v>-10</c:v>
                </c:pt>
                <c:pt idx="791">
                  <c:v>10</c:v>
                </c:pt>
                <c:pt idx="792">
                  <c:v>-10</c:v>
                </c:pt>
                <c:pt idx="793">
                  <c:v>10</c:v>
                </c:pt>
                <c:pt idx="794">
                  <c:v>-10</c:v>
                </c:pt>
                <c:pt idx="795">
                  <c:v>10</c:v>
                </c:pt>
                <c:pt idx="796">
                  <c:v>-10</c:v>
                </c:pt>
                <c:pt idx="797">
                  <c:v>10</c:v>
                </c:pt>
                <c:pt idx="798">
                  <c:v>-10</c:v>
                </c:pt>
                <c:pt idx="799">
                  <c:v>10</c:v>
                </c:pt>
                <c:pt idx="800">
                  <c:v>-10</c:v>
                </c:pt>
                <c:pt idx="801">
                  <c:v>10</c:v>
                </c:pt>
                <c:pt idx="802">
                  <c:v>-10</c:v>
                </c:pt>
                <c:pt idx="803">
                  <c:v>10</c:v>
                </c:pt>
                <c:pt idx="804">
                  <c:v>-10</c:v>
                </c:pt>
                <c:pt idx="805">
                  <c:v>10</c:v>
                </c:pt>
                <c:pt idx="806">
                  <c:v>-10</c:v>
                </c:pt>
                <c:pt idx="807">
                  <c:v>10</c:v>
                </c:pt>
                <c:pt idx="808">
                  <c:v>-10</c:v>
                </c:pt>
                <c:pt idx="809">
                  <c:v>10</c:v>
                </c:pt>
                <c:pt idx="810">
                  <c:v>-10</c:v>
                </c:pt>
                <c:pt idx="811">
                  <c:v>10</c:v>
                </c:pt>
                <c:pt idx="812">
                  <c:v>-10</c:v>
                </c:pt>
                <c:pt idx="813">
                  <c:v>10</c:v>
                </c:pt>
                <c:pt idx="814">
                  <c:v>-10</c:v>
                </c:pt>
                <c:pt idx="815">
                  <c:v>10</c:v>
                </c:pt>
                <c:pt idx="816">
                  <c:v>-10</c:v>
                </c:pt>
                <c:pt idx="817">
                  <c:v>10</c:v>
                </c:pt>
                <c:pt idx="818">
                  <c:v>-10</c:v>
                </c:pt>
                <c:pt idx="819">
                  <c:v>10</c:v>
                </c:pt>
                <c:pt idx="820">
                  <c:v>-10</c:v>
                </c:pt>
                <c:pt idx="821">
                  <c:v>10</c:v>
                </c:pt>
                <c:pt idx="822">
                  <c:v>-10</c:v>
                </c:pt>
                <c:pt idx="823">
                  <c:v>10</c:v>
                </c:pt>
                <c:pt idx="824">
                  <c:v>-10</c:v>
                </c:pt>
                <c:pt idx="825">
                  <c:v>10</c:v>
                </c:pt>
                <c:pt idx="826">
                  <c:v>-10</c:v>
                </c:pt>
                <c:pt idx="827">
                  <c:v>10</c:v>
                </c:pt>
                <c:pt idx="828">
                  <c:v>-10</c:v>
                </c:pt>
                <c:pt idx="829">
                  <c:v>10</c:v>
                </c:pt>
                <c:pt idx="830">
                  <c:v>-10</c:v>
                </c:pt>
                <c:pt idx="831">
                  <c:v>10</c:v>
                </c:pt>
                <c:pt idx="832">
                  <c:v>-10</c:v>
                </c:pt>
                <c:pt idx="833">
                  <c:v>10</c:v>
                </c:pt>
                <c:pt idx="834">
                  <c:v>-10</c:v>
                </c:pt>
                <c:pt idx="835">
                  <c:v>10</c:v>
                </c:pt>
                <c:pt idx="836">
                  <c:v>-10</c:v>
                </c:pt>
                <c:pt idx="837">
                  <c:v>10</c:v>
                </c:pt>
                <c:pt idx="838">
                  <c:v>-10</c:v>
                </c:pt>
                <c:pt idx="839">
                  <c:v>10</c:v>
                </c:pt>
                <c:pt idx="840">
                  <c:v>-10</c:v>
                </c:pt>
                <c:pt idx="841">
                  <c:v>10</c:v>
                </c:pt>
                <c:pt idx="842">
                  <c:v>-10</c:v>
                </c:pt>
                <c:pt idx="843">
                  <c:v>10</c:v>
                </c:pt>
                <c:pt idx="844">
                  <c:v>-10</c:v>
                </c:pt>
                <c:pt idx="845">
                  <c:v>10</c:v>
                </c:pt>
                <c:pt idx="846">
                  <c:v>-10</c:v>
                </c:pt>
                <c:pt idx="847">
                  <c:v>10</c:v>
                </c:pt>
                <c:pt idx="848">
                  <c:v>-10</c:v>
                </c:pt>
                <c:pt idx="849">
                  <c:v>10</c:v>
                </c:pt>
                <c:pt idx="850">
                  <c:v>-10</c:v>
                </c:pt>
                <c:pt idx="851">
                  <c:v>10</c:v>
                </c:pt>
                <c:pt idx="852">
                  <c:v>-10</c:v>
                </c:pt>
                <c:pt idx="853">
                  <c:v>10</c:v>
                </c:pt>
                <c:pt idx="854">
                  <c:v>-10</c:v>
                </c:pt>
                <c:pt idx="855">
                  <c:v>10</c:v>
                </c:pt>
                <c:pt idx="856">
                  <c:v>-10</c:v>
                </c:pt>
                <c:pt idx="857">
                  <c:v>10</c:v>
                </c:pt>
                <c:pt idx="858">
                  <c:v>-10</c:v>
                </c:pt>
                <c:pt idx="859">
                  <c:v>10</c:v>
                </c:pt>
                <c:pt idx="860">
                  <c:v>-10</c:v>
                </c:pt>
                <c:pt idx="861">
                  <c:v>10</c:v>
                </c:pt>
                <c:pt idx="862">
                  <c:v>-10</c:v>
                </c:pt>
                <c:pt idx="863">
                  <c:v>10</c:v>
                </c:pt>
                <c:pt idx="864">
                  <c:v>-10</c:v>
                </c:pt>
                <c:pt idx="865">
                  <c:v>10</c:v>
                </c:pt>
                <c:pt idx="866">
                  <c:v>-10</c:v>
                </c:pt>
                <c:pt idx="867">
                  <c:v>10</c:v>
                </c:pt>
                <c:pt idx="868">
                  <c:v>-10</c:v>
                </c:pt>
                <c:pt idx="869">
                  <c:v>10</c:v>
                </c:pt>
                <c:pt idx="870">
                  <c:v>-10</c:v>
                </c:pt>
                <c:pt idx="871">
                  <c:v>10</c:v>
                </c:pt>
                <c:pt idx="872">
                  <c:v>-10</c:v>
                </c:pt>
                <c:pt idx="873">
                  <c:v>10</c:v>
                </c:pt>
                <c:pt idx="874">
                  <c:v>-10</c:v>
                </c:pt>
                <c:pt idx="875">
                  <c:v>10</c:v>
                </c:pt>
                <c:pt idx="876">
                  <c:v>-10</c:v>
                </c:pt>
                <c:pt idx="877">
                  <c:v>10</c:v>
                </c:pt>
                <c:pt idx="878">
                  <c:v>-10</c:v>
                </c:pt>
                <c:pt idx="879">
                  <c:v>10</c:v>
                </c:pt>
                <c:pt idx="880">
                  <c:v>-10</c:v>
                </c:pt>
                <c:pt idx="881">
                  <c:v>10</c:v>
                </c:pt>
                <c:pt idx="882">
                  <c:v>-10</c:v>
                </c:pt>
                <c:pt idx="883">
                  <c:v>10</c:v>
                </c:pt>
                <c:pt idx="884">
                  <c:v>-10</c:v>
                </c:pt>
                <c:pt idx="885">
                  <c:v>10</c:v>
                </c:pt>
                <c:pt idx="886">
                  <c:v>-10</c:v>
                </c:pt>
                <c:pt idx="887">
                  <c:v>10</c:v>
                </c:pt>
                <c:pt idx="888">
                  <c:v>-10</c:v>
                </c:pt>
                <c:pt idx="889">
                  <c:v>10</c:v>
                </c:pt>
                <c:pt idx="890">
                  <c:v>-10</c:v>
                </c:pt>
                <c:pt idx="891">
                  <c:v>10</c:v>
                </c:pt>
                <c:pt idx="892">
                  <c:v>-10</c:v>
                </c:pt>
                <c:pt idx="893">
                  <c:v>10</c:v>
                </c:pt>
                <c:pt idx="894">
                  <c:v>-10</c:v>
                </c:pt>
                <c:pt idx="895">
                  <c:v>10</c:v>
                </c:pt>
                <c:pt idx="896">
                  <c:v>-10</c:v>
                </c:pt>
                <c:pt idx="897">
                  <c:v>10</c:v>
                </c:pt>
                <c:pt idx="898">
                  <c:v>-10</c:v>
                </c:pt>
                <c:pt idx="899">
                  <c:v>10</c:v>
                </c:pt>
                <c:pt idx="900">
                  <c:v>-10</c:v>
                </c:pt>
                <c:pt idx="901">
                  <c:v>10</c:v>
                </c:pt>
                <c:pt idx="902">
                  <c:v>-10</c:v>
                </c:pt>
                <c:pt idx="903">
                  <c:v>10</c:v>
                </c:pt>
                <c:pt idx="904">
                  <c:v>-10</c:v>
                </c:pt>
                <c:pt idx="905">
                  <c:v>10</c:v>
                </c:pt>
                <c:pt idx="906">
                  <c:v>-10</c:v>
                </c:pt>
                <c:pt idx="907">
                  <c:v>10</c:v>
                </c:pt>
                <c:pt idx="908">
                  <c:v>-10</c:v>
                </c:pt>
                <c:pt idx="909">
                  <c:v>10</c:v>
                </c:pt>
                <c:pt idx="910">
                  <c:v>-10</c:v>
                </c:pt>
                <c:pt idx="911">
                  <c:v>10</c:v>
                </c:pt>
                <c:pt idx="912">
                  <c:v>-10</c:v>
                </c:pt>
                <c:pt idx="913">
                  <c:v>10</c:v>
                </c:pt>
                <c:pt idx="914">
                  <c:v>-10</c:v>
                </c:pt>
                <c:pt idx="915">
                  <c:v>10</c:v>
                </c:pt>
                <c:pt idx="916">
                  <c:v>-10</c:v>
                </c:pt>
                <c:pt idx="917">
                  <c:v>10</c:v>
                </c:pt>
                <c:pt idx="918">
                  <c:v>-10</c:v>
                </c:pt>
                <c:pt idx="919">
                  <c:v>10</c:v>
                </c:pt>
                <c:pt idx="920">
                  <c:v>-10</c:v>
                </c:pt>
                <c:pt idx="921">
                  <c:v>10</c:v>
                </c:pt>
                <c:pt idx="922">
                  <c:v>-10</c:v>
                </c:pt>
                <c:pt idx="923">
                  <c:v>10</c:v>
                </c:pt>
                <c:pt idx="924">
                  <c:v>-10</c:v>
                </c:pt>
                <c:pt idx="925">
                  <c:v>10</c:v>
                </c:pt>
                <c:pt idx="926">
                  <c:v>-10</c:v>
                </c:pt>
                <c:pt idx="927">
                  <c:v>10</c:v>
                </c:pt>
                <c:pt idx="928">
                  <c:v>-10</c:v>
                </c:pt>
                <c:pt idx="929">
                  <c:v>10</c:v>
                </c:pt>
                <c:pt idx="930">
                  <c:v>-10</c:v>
                </c:pt>
                <c:pt idx="931">
                  <c:v>10</c:v>
                </c:pt>
                <c:pt idx="932">
                  <c:v>-10</c:v>
                </c:pt>
                <c:pt idx="933">
                  <c:v>10</c:v>
                </c:pt>
                <c:pt idx="934">
                  <c:v>-10</c:v>
                </c:pt>
                <c:pt idx="935">
                  <c:v>10</c:v>
                </c:pt>
                <c:pt idx="936">
                  <c:v>-10</c:v>
                </c:pt>
                <c:pt idx="937">
                  <c:v>10</c:v>
                </c:pt>
                <c:pt idx="938">
                  <c:v>-10</c:v>
                </c:pt>
                <c:pt idx="939">
                  <c:v>10</c:v>
                </c:pt>
                <c:pt idx="940">
                  <c:v>-10</c:v>
                </c:pt>
                <c:pt idx="941">
                  <c:v>10</c:v>
                </c:pt>
                <c:pt idx="942">
                  <c:v>-10</c:v>
                </c:pt>
                <c:pt idx="943">
                  <c:v>10</c:v>
                </c:pt>
                <c:pt idx="944">
                  <c:v>-10</c:v>
                </c:pt>
                <c:pt idx="945">
                  <c:v>10</c:v>
                </c:pt>
                <c:pt idx="946">
                  <c:v>-10</c:v>
                </c:pt>
                <c:pt idx="947">
                  <c:v>10</c:v>
                </c:pt>
                <c:pt idx="948">
                  <c:v>-10</c:v>
                </c:pt>
                <c:pt idx="949">
                  <c:v>10</c:v>
                </c:pt>
                <c:pt idx="950">
                  <c:v>-10</c:v>
                </c:pt>
                <c:pt idx="951">
                  <c:v>10</c:v>
                </c:pt>
                <c:pt idx="952">
                  <c:v>-10</c:v>
                </c:pt>
                <c:pt idx="953">
                  <c:v>10</c:v>
                </c:pt>
                <c:pt idx="954">
                  <c:v>-10</c:v>
                </c:pt>
                <c:pt idx="955">
                  <c:v>10</c:v>
                </c:pt>
                <c:pt idx="956">
                  <c:v>-10</c:v>
                </c:pt>
                <c:pt idx="957">
                  <c:v>10</c:v>
                </c:pt>
                <c:pt idx="958">
                  <c:v>-10</c:v>
                </c:pt>
                <c:pt idx="959">
                  <c:v>10</c:v>
                </c:pt>
                <c:pt idx="960">
                  <c:v>-10</c:v>
                </c:pt>
                <c:pt idx="961">
                  <c:v>10</c:v>
                </c:pt>
                <c:pt idx="962">
                  <c:v>-10</c:v>
                </c:pt>
                <c:pt idx="963">
                  <c:v>10</c:v>
                </c:pt>
                <c:pt idx="964">
                  <c:v>-10</c:v>
                </c:pt>
                <c:pt idx="965">
                  <c:v>10</c:v>
                </c:pt>
                <c:pt idx="966">
                  <c:v>-10</c:v>
                </c:pt>
                <c:pt idx="967">
                  <c:v>10</c:v>
                </c:pt>
                <c:pt idx="968">
                  <c:v>-10</c:v>
                </c:pt>
                <c:pt idx="969">
                  <c:v>10</c:v>
                </c:pt>
                <c:pt idx="970">
                  <c:v>-10</c:v>
                </c:pt>
                <c:pt idx="971">
                  <c:v>10</c:v>
                </c:pt>
                <c:pt idx="972">
                  <c:v>-10</c:v>
                </c:pt>
                <c:pt idx="973">
                  <c:v>10</c:v>
                </c:pt>
                <c:pt idx="974">
                  <c:v>-10</c:v>
                </c:pt>
                <c:pt idx="975">
                  <c:v>10</c:v>
                </c:pt>
                <c:pt idx="976">
                  <c:v>-10</c:v>
                </c:pt>
                <c:pt idx="977">
                  <c:v>10</c:v>
                </c:pt>
                <c:pt idx="978">
                  <c:v>-10</c:v>
                </c:pt>
                <c:pt idx="979">
                  <c:v>10</c:v>
                </c:pt>
                <c:pt idx="980">
                  <c:v>-10</c:v>
                </c:pt>
                <c:pt idx="981">
                  <c:v>10</c:v>
                </c:pt>
                <c:pt idx="982">
                  <c:v>-10</c:v>
                </c:pt>
                <c:pt idx="983">
                  <c:v>10</c:v>
                </c:pt>
                <c:pt idx="984">
                  <c:v>-10</c:v>
                </c:pt>
                <c:pt idx="985">
                  <c:v>10</c:v>
                </c:pt>
                <c:pt idx="986">
                  <c:v>-10</c:v>
                </c:pt>
                <c:pt idx="987">
                  <c:v>10</c:v>
                </c:pt>
                <c:pt idx="988">
                  <c:v>-10</c:v>
                </c:pt>
                <c:pt idx="989">
                  <c:v>10</c:v>
                </c:pt>
                <c:pt idx="990">
                  <c:v>-10</c:v>
                </c:pt>
                <c:pt idx="991">
                  <c:v>10</c:v>
                </c:pt>
                <c:pt idx="992">
                  <c:v>-10</c:v>
                </c:pt>
                <c:pt idx="993">
                  <c:v>10</c:v>
                </c:pt>
                <c:pt idx="994">
                  <c:v>-10</c:v>
                </c:pt>
                <c:pt idx="995">
                  <c:v>10</c:v>
                </c:pt>
                <c:pt idx="996">
                  <c:v>-10</c:v>
                </c:pt>
                <c:pt idx="997">
                  <c:v>10</c:v>
                </c:pt>
                <c:pt idx="998">
                  <c:v>-10</c:v>
                </c:pt>
                <c:pt idx="999">
                  <c:v>10</c:v>
                </c:pt>
                <c:pt idx="1000">
                  <c:v>-10</c:v>
                </c:pt>
                <c:pt idx="100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7-4103-B63D-04821EE3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752928"/>
        <c:axId val="1154265264"/>
      </c:scatterChart>
      <c:valAx>
        <c:axId val="11547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4265264"/>
        <c:crosses val="autoZero"/>
        <c:crossBetween val="midCat"/>
      </c:valAx>
      <c:valAx>
        <c:axId val="1154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47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0</xdr:rowOff>
    </xdr:from>
    <xdr:to>
      <xdr:col>13</xdr:col>
      <xdr:colOff>739140</xdr:colOff>
      <xdr:row>14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3BDD38-66F6-4AD6-AC07-82292CD7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14</xdr:row>
      <xdr:rowOff>45720</xdr:rowOff>
    </xdr:from>
    <xdr:to>
      <xdr:col>13</xdr:col>
      <xdr:colOff>754380</xdr:colOff>
      <xdr:row>30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FC6844-E44C-4AF2-BB3F-AD12F1B43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zoomScale="130" zoomScaleNormal="130" workbookViewId="0">
      <selection activeCell="D16" sqref="D16"/>
    </sheetView>
  </sheetViews>
  <sheetFormatPr baseColWidth="10" defaultColWidth="14.44140625" defaultRowHeight="15.75" customHeight="1"/>
  <cols>
    <col min="1" max="1" width="19.88671875" customWidth="1"/>
    <col min="2" max="2" width="4.109375" customWidth="1"/>
    <col min="3" max="4" width="12" customWidth="1"/>
    <col min="5" max="5" width="4.109375" customWidth="1"/>
    <col min="6" max="6" width="7.33203125" customWidth="1"/>
    <col min="7" max="7" width="18.44140625" customWidth="1"/>
    <col min="8" max="8" width="15.6640625" bestFit="1" customWidth="1"/>
    <col min="9" max="9" width="10.5546875" customWidth="1"/>
    <col min="10" max="12" width="12" customWidth="1"/>
    <col min="13" max="25" width="8.88671875" customWidth="1"/>
  </cols>
  <sheetData>
    <row r="1" spans="1:11" ht="14.25" customHeight="1">
      <c r="G1" s="27" t="s">
        <v>4</v>
      </c>
      <c r="H1" s="9"/>
    </row>
    <row r="2" spans="1:11" ht="14.25" customHeight="1">
      <c r="A2" s="13" t="s">
        <v>2</v>
      </c>
      <c r="B2" s="8"/>
      <c r="C2" s="27" t="s">
        <v>3</v>
      </c>
      <c r="D2" s="135"/>
      <c r="G2" s="27" t="s">
        <v>3</v>
      </c>
      <c r="H2" s="42" t="s">
        <v>5</v>
      </c>
      <c r="I2" s="13" t="s">
        <v>0</v>
      </c>
      <c r="J2" s="13" t="s">
        <v>6</v>
      </c>
      <c r="K2" s="13" t="s">
        <v>3</v>
      </c>
    </row>
    <row r="3" spans="1:11" ht="14.25" customHeight="1">
      <c r="A3" s="13" t="s">
        <v>7</v>
      </c>
      <c r="B3" s="40"/>
      <c r="C3" s="23"/>
      <c r="D3" s="17"/>
      <c r="G3" s="43"/>
      <c r="H3" s="44"/>
      <c r="I3" s="2">
        <f t="shared" ref="I3:I5" si="0">G3*COS(RADIANS(H3))</f>
        <v>0</v>
      </c>
      <c r="J3" s="2">
        <f t="shared" ref="J3:J5" si="1">G3*SIN(RADIANS(H3))</f>
        <v>0</v>
      </c>
      <c r="K3" s="2"/>
    </row>
    <row r="4" spans="1:11" ht="14.25" customHeight="1">
      <c r="A4" s="13" t="s">
        <v>8</v>
      </c>
      <c r="B4" s="40"/>
      <c r="C4" s="23"/>
      <c r="D4" s="17"/>
      <c r="G4" s="43"/>
      <c r="H4" s="44"/>
      <c r="I4" s="3">
        <f t="shared" si="0"/>
        <v>0</v>
      </c>
      <c r="J4" s="4">
        <f t="shared" si="1"/>
        <v>0</v>
      </c>
      <c r="K4" s="2"/>
    </row>
    <row r="5" spans="1:11" ht="14.25" customHeight="1">
      <c r="A5" s="13" t="s">
        <v>9</v>
      </c>
      <c r="B5" s="8"/>
      <c r="C5" s="23">
        <f>SQRT(B3^2+B4^2)</f>
        <v>0</v>
      </c>
      <c r="D5" s="17"/>
      <c r="G5" s="43"/>
      <c r="H5" s="44"/>
      <c r="I5" s="2">
        <f t="shared" si="0"/>
        <v>0</v>
      </c>
      <c r="J5" s="5">
        <f t="shared" si="1"/>
        <v>0</v>
      </c>
      <c r="K5" s="2"/>
    </row>
    <row r="6" spans="1:11" ht="14.25" customHeight="1">
      <c r="A6" s="13" t="s">
        <v>10</v>
      </c>
      <c r="B6" s="40"/>
      <c r="C6" s="23"/>
      <c r="D6" s="17"/>
      <c r="G6" s="23"/>
      <c r="H6" s="41"/>
      <c r="I6" s="2"/>
      <c r="J6" s="2"/>
      <c r="K6" s="2"/>
    </row>
    <row r="7" spans="1:11" ht="14.25" customHeight="1">
      <c r="A7" s="13" t="s">
        <v>11</v>
      </c>
      <c r="B7" s="40"/>
      <c r="C7" s="23"/>
      <c r="D7" s="17"/>
      <c r="G7" s="23"/>
      <c r="H7" s="41"/>
      <c r="I7" s="2"/>
      <c r="J7" s="2"/>
      <c r="K7" s="2"/>
    </row>
    <row r="8" spans="1:11" ht="14.25" customHeight="1">
      <c r="A8" s="13" t="s">
        <v>9</v>
      </c>
      <c r="B8" s="8"/>
      <c r="C8" s="23">
        <f>SQRT(B6^2+B7^2)</f>
        <v>0</v>
      </c>
      <c r="D8" s="17"/>
      <c r="G8" s="23"/>
      <c r="H8" s="41"/>
      <c r="I8" s="2"/>
      <c r="J8" s="2"/>
      <c r="K8" s="2"/>
    </row>
    <row r="9" spans="1:11" ht="14.25" customHeight="1">
      <c r="A9" s="13" t="s">
        <v>12</v>
      </c>
      <c r="B9" s="8"/>
      <c r="C9" s="23"/>
      <c r="D9" s="17"/>
      <c r="G9" s="23"/>
      <c r="H9" s="41"/>
      <c r="I9" s="2"/>
      <c r="J9" s="2"/>
      <c r="K9" s="2"/>
    </row>
    <row r="10" spans="1:11" ht="14.25" customHeight="1">
      <c r="A10" s="13" t="s">
        <v>13</v>
      </c>
      <c r="B10" s="8"/>
      <c r="C10" s="23"/>
      <c r="D10" s="17"/>
      <c r="G10" s="27" t="s">
        <v>14</v>
      </c>
      <c r="H10" s="41"/>
      <c r="I10" s="6">
        <f t="shared" ref="I10:J10" si="2">SUM(I3:I9)</f>
        <v>0</v>
      </c>
      <c r="J10" s="6">
        <f t="shared" si="2"/>
        <v>0</v>
      </c>
      <c r="K10" s="2">
        <f>SQRT(I10^2+J10^2)</f>
        <v>0</v>
      </c>
    </row>
    <row r="11" spans="1:11" ht="14.25" customHeight="1">
      <c r="A11" s="2"/>
      <c r="B11" s="8"/>
      <c r="C11" s="23">
        <f>SQRT(B9^2+B10^2)</f>
        <v>0</v>
      </c>
      <c r="D11" s="1" t="s">
        <v>17</v>
      </c>
      <c r="J11" s="7"/>
      <c r="K11" s="7"/>
    </row>
    <row r="12" spans="1:11" ht="14.25" customHeight="1">
      <c r="A12" s="13" t="s">
        <v>15</v>
      </c>
      <c r="B12" s="8" t="s">
        <v>16</v>
      </c>
      <c r="C12" s="23" t="e">
        <f>ACOS(COS((B3*B6+B4*B7)/(C5*C8)))</f>
        <v>#DIV/0!</v>
      </c>
      <c r="D12" s="23" t="e">
        <f>DEGREES(C12)</f>
        <v>#DIV/0!</v>
      </c>
      <c r="G12" s="27" t="s">
        <v>19</v>
      </c>
      <c r="H12" s="9"/>
    </row>
    <row r="13" spans="1:11" ht="14.25" customHeight="1">
      <c r="A13" s="13" t="s">
        <v>18</v>
      </c>
      <c r="B13" s="8"/>
      <c r="C13" s="23" t="e">
        <f>ABS(B3*B6+B4*B7)/C8</f>
        <v>#DIV/0!</v>
      </c>
      <c r="D13" s="17"/>
      <c r="G13" s="27" t="s">
        <v>0</v>
      </c>
      <c r="H13" s="42" t="s">
        <v>1</v>
      </c>
      <c r="I13" s="13" t="s">
        <v>20</v>
      </c>
      <c r="J13" s="13" t="s">
        <v>21</v>
      </c>
      <c r="K13" s="13" t="s">
        <v>16</v>
      </c>
    </row>
    <row r="14" spans="1:11" ht="14.25" customHeight="1">
      <c r="A14" s="13" t="s">
        <v>22</v>
      </c>
      <c r="B14" s="8">
        <f t="shared" ref="B14:B15" si="3">B3+B6</f>
        <v>0</v>
      </c>
      <c r="C14" s="23"/>
      <c r="D14" s="17"/>
      <c r="G14" s="43"/>
      <c r="H14" s="44"/>
      <c r="I14" s="2">
        <f t="shared" ref="I14:I17" si="4">SQRT(G14^2+H14^2)</f>
        <v>0</v>
      </c>
      <c r="J14" s="2" t="e">
        <f t="shared" ref="J14:J17" si="5">DEGREES(ATAN(H14/G14))</f>
        <v>#DIV/0!</v>
      </c>
      <c r="K14" s="2" t="e">
        <f t="shared" ref="K14:K17" si="6">ATAN(H14/G14)</f>
        <v>#DIV/0!</v>
      </c>
    </row>
    <row r="15" spans="1:11" ht="14.25" customHeight="1">
      <c r="A15" s="2"/>
      <c r="B15" s="8">
        <f t="shared" si="3"/>
        <v>0</v>
      </c>
      <c r="C15" s="23"/>
      <c r="D15" s="17"/>
      <c r="G15" s="43"/>
      <c r="H15" s="44"/>
      <c r="I15" s="2">
        <f t="shared" si="4"/>
        <v>0</v>
      </c>
      <c r="J15" s="2" t="e">
        <f t="shared" si="5"/>
        <v>#DIV/0!</v>
      </c>
      <c r="K15" s="2" t="e">
        <f t="shared" si="6"/>
        <v>#DIV/0!</v>
      </c>
    </row>
    <row r="16" spans="1:11" ht="14.25" customHeight="1">
      <c r="A16" s="2"/>
      <c r="B16" s="8"/>
      <c r="C16" s="23">
        <f>SQRT(B14^2+B15^2)</f>
        <v>0</v>
      </c>
      <c r="D16" s="17"/>
      <c r="G16" s="43"/>
      <c r="H16" s="44"/>
      <c r="I16" s="2">
        <f t="shared" si="4"/>
        <v>0</v>
      </c>
      <c r="J16" s="2" t="e">
        <f t="shared" si="5"/>
        <v>#DIV/0!</v>
      </c>
      <c r="K16" s="2" t="e">
        <f t="shared" si="6"/>
        <v>#DIV/0!</v>
      </c>
    </row>
    <row r="17" spans="1:11" ht="14.25" customHeight="1">
      <c r="A17" s="13" t="s">
        <v>23</v>
      </c>
      <c r="B17" s="8">
        <f t="shared" ref="B17:B18" si="7">B3-B6</f>
        <v>0</v>
      </c>
      <c r="C17" s="23"/>
      <c r="D17" s="17"/>
      <c r="G17" s="43"/>
      <c r="H17" s="44"/>
      <c r="I17" s="2">
        <f t="shared" si="4"/>
        <v>0</v>
      </c>
      <c r="J17" s="2" t="e">
        <f t="shared" si="5"/>
        <v>#DIV/0!</v>
      </c>
      <c r="K17" s="2" t="e">
        <f t="shared" si="6"/>
        <v>#DIV/0!</v>
      </c>
    </row>
    <row r="18" spans="1:11" ht="14.25" customHeight="1">
      <c r="A18" s="2"/>
      <c r="B18" s="8">
        <f t="shared" si="7"/>
        <v>0</v>
      </c>
      <c r="C18" s="23"/>
      <c r="D18" s="17"/>
      <c r="G18" s="23"/>
      <c r="H18" s="41"/>
      <c r="I18" s="2"/>
      <c r="J18" s="2"/>
      <c r="K18" s="2"/>
    </row>
    <row r="19" spans="1:11" ht="14.25" customHeight="1">
      <c r="A19" s="2"/>
      <c r="B19" s="8"/>
      <c r="C19" s="23">
        <f>SQRT(B17^2+B18^2)</f>
        <v>0</v>
      </c>
      <c r="D19" s="17"/>
      <c r="G19" s="46">
        <f t="shared" ref="G19:H19" si="8">SUM(G14:G18)</f>
        <v>0</v>
      </c>
      <c r="H19" s="45">
        <f t="shared" si="8"/>
        <v>0</v>
      </c>
      <c r="I19" s="2">
        <f>SQRT(G19^2+H19^2)</f>
        <v>0</v>
      </c>
      <c r="J19" s="2" t="e">
        <f>DEGREES(ATAN(H19/G19))</f>
        <v>#DIV/0!</v>
      </c>
      <c r="K19" s="2" t="e">
        <f>ATAN(H19/G19)</f>
        <v>#DIV/0!</v>
      </c>
    </row>
    <row r="20" spans="1:11" ht="14.25" customHeight="1">
      <c r="G20" s="27" t="s">
        <v>14</v>
      </c>
      <c r="H20" s="9"/>
    </row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E18C-4894-4AE3-8252-A44F1DF8C7E2}">
  <sheetPr>
    <outlinePr summaryBelow="0" summaryRight="0"/>
  </sheetPr>
  <dimension ref="A1:R44"/>
  <sheetViews>
    <sheetView topLeftCell="A22" workbookViewId="0">
      <selection activeCell="C33" sqref="C33"/>
    </sheetView>
  </sheetViews>
  <sheetFormatPr baseColWidth="10" defaultColWidth="14.44140625" defaultRowHeight="15.75" customHeight="1"/>
  <cols>
    <col min="1" max="1" width="17.6640625" style="48" customWidth="1"/>
    <col min="2" max="2" width="10.5546875" style="48" customWidth="1"/>
    <col min="3" max="3" width="11.6640625" style="48" customWidth="1"/>
    <col min="4" max="4" width="24.109375" style="48" customWidth="1"/>
    <col min="5" max="5" width="13.6640625" style="48" customWidth="1"/>
    <col min="6" max="6" width="17.5546875" style="48" customWidth="1"/>
    <col min="7" max="7" width="16.44140625" style="48" customWidth="1"/>
    <col min="8" max="8" width="23.44140625" style="48" customWidth="1"/>
    <col min="9" max="9" width="32.6640625" style="48" customWidth="1"/>
    <col min="10" max="11" width="14.44140625" style="48" customWidth="1"/>
    <col min="12" max="12" width="12.44140625" style="48" customWidth="1"/>
    <col min="13" max="13" width="22.5546875" style="48" customWidth="1"/>
    <col min="14" max="14" width="14.109375" style="48" customWidth="1"/>
    <col min="15" max="15" width="22" style="48" customWidth="1"/>
    <col min="16" max="16" width="14.44140625" style="48"/>
    <col min="17" max="17" width="2.109375" style="48" customWidth="1"/>
    <col min="18" max="16384" width="14.44140625" style="48"/>
  </cols>
  <sheetData>
    <row r="1" spans="1:18" ht="13.8">
      <c r="A1" s="101" t="s">
        <v>211</v>
      </c>
      <c r="B1" s="63" t="s">
        <v>168</v>
      </c>
      <c r="M1" s="96"/>
      <c r="N1" s="96"/>
      <c r="O1" s="96"/>
      <c r="P1" s="96"/>
      <c r="Q1" s="96"/>
      <c r="R1" s="96"/>
    </row>
    <row r="2" spans="1:18" ht="13.8">
      <c r="A2" s="51"/>
      <c r="B2" s="50" t="s">
        <v>133</v>
      </c>
      <c r="C2" s="51"/>
      <c r="D2" s="51"/>
      <c r="E2" s="51"/>
      <c r="F2" s="51"/>
      <c r="G2" s="50" t="s">
        <v>154</v>
      </c>
      <c r="M2" s="96" t="s">
        <v>210</v>
      </c>
      <c r="N2" s="96" t="s">
        <v>209</v>
      </c>
      <c r="O2" s="96"/>
      <c r="P2" s="96"/>
      <c r="Q2" s="96"/>
      <c r="R2" s="96"/>
    </row>
    <row r="3" spans="1:18" ht="15.75" customHeight="1">
      <c r="A3" s="50" t="s">
        <v>208</v>
      </c>
      <c r="B3" s="50" t="s">
        <v>207</v>
      </c>
      <c r="C3" s="50" t="s">
        <v>207</v>
      </c>
      <c r="D3" s="50" t="s">
        <v>207</v>
      </c>
      <c r="E3" s="50"/>
      <c r="F3" s="50"/>
      <c r="G3" s="50" t="s">
        <v>206</v>
      </c>
      <c r="H3" s="78"/>
      <c r="I3" s="78"/>
      <c r="J3" s="78"/>
      <c r="K3" s="78"/>
      <c r="L3" s="78"/>
      <c r="M3" s="96" t="s">
        <v>0</v>
      </c>
      <c r="N3" s="96"/>
      <c r="O3" s="96" t="s">
        <v>1</v>
      </c>
      <c r="P3" s="96"/>
      <c r="Q3" s="96" t="s">
        <v>163</v>
      </c>
      <c r="R3" s="96"/>
    </row>
    <row r="4" spans="1:18" ht="13.8">
      <c r="A4" s="50" t="s">
        <v>205</v>
      </c>
      <c r="B4" s="49">
        <v>0</v>
      </c>
      <c r="C4" s="50" t="s">
        <v>204</v>
      </c>
      <c r="D4" s="85"/>
      <c r="E4" s="50" t="s">
        <v>203</v>
      </c>
      <c r="F4" s="49"/>
      <c r="G4" s="50" t="s">
        <v>0</v>
      </c>
      <c r="H4" s="87">
        <f>B4+B7*B12+0.5*B10*B12*B12</f>
        <v>0</v>
      </c>
      <c r="I4" s="50" t="s">
        <v>1</v>
      </c>
      <c r="J4" s="87">
        <f>D4+D7*$B12+0.5*D10*$B12*$B12</f>
        <v>0</v>
      </c>
      <c r="K4" s="98" t="s">
        <v>163</v>
      </c>
      <c r="L4" s="97">
        <f>F4+F7*$B12+0.5*F10*$B12*$B12</f>
        <v>0</v>
      </c>
      <c r="M4" s="68">
        <f>B5-B4</f>
        <v>10</v>
      </c>
      <c r="N4" s="96"/>
      <c r="O4" s="68">
        <f>D5-D4</f>
        <v>0</v>
      </c>
      <c r="P4" s="96"/>
      <c r="Q4" s="68">
        <f>F5-F4</f>
        <v>0</v>
      </c>
      <c r="R4" s="96"/>
    </row>
    <row r="5" spans="1:18" ht="13.8">
      <c r="A5" s="50" t="s">
        <v>202</v>
      </c>
      <c r="B5" s="49">
        <v>10</v>
      </c>
      <c r="C5" s="50" t="s">
        <v>201</v>
      </c>
      <c r="D5" s="85"/>
      <c r="E5" s="50" t="s">
        <v>200</v>
      </c>
      <c r="F5" s="49"/>
      <c r="G5" s="50" t="s">
        <v>199</v>
      </c>
      <c r="H5" s="87">
        <f>B4+B5</f>
        <v>10</v>
      </c>
      <c r="I5" s="50" t="s">
        <v>198</v>
      </c>
      <c r="J5" s="87">
        <f>D4+D5</f>
        <v>0</v>
      </c>
      <c r="K5" s="98" t="s">
        <v>197</v>
      </c>
      <c r="L5" s="97">
        <f>F4+F5</f>
        <v>0</v>
      </c>
      <c r="M5" s="96"/>
      <c r="N5" s="96"/>
      <c r="O5" s="96"/>
      <c r="P5" s="96"/>
      <c r="Q5" s="96"/>
      <c r="R5" s="96"/>
    </row>
    <row r="6" spans="1:18" ht="15.75" customHeight="1">
      <c r="A6" s="50" t="s">
        <v>160</v>
      </c>
      <c r="B6" s="50"/>
      <c r="C6" s="50"/>
      <c r="D6" s="50"/>
      <c r="E6" s="50"/>
      <c r="F6" s="50"/>
      <c r="G6" s="50" t="s">
        <v>196</v>
      </c>
      <c r="H6" s="82"/>
      <c r="I6" s="82"/>
      <c r="J6" s="82"/>
      <c r="K6" s="86"/>
      <c r="L6" s="99"/>
      <c r="M6" s="96" t="s">
        <v>0</v>
      </c>
      <c r="N6" s="96"/>
      <c r="O6" s="96" t="s">
        <v>1</v>
      </c>
      <c r="P6" s="96"/>
      <c r="Q6" s="96" t="s">
        <v>163</v>
      </c>
      <c r="R6" s="96"/>
    </row>
    <row r="7" spans="1:18" ht="13.8">
      <c r="A7" s="50" t="s">
        <v>195</v>
      </c>
      <c r="B7" s="49">
        <v>0</v>
      </c>
      <c r="C7" s="50" t="s">
        <v>194</v>
      </c>
      <c r="D7" s="85"/>
      <c r="E7" s="50" t="s">
        <v>193</v>
      </c>
      <c r="F7" s="49"/>
      <c r="G7" s="50" t="s">
        <v>192</v>
      </c>
      <c r="H7" s="87" t="e">
        <f>(B5-B4)/$B12</f>
        <v>#DIV/0!</v>
      </c>
      <c r="I7" s="50" t="s">
        <v>182</v>
      </c>
      <c r="J7" s="87" t="e">
        <f>(D5-D4)/$B12</f>
        <v>#DIV/0!</v>
      </c>
      <c r="K7" s="98" t="s">
        <v>181</v>
      </c>
      <c r="L7" s="97" t="e">
        <f>(-F4+F5)/$B12</f>
        <v>#DIV/0!</v>
      </c>
      <c r="M7" s="68">
        <f>B8-B7</f>
        <v>10</v>
      </c>
      <c r="N7" s="96"/>
      <c r="O7" s="68">
        <f>D8-D7</f>
        <v>0</v>
      </c>
      <c r="P7" s="96"/>
      <c r="Q7" s="68">
        <f>F8-F7</f>
        <v>0</v>
      </c>
      <c r="R7" s="96"/>
    </row>
    <row r="8" spans="1:18" ht="13.8">
      <c r="A8" s="50" t="s">
        <v>191</v>
      </c>
      <c r="B8" s="49">
        <v>10</v>
      </c>
      <c r="C8" s="50" t="s">
        <v>190</v>
      </c>
      <c r="D8" s="85"/>
      <c r="E8" s="50" t="s">
        <v>189</v>
      </c>
      <c r="F8" s="49"/>
      <c r="G8" s="95"/>
      <c r="H8" s="51"/>
      <c r="I8" s="51"/>
      <c r="J8" s="51"/>
      <c r="K8" s="100"/>
      <c r="L8" s="67"/>
      <c r="M8" s="96"/>
      <c r="N8" s="96"/>
      <c r="O8" s="96"/>
      <c r="P8" s="96"/>
      <c r="Q8" s="96"/>
      <c r="R8" s="96"/>
    </row>
    <row r="9" spans="1:18" ht="15.75" customHeight="1">
      <c r="A9" s="50" t="s">
        <v>188</v>
      </c>
      <c r="B9" s="50"/>
      <c r="C9" s="50"/>
      <c r="D9" s="50"/>
      <c r="E9" s="50"/>
      <c r="F9" s="50"/>
      <c r="G9" s="50" t="s">
        <v>187</v>
      </c>
      <c r="H9" s="82"/>
      <c r="I9" s="82"/>
      <c r="J9" s="82"/>
      <c r="K9" s="86"/>
      <c r="L9" s="99"/>
      <c r="M9" s="96" t="s">
        <v>0</v>
      </c>
      <c r="N9" s="96"/>
      <c r="O9" s="96" t="s">
        <v>1</v>
      </c>
      <c r="P9" s="96"/>
      <c r="Q9" s="96" t="s">
        <v>163</v>
      </c>
      <c r="R9" s="96"/>
    </row>
    <row r="10" spans="1:18" ht="13.8">
      <c r="A10" s="50" t="s">
        <v>186</v>
      </c>
      <c r="B10" s="85"/>
      <c r="C10" s="50" t="s">
        <v>185</v>
      </c>
      <c r="D10" s="85"/>
      <c r="E10" s="50" t="s">
        <v>184</v>
      </c>
      <c r="F10" s="49"/>
      <c r="G10" s="50" t="s">
        <v>183</v>
      </c>
      <c r="H10" s="87" t="e">
        <f>(-B7+B8)/$B12</f>
        <v>#DIV/0!</v>
      </c>
      <c r="I10" s="50" t="s">
        <v>182</v>
      </c>
      <c r="J10" s="87" t="e">
        <f>(-D7+D8)/$B12</f>
        <v>#DIV/0!</v>
      </c>
      <c r="K10" s="98" t="s">
        <v>181</v>
      </c>
      <c r="L10" s="97" t="e">
        <f>(-F7+F8)/$B12</f>
        <v>#DIV/0!</v>
      </c>
      <c r="M10" s="68">
        <f>B11-B10</f>
        <v>0</v>
      </c>
      <c r="N10" s="96"/>
      <c r="O10" s="68">
        <f>D11-D10</f>
        <v>0</v>
      </c>
      <c r="P10" s="96"/>
      <c r="Q10" s="68">
        <f>F11-F10</f>
        <v>0</v>
      </c>
      <c r="R10" s="96"/>
    </row>
    <row r="11" spans="1:18" ht="15.75" customHeight="1">
      <c r="A11" s="50" t="s">
        <v>180</v>
      </c>
      <c r="B11" s="85"/>
      <c r="C11" s="50" t="s">
        <v>179</v>
      </c>
      <c r="D11" s="85"/>
      <c r="E11" s="50" t="s">
        <v>178</v>
      </c>
      <c r="F11" s="49"/>
      <c r="G11" s="95"/>
      <c r="M11" s="96"/>
      <c r="N11" s="96"/>
      <c r="O11" s="96"/>
      <c r="P11" s="96"/>
      <c r="Q11" s="96"/>
      <c r="R11" s="96"/>
    </row>
    <row r="12" spans="1:18" ht="15.75" customHeight="1">
      <c r="A12" s="104" t="s">
        <v>177</v>
      </c>
      <c r="B12" s="105"/>
      <c r="C12" s="104" t="s">
        <v>176</v>
      </c>
      <c r="D12" s="105"/>
      <c r="E12" s="104" t="s">
        <v>175</v>
      </c>
      <c r="F12" s="105"/>
      <c r="G12" s="95"/>
      <c r="M12" s="96"/>
      <c r="N12" s="96"/>
      <c r="O12" s="96"/>
      <c r="P12" s="96"/>
      <c r="Q12" s="96"/>
      <c r="R12" s="96"/>
    </row>
    <row r="13" spans="1:18" ht="13.8">
      <c r="A13" s="106"/>
      <c r="B13" s="107"/>
      <c r="C13" s="107"/>
      <c r="D13" s="107"/>
      <c r="E13" s="107"/>
      <c r="F13" s="107"/>
      <c r="G13" s="102"/>
      <c r="H13" s="50" t="s">
        <v>174</v>
      </c>
      <c r="I13" s="78"/>
      <c r="J13" s="78"/>
      <c r="K13" s="78"/>
      <c r="L13" s="78"/>
      <c r="M13" s="96"/>
      <c r="N13" s="96"/>
      <c r="O13" s="96"/>
      <c r="P13" s="96"/>
      <c r="Q13" s="96"/>
      <c r="R13" s="96"/>
    </row>
    <row r="14" spans="1:18" ht="15.75" customHeight="1">
      <c r="A14" s="108"/>
      <c r="B14" s="109"/>
      <c r="C14" s="108"/>
      <c r="D14" s="108"/>
      <c r="E14" s="108"/>
      <c r="F14" s="108"/>
      <c r="G14" s="103" t="s">
        <v>173</v>
      </c>
      <c r="H14" s="82"/>
      <c r="I14" s="78"/>
      <c r="J14" s="78"/>
      <c r="K14" s="78"/>
      <c r="L14" s="78"/>
      <c r="M14" s="96"/>
      <c r="N14" s="96"/>
      <c r="O14" s="96"/>
      <c r="P14" s="96"/>
      <c r="Q14" s="96"/>
      <c r="R14" s="96"/>
    </row>
    <row r="15" spans="1:18" ht="13.8">
      <c r="G15" s="50" t="s">
        <v>172</v>
      </c>
      <c r="H15" s="87" t="e">
        <f>M4/H7</f>
        <v>#DIV/0!</v>
      </c>
      <c r="I15" s="78"/>
      <c r="J15" s="78"/>
      <c r="K15" s="78"/>
      <c r="L15" s="78"/>
      <c r="M15" s="96"/>
      <c r="N15" s="96"/>
      <c r="O15" s="96"/>
      <c r="P15" s="96"/>
      <c r="Q15" s="96"/>
      <c r="R15" s="96"/>
    </row>
    <row r="16" spans="1:18" ht="13.8">
      <c r="G16" s="50" t="s">
        <v>171</v>
      </c>
      <c r="H16" s="87" t="e">
        <f>M7/H10</f>
        <v>#DIV/0!</v>
      </c>
      <c r="I16" s="78"/>
      <c r="J16" s="78"/>
      <c r="K16" s="78"/>
      <c r="L16" s="78"/>
      <c r="M16" s="96"/>
      <c r="N16" s="96"/>
      <c r="O16" s="96"/>
      <c r="P16" s="96"/>
      <c r="Q16" s="96"/>
      <c r="R16" s="96"/>
    </row>
    <row r="17" spans="1:18" ht="13.8">
      <c r="G17" s="50" t="s">
        <v>170</v>
      </c>
      <c r="H17" s="87" t="e">
        <f>SQRT(2*M4/H10)</f>
        <v>#DIV/0!</v>
      </c>
      <c r="I17" s="78"/>
      <c r="J17" s="78"/>
      <c r="K17" s="78"/>
      <c r="L17" s="78"/>
      <c r="M17" s="96"/>
      <c r="N17" s="96"/>
      <c r="O17" s="96"/>
      <c r="P17" s="96"/>
      <c r="Q17" s="96"/>
      <c r="R17" s="96"/>
    </row>
    <row r="18" spans="1:18" ht="15.75" customHeight="1">
      <c r="A18" s="110"/>
      <c r="B18" s="110"/>
      <c r="C18" s="110"/>
      <c r="D18" s="110"/>
      <c r="E18" s="110"/>
      <c r="F18" s="110"/>
      <c r="G18" s="110"/>
      <c r="H18" s="110"/>
      <c r="M18" s="96"/>
      <c r="N18" s="96"/>
      <c r="O18" s="96"/>
      <c r="P18" s="96"/>
      <c r="Q18" s="96"/>
      <c r="R18" s="96"/>
    </row>
    <row r="19" spans="1:18" ht="15.75" customHeight="1">
      <c r="A19" s="111"/>
      <c r="B19" s="111"/>
      <c r="C19" s="111"/>
      <c r="D19" s="111"/>
      <c r="E19" s="111"/>
      <c r="F19" s="111"/>
      <c r="G19" s="111"/>
      <c r="H19" s="111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ht="13.8">
      <c r="A20" s="50" t="s">
        <v>169</v>
      </c>
      <c r="B20" s="95" t="s">
        <v>168</v>
      </c>
      <c r="C20" s="51"/>
      <c r="D20" s="51"/>
      <c r="E20" s="50" t="s">
        <v>167</v>
      </c>
      <c r="F20" s="51"/>
      <c r="G20" s="51"/>
      <c r="H20" s="51"/>
      <c r="I20" s="78"/>
      <c r="J20" s="78"/>
      <c r="K20" s="78"/>
      <c r="L20" s="78"/>
      <c r="M20" s="78"/>
      <c r="N20" s="78"/>
      <c r="O20" s="78"/>
    </row>
    <row r="21" spans="1:18" ht="15.75" customHeight="1">
      <c r="A21" s="50" t="s">
        <v>166</v>
      </c>
      <c r="B21" s="50" t="s">
        <v>0</v>
      </c>
      <c r="C21" s="50" t="s">
        <v>1</v>
      </c>
      <c r="D21" s="50" t="s">
        <v>163</v>
      </c>
      <c r="E21" s="50" t="s">
        <v>164</v>
      </c>
      <c r="F21" s="50" t="s">
        <v>0</v>
      </c>
      <c r="G21" s="50" t="s">
        <v>1</v>
      </c>
      <c r="H21" s="50" t="s">
        <v>163</v>
      </c>
      <c r="I21" s="78"/>
      <c r="J21" s="78"/>
      <c r="K21" s="78"/>
      <c r="L21" s="78"/>
      <c r="M21" s="78"/>
      <c r="N21" s="78"/>
      <c r="O21" s="78"/>
    </row>
    <row r="22" spans="1:18" ht="13.8">
      <c r="A22" s="50" t="s">
        <v>162</v>
      </c>
      <c r="B22" s="85"/>
      <c r="C22" s="85"/>
      <c r="D22" s="85">
        <v>0</v>
      </c>
      <c r="E22" s="50" t="s">
        <v>161</v>
      </c>
      <c r="F22" s="87">
        <f>B22+B23*$B25+0.5*B24*$B25*$B25</f>
        <v>0</v>
      </c>
      <c r="G22" s="87">
        <f>C22+C23*$B25+0.5*C24*$B25*$B25</f>
        <v>0</v>
      </c>
      <c r="H22" s="87">
        <f>D22+D23*$B25+0.5*D24*$B25*$B25</f>
        <v>0</v>
      </c>
      <c r="I22" s="78"/>
      <c r="J22" s="78"/>
      <c r="K22" s="78"/>
      <c r="L22" s="78"/>
      <c r="M22" s="78"/>
      <c r="N22" s="78"/>
      <c r="O22" s="78"/>
    </row>
    <row r="23" spans="1:18" ht="14.4">
      <c r="A23" s="50" t="s">
        <v>160</v>
      </c>
      <c r="B23" s="85"/>
      <c r="C23" s="85"/>
      <c r="D23" s="93">
        <v>0</v>
      </c>
      <c r="E23" s="50" t="s">
        <v>160</v>
      </c>
      <c r="F23" s="87">
        <f>B23+B24*$B25</f>
        <v>0</v>
      </c>
      <c r="G23" s="87">
        <f>C23+C24*$B25</f>
        <v>0</v>
      </c>
      <c r="H23" s="87">
        <f>D23+D24*$B25</f>
        <v>0</v>
      </c>
      <c r="I23" s="78"/>
      <c r="J23" s="94"/>
      <c r="K23" s="94"/>
      <c r="L23" s="94"/>
      <c r="M23" s="78"/>
      <c r="N23" s="78"/>
      <c r="O23" s="78"/>
    </row>
    <row r="24" spans="1:18" ht="13.8">
      <c r="A24" s="50" t="s">
        <v>159</v>
      </c>
      <c r="B24" s="85"/>
      <c r="C24" s="85"/>
      <c r="D24" s="85">
        <v>0</v>
      </c>
      <c r="E24" s="51"/>
      <c r="F24" s="82"/>
      <c r="G24" s="51"/>
      <c r="H24" s="51"/>
      <c r="I24" s="78"/>
      <c r="J24" s="78"/>
      <c r="K24" s="78"/>
      <c r="L24" s="78"/>
      <c r="M24" s="78"/>
      <c r="N24" s="78"/>
      <c r="O24" s="78"/>
    </row>
    <row r="25" spans="1:18" ht="13.8">
      <c r="A25" s="50" t="s">
        <v>158</v>
      </c>
      <c r="B25" s="85"/>
      <c r="C25" s="50" t="s">
        <v>157</v>
      </c>
      <c r="D25" s="51"/>
      <c r="E25" s="51"/>
      <c r="F25" s="82"/>
      <c r="G25" s="51"/>
      <c r="H25" s="51"/>
      <c r="I25" s="78"/>
      <c r="J25" s="78"/>
      <c r="K25" s="78"/>
      <c r="L25" s="78"/>
      <c r="M25" s="78"/>
      <c r="N25" s="78"/>
      <c r="O25" s="78"/>
    </row>
    <row r="26" spans="1:18" ht="15.75" customHeight="1">
      <c r="A26" s="50" t="s">
        <v>165</v>
      </c>
      <c r="B26" s="50" t="s">
        <v>0</v>
      </c>
      <c r="C26" s="50" t="s">
        <v>1</v>
      </c>
      <c r="D26" s="50" t="s">
        <v>163</v>
      </c>
      <c r="E26" s="50" t="s">
        <v>164</v>
      </c>
      <c r="F26" s="50" t="s">
        <v>0</v>
      </c>
      <c r="G26" s="50" t="s">
        <v>1</v>
      </c>
      <c r="H26" s="50" t="s">
        <v>163</v>
      </c>
      <c r="I26" s="78"/>
      <c r="J26" s="78"/>
      <c r="K26" s="78"/>
      <c r="L26" s="78"/>
      <c r="M26" s="78"/>
      <c r="N26" s="78"/>
      <c r="O26" s="78"/>
    </row>
    <row r="27" spans="1:18" ht="13.8">
      <c r="A27" s="50" t="s">
        <v>162</v>
      </c>
      <c r="B27" s="85"/>
      <c r="C27" s="85"/>
      <c r="D27" s="85">
        <v>0</v>
      </c>
      <c r="E27" s="50" t="s">
        <v>161</v>
      </c>
      <c r="F27" s="87">
        <f>B27+B28*$B30+0.5*B29*$B30*$B30</f>
        <v>0</v>
      </c>
      <c r="G27" s="87">
        <f>C27+C28*$B30+0.5*C29*$B30*$B30</f>
        <v>0</v>
      </c>
      <c r="H27" s="87">
        <f>D27+D28*$B30+0.5*D29*$B30*$B30</f>
        <v>0</v>
      </c>
      <c r="I27" s="78"/>
      <c r="J27" s="78"/>
      <c r="K27" s="78"/>
      <c r="L27" s="78"/>
      <c r="M27" s="78"/>
      <c r="N27" s="78"/>
      <c r="O27" s="78"/>
    </row>
    <row r="28" spans="1:18" ht="14.4">
      <c r="A28" s="50" t="s">
        <v>160</v>
      </c>
      <c r="B28" s="85"/>
      <c r="C28" s="85"/>
      <c r="D28" s="93">
        <v>0</v>
      </c>
      <c r="E28" s="50" t="s">
        <v>160</v>
      </c>
      <c r="F28" s="87">
        <f>B28+B29*$B30</f>
        <v>0</v>
      </c>
      <c r="G28" s="87">
        <f>C28+C29*$B30</f>
        <v>0</v>
      </c>
      <c r="H28" s="87">
        <f>D28+D29*$B30</f>
        <v>0</v>
      </c>
      <c r="I28" s="78"/>
      <c r="J28" s="78"/>
      <c r="K28" s="78"/>
      <c r="L28" s="78"/>
      <c r="M28" s="78"/>
      <c r="N28" s="78"/>
      <c r="O28" s="78"/>
    </row>
    <row r="29" spans="1:18" ht="13.8">
      <c r="A29" s="50" t="s">
        <v>159</v>
      </c>
      <c r="B29" s="85"/>
      <c r="C29" s="85"/>
      <c r="D29" s="85">
        <v>0</v>
      </c>
      <c r="E29" s="51"/>
      <c r="F29" s="82"/>
      <c r="G29" s="51"/>
      <c r="H29" s="51"/>
      <c r="I29" s="78"/>
      <c r="J29" s="78"/>
      <c r="K29" s="78"/>
      <c r="L29" s="78"/>
      <c r="M29" s="78"/>
      <c r="N29" s="78"/>
      <c r="O29" s="78"/>
    </row>
    <row r="30" spans="1:18" ht="13.8">
      <c r="A30" s="50" t="s">
        <v>158</v>
      </c>
      <c r="B30" s="85"/>
      <c r="C30" s="50" t="s">
        <v>157</v>
      </c>
      <c r="D30" s="51"/>
      <c r="E30" s="51"/>
      <c r="F30" s="82"/>
      <c r="G30" s="51"/>
      <c r="H30" s="51"/>
    </row>
    <row r="34" spans="1:18" ht="13.2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ht="13.8">
      <c r="B35" s="63"/>
      <c r="C35" s="7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spans="1:18" ht="13.8">
      <c r="A36" s="92" t="s">
        <v>156</v>
      </c>
      <c r="C36" s="91" t="s">
        <v>155</v>
      </c>
      <c r="F36" s="53" t="s">
        <v>154</v>
      </c>
    </row>
    <row r="37" spans="1:18" ht="13.2">
      <c r="A37" s="50" t="s">
        <v>133</v>
      </c>
      <c r="B37" s="50" t="s">
        <v>0</v>
      </c>
      <c r="C37" s="50" t="s">
        <v>1</v>
      </c>
      <c r="D37" s="50" t="s">
        <v>153</v>
      </c>
      <c r="E37" s="82"/>
      <c r="F37" s="50" t="s">
        <v>152</v>
      </c>
      <c r="G37" s="82"/>
      <c r="H37" s="82"/>
      <c r="I37" s="82"/>
      <c r="J37" s="86"/>
      <c r="K37" s="88"/>
      <c r="L37" s="78"/>
    </row>
    <row r="38" spans="1:18" ht="13.2">
      <c r="A38" s="50" t="s">
        <v>151</v>
      </c>
      <c r="B38" s="85"/>
      <c r="C38" s="85"/>
      <c r="D38" s="90" t="s">
        <v>150</v>
      </c>
      <c r="E38" s="82"/>
      <c r="F38" s="50" t="s">
        <v>149</v>
      </c>
      <c r="G38" s="83">
        <f>E41+E40*G39-0.5*9.8*G39*G39</f>
        <v>0</v>
      </c>
      <c r="H38" s="50" t="s">
        <v>148</v>
      </c>
      <c r="I38" s="89"/>
      <c r="J38" s="86"/>
      <c r="K38" s="88"/>
      <c r="L38" s="78"/>
    </row>
    <row r="39" spans="1:18" ht="13.8">
      <c r="A39" s="50" t="s">
        <v>147</v>
      </c>
      <c r="B39" s="87">
        <f>B41*COS(C40)</f>
        <v>0</v>
      </c>
      <c r="C39" s="87">
        <f>B41*SIN(C40)</f>
        <v>0</v>
      </c>
      <c r="D39" s="82"/>
      <c r="E39" s="82"/>
      <c r="F39" s="50" t="s">
        <v>146</v>
      </c>
      <c r="G39" s="83">
        <f>E40/9.8</f>
        <v>0</v>
      </c>
      <c r="H39" s="50" t="s">
        <v>141</v>
      </c>
      <c r="I39" s="89"/>
      <c r="J39" s="86"/>
      <c r="K39" s="88"/>
      <c r="L39" s="78"/>
    </row>
    <row r="40" spans="1:18" ht="13.8">
      <c r="A40" s="50" t="s">
        <v>145</v>
      </c>
      <c r="B40" s="85"/>
      <c r="C40" s="87">
        <f>B40*3.14159265358979/180</f>
        <v>0</v>
      </c>
      <c r="D40" s="82"/>
      <c r="E40" s="84">
        <f>C39</f>
        <v>0</v>
      </c>
      <c r="F40" s="50" t="s">
        <v>144</v>
      </c>
      <c r="G40" s="83">
        <f>(-E40+SQRT(E40*E40+2*9.8*E41))/-9.8</f>
        <v>0</v>
      </c>
      <c r="H40" s="50" t="s">
        <v>141</v>
      </c>
      <c r="I40" s="50" t="s">
        <v>143</v>
      </c>
      <c r="J40" s="86"/>
      <c r="K40" s="80"/>
      <c r="L40" s="78"/>
    </row>
    <row r="41" spans="1:18" ht="13.2">
      <c r="A41" s="50" t="s">
        <v>142</v>
      </c>
      <c r="B41" s="85"/>
      <c r="C41" s="50" t="s">
        <v>117</v>
      </c>
      <c r="D41" s="82"/>
      <c r="E41" s="84">
        <f>C38</f>
        <v>0</v>
      </c>
      <c r="F41" s="82"/>
      <c r="G41" s="83">
        <f>(-E40-SQRT(E40*E40+2*9.8*E41))/-9.8</f>
        <v>0</v>
      </c>
      <c r="H41" s="50" t="s">
        <v>141</v>
      </c>
      <c r="I41" s="82"/>
      <c r="J41" s="81">
        <f>B41*B41/9.8*SIN(2*C40)</f>
        <v>0</v>
      </c>
      <c r="K41" s="80"/>
      <c r="L41" s="78"/>
    </row>
    <row r="42" spans="1:18" ht="13.8">
      <c r="A42" s="111"/>
      <c r="B42" s="111"/>
      <c r="C42" s="111"/>
      <c r="D42" s="111"/>
      <c r="E42" s="111"/>
      <c r="J42" s="63"/>
      <c r="K42" s="79"/>
      <c r="L42" s="78"/>
    </row>
    <row r="43" spans="1:18" ht="13.2">
      <c r="A43" s="111"/>
      <c r="B43" s="111"/>
      <c r="C43" s="111"/>
      <c r="D43" s="111"/>
      <c r="E43" s="111"/>
      <c r="J43" s="78"/>
      <c r="K43" s="79"/>
      <c r="L43" s="78"/>
    </row>
    <row r="44" spans="1:18" ht="15.75" customHeight="1">
      <c r="A44" s="110"/>
      <c r="B44" s="110"/>
      <c r="C44" s="110"/>
      <c r="D44" s="110"/>
      <c r="E44" s="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1000"/>
  <sheetViews>
    <sheetView tabSelected="1" workbookViewId="0">
      <selection activeCell="G26" sqref="G26"/>
    </sheetView>
  </sheetViews>
  <sheetFormatPr baseColWidth="10" defaultColWidth="14.44140625" defaultRowHeight="15.75" customHeight="1"/>
  <cols>
    <col min="1" max="1" width="10.6640625" customWidth="1"/>
    <col min="2" max="2" width="14.88671875" bestFit="1" customWidth="1"/>
    <col min="3" max="3" width="16.109375" bestFit="1" customWidth="1"/>
    <col min="4" max="4" width="8.44140625" bestFit="1" customWidth="1"/>
    <col min="5" max="5" width="10.6640625" customWidth="1"/>
    <col min="6" max="6" width="8.109375" bestFit="1" customWidth="1"/>
    <col min="7" max="7" width="9.109375" bestFit="1" customWidth="1"/>
    <col min="8" max="8" width="9.5546875" bestFit="1" customWidth="1"/>
    <col min="9" max="9" width="9" bestFit="1" customWidth="1"/>
    <col min="10" max="10" width="10.6640625" customWidth="1"/>
    <col min="11" max="11" width="14.5546875" bestFit="1" customWidth="1"/>
    <col min="12" max="12" width="10.44140625" bestFit="1" customWidth="1"/>
    <col min="13" max="14" width="12" customWidth="1"/>
    <col min="15" max="15" width="8.109375" bestFit="1" customWidth="1"/>
    <col min="16" max="16" width="10.44140625" bestFit="1" customWidth="1"/>
    <col min="17" max="18" width="12" customWidth="1"/>
    <col min="19" max="19" width="10.6640625" customWidth="1"/>
    <col min="20" max="20" width="8.109375" bestFit="1" customWidth="1"/>
    <col min="21" max="21" width="10.44140625" bestFit="1" customWidth="1"/>
    <col min="22" max="23" width="12" customWidth="1"/>
    <col min="24" max="25" width="10.6640625" customWidth="1"/>
  </cols>
  <sheetData>
    <row r="1" spans="2:23" ht="14.25" customHeight="1">
      <c r="K1" s="12" t="s">
        <v>24</v>
      </c>
    </row>
    <row r="2" spans="2:23" ht="14.25" customHeight="1">
      <c r="B2" s="30" t="s">
        <v>25</v>
      </c>
      <c r="C2" s="30" t="s">
        <v>26</v>
      </c>
      <c r="D2" s="30" t="s">
        <v>27</v>
      </c>
      <c r="F2" s="30" t="s">
        <v>25</v>
      </c>
      <c r="G2" s="30" t="s">
        <v>28</v>
      </c>
      <c r="H2" s="30" t="s">
        <v>29</v>
      </c>
      <c r="I2" s="30" t="s">
        <v>30</v>
      </c>
      <c r="K2" s="30" t="s">
        <v>25</v>
      </c>
      <c r="L2" s="30" t="s">
        <v>31</v>
      </c>
      <c r="M2" s="30" t="s">
        <v>32</v>
      </c>
      <c r="N2" s="30" t="s">
        <v>33</v>
      </c>
      <c r="O2" s="30" t="s">
        <v>25</v>
      </c>
      <c r="P2" s="30" t="s">
        <v>31</v>
      </c>
      <c r="Q2" s="30" t="s">
        <v>32</v>
      </c>
      <c r="R2" s="30" t="s">
        <v>33</v>
      </c>
      <c r="S2" s="37"/>
      <c r="T2" s="30" t="s">
        <v>25</v>
      </c>
      <c r="U2" s="30" t="s">
        <v>31</v>
      </c>
      <c r="V2" s="30" t="s">
        <v>32</v>
      </c>
      <c r="W2" s="30" t="s">
        <v>33</v>
      </c>
    </row>
    <row r="3" spans="2:23" ht="14.25" customHeight="1">
      <c r="B3" s="34"/>
      <c r="C3" s="34"/>
      <c r="D3" s="33">
        <f>B3*C3</f>
        <v>0</v>
      </c>
      <c r="F3" s="34"/>
      <c r="G3" s="33">
        <f>F3*9.8</f>
        <v>0</v>
      </c>
      <c r="H3" s="34"/>
      <c r="I3" s="33">
        <f>H3*G3</f>
        <v>0</v>
      </c>
      <c r="K3" s="34"/>
      <c r="L3" s="34"/>
      <c r="M3" s="33">
        <f t="shared" ref="M3:M18" si="0">K3*9.8*COS(RADIANS(L3))</f>
        <v>0</v>
      </c>
      <c r="N3" s="33">
        <f t="shared" ref="N3:N18" si="1">K3*9.8*SIN(RADIANS(L3))</f>
        <v>0</v>
      </c>
      <c r="O3" s="34"/>
      <c r="P3" s="34"/>
      <c r="Q3" s="33">
        <f t="shared" ref="Q3:Q18" si="2">O3*9.8*COS(RADIANS(P3))</f>
        <v>0</v>
      </c>
      <c r="R3" s="33">
        <f t="shared" ref="R3:R18" si="3">O3*9.8*SIN(RADIANS(P3))</f>
        <v>0</v>
      </c>
      <c r="S3" s="10"/>
      <c r="T3" s="34"/>
      <c r="U3" s="34"/>
      <c r="V3" s="33">
        <f t="shared" ref="V3:V18" si="4">T3*9.8*COS(RADIANS(U3))</f>
        <v>0</v>
      </c>
      <c r="W3" s="33">
        <f t="shared" ref="W3:W18" si="5">T3*9.8*SIN(RADIANS(U3))</f>
        <v>0</v>
      </c>
    </row>
    <row r="4" spans="2:23" ht="14.25" customHeight="1">
      <c r="F4" s="34"/>
      <c r="G4" s="33">
        <f t="shared" ref="G4:G5" si="6">F4*9.8</f>
        <v>0</v>
      </c>
      <c r="H4" s="34"/>
      <c r="I4" s="33">
        <f t="shared" ref="I4:I5" si="7">H4*G4</f>
        <v>0</v>
      </c>
      <c r="K4" s="34"/>
      <c r="L4" s="34"/>
      <c r="M4" s="33">
        <f t="shared" si="0"/>
        <v>0</v>
      </c>
      <c r="N4" s="33">
        <f t="shared" si="1"/>
        <v>0</v>
      </c>
      <c r="O4" s="34"/>
      <c r="P4" s="34"/>
      <c r="Q4" s="33">
        <f t="shared" si="2"/>
        <v>0</v>
      </c>
      <c r="R4" s="33">
        <f t="shared" si="3"/>
        <v>0</v>
      </c>
      <c r="S4" s="10"/>
      <c r="T4" s="34"/>
      <c r="U4" s="34"/>
      <c r="V4" s="33">
        <f t="shared" si="4"/>
        <v>0</v>
      </c>
      <c r="W4" s="33">
        <f t="shared" si="5"/>
        <v>0</v>
      </c>
    </row>
    <row r="5" spans="2:23" ht="14.25" customHeight="1">
      <c r="F5" s="34"/>
      <c r="G5" s="33">
        <f t="shared" si="6"/>
        <v>0</v>
      </c>
      <c r="H5" s="34"/>
      <c r="I5" s="33">
        <f t="shared" si="7"/>
        <v>0</v>
      </c>
      <c r="K5" s="34"/>
      <c r="L5" s="34"/>
      <c r="M5" s="33">
        <f t="shared" si="0"/>
        <v>0</v>
      </c>
      <c r="N5" s="33">
        <f t="shared" si="1"/>
        <v>0</v>
      </c>
      <c r="O5" s="34"/>
      <c r="P5" s="34"/>
      <c r="Q5" s="33">
        <f t="shared" si="2"/>
        <v>0</v>
      </c>
      <c r="R5" s="33">
        <f t="shared" si="3"/>
        <v>0</v>
      </c>
      <c r="S5" s="10"/>
      <c r="T5" s="34"/>
      <c r="U5" s="34"/>
      <c r="V5" s="33">
        <f t="shared" si="4"/>
        <v>0</v>
      </c>
      <c r="W5" s="33">
        <f t="shared" si="5"/>
        <v>0</v>
      </c>
    </row>
    <row r="6" spans="2:23" ht="14.25" customHeight="1">
      <c r="K6" s="34"/>
      <c r="L6" s="34"/>
      <c r="M6" s="33">
        <f t="shared" si="0"/>
        <v>0</v>
      </c>
      <c r="N6" s="33">
        <f t="shared" si="1"/>
        <v>0</v>
      </c>
      <c r="O6" s="34"/>
      <c r="P6" s="34"/>
      <c r="Q6" s="33">
        <f t="shared" si="2"/>
        <v>0</v>
      </c>
      <c r="R6" s="33">
        <f t="shared" si="3"/>
        <v>0</v>
      </c>
      <c r="S6" s="10"/>
      <c r="T6" s="34"/>
      <c r="U6" s="34"/>
      <c r="V6" s="33">
        <f t="shared" si="4"/>
        <v>0</v>
      </c>
      <c r="W6" s="33">
        <f t="shared" si="5"/>
        <v>0</v>
      </c>
    </row>
    <row r="7" spans="2:23" ht="14.25" customHeight="1">
      <c r="K7" s="34"/>
      <c r="L7" s="34"/>
      <c r="M7" s="33">
        <f t="shared" si="0"/>
        <v>0</v>
      </c>
      <c r="N7" s="33">
        <f t="shared" si="1"/>
        <v>0</v>
      </c>
      <c r="O7" s="34"/>
      <c r="P7" s="34"/>
      <c r="Q7" s="33">
        <f t="shared" si="2"/>
        <v>0</v>
      </c>
      <c r="R7" s="33">
        <f t="shared" si="3"/>
        <v>0</v>
      </c>
      <c r="S7" s="10"/>
      <c r="T7" s="34"/>
      <c r="U7" s="34"/>
      <c r="V7" s="33">
        <f t="shared" si="4"/>
        <v>0</v>
      </c>
      <c r="W7" s="33">
        <f t="shared" si="5"/>
        <v>0</v>
      </c>
    </row>
    <row r="8" spans="2:23" ht="14.25" customHeight="1">
      <c r="K8" s="34"/>
      <c r="L8" s="34"/>
      <c r="M8" s="33">
        <f t="shared" si="0"/>
        <v>0</v>
      </c>
      <c r="N8" s="33">
        <f t="shared" si="1"/>
        <v>0</v>
      </c>
      <c r="O8" s="34"/>
      <c r="P8" s="34"/>
      <c r="Q8" s="33">
        <f t="shared" si="2"/>
        <v>0</v>
      </c>
      <c r="R8" s="33">
        <f t="shared" si="3"/>
        <v>0</v>
      </c>
      <c r="S8" s="10"/>
      <c r="T8" s="34"/>
      <c r="U8" s="34"/>
      <c r="V8" s="33">
        <f t="shared" si="4"/>
        <v>0</v>
      </c>
      <c r="W8" s="33">
        <f t="shared" si="5"/>
        <v>0</v>
      </c>
    </row>
    <row r="9" spans="2:23" ht="14.25" customHeight="1">
      <c r="K9" s="34"/>
      <c r="L9" s="34"/>
      <c r="M9" s="33">
        <f t="shared" si="0"/>
        <v>0</v>
      </c>
      <c r="N9" s="33">
        <f t="shared" si="1"/>
        <v>0</v>
      </c>
      <c r="O9" s="34"/>
      <c r="P9" s="34"/>
      <c r="Q9" s="33">
        <f t="shared" si="2"/>
        <v>0</v>
      </c>
      <c r="R9" s="33">
        <f t="shared" si="3"/>
        <v>0</v>
      </c>
      <c r="S9" s="10"/>
      <c r="T9" s="34"/>
      <c r="U9" s="34"/>
      <c r="V9" s="33">
        <f t="shared" si="4"/>
        <v>0</v>
      </c>
      <c r="W9" s="33">
        <f t="shared" si="5"/>
        <v>0</v>
      </c>
    </row>
    <row r="10" spans="2:23" ht="14.25" customHeight="1">
      <c r="B10" s="39" t="s">
        <v>25</v>
      </c>
      <c r="C10" s="47"/>
      <c r="D10" s="47"/>
      <c r="K10" s="34"/>
      <c r="L10" s="34"/>
      <c r="M10" s="33">
        <f t="shared" si="0"/>
        <v>0</v>
      </c>
      <c r="N10" s="33">
        <f t="shared" si="1"/>
        <v>0</v>
      </c>
      <c r="O10" s="34"/>
      <c r="P10" s="34"/>
      <c r="Q10" s="33">
        <f t="shared" si="2"/>
        <v>0</v>
      </c>
      <c r="R10" s="33">
        <f t="shared" si="3"/>
        <v>0</v>
      </c>
      <c r="S10" s="10"/>
      <c r="T10" s="34"/>
      <c r="U10" s="34"/>
      <c r="V10" s="33">
        <f t="shared" si="4"/>
        <v>0</v>
      </c>
      <c r="W10" s="33">
        <f t="shared" si="5"/>
        <v>0</v>
      </c>
    </row>
    <row r="11" spans="2:23" ht="14.25" customHeight="1">
      <c r="B11" s="39" t="s">
        <v>94</v>
      </c>
      <c r="C11" s="36"/>
      <c r="D11" s="36"/>
      <c r="F11" s="30" t="s">
        <v>34</v>
      </c>
      <c r="G11" s="30" t="s">
        <v>25</v>
      </c>
      <c r="H11" s="30" t="s">
        <v>27</v>
      </c>
      <c r="K11" s="34"/>
      <c r="L11" s="34"/>
      <c r="M11" s="33">
        <f t="shared" si="0"/>
        <v>0</v>
      </c>
      <c r="N11" s="33">
        <f t="shared" si="1"/>
        <v>0</v>
      </c>
      <c r="O11" s="34"/>
      <c r="P11" s="34"/>
      <c r="Q11" s="33">
        <f t="shared" si="2"/>
        <v>0</v>
      </c>
      <c r="R11" s="33">
        <f t="shared" si="3"/>
        <v>0</v>
      </c>
      <c r="S11" s="10"/>
      <c r="T11" s="34"/>
      <c r="U11" s="34"/>
      <c r="V11" s="33">
        <f t="shared" si="4"/>
        <v>0</v>
      </c>
      <c r="W11" s="33">
        <f t="shared" si="5"/>
        <v>0</v>
      </c>
    </row>
    <row r="12" spans="2:23" ht="14.25" customHeight="1">
      <c r="B12" s="39" t="s">
        <v>92</v>
      </c>
      <c r="C12" s="10">
        <f>2*PI()*SQRT(C11/9.8)</f>
        <v>0</v>
      </c>
      <c r="D12" s="10">
        <f>2*PI()*SQRT(D11/9.8)</f>
        <v>0</v>
      </c>
      <c r="F12" s="33">
        <f>H12/G12</f>
        <v>12.5</v>
      </c>
      <c r="G12" s="33">
        <v>12</v>
      </c>
      <c r="H12" s="33">
        <v>150</v>
      </c>
      <c r="K12" s="34"/>
      <c r="L12" s="34"/>
      <c r="M12" s="33">
        <f t="shared" si="0"/>
        <v>0</v>
      </c>
      <c r="N12" s="33">
        <f t="shared" si="1"/>
        <v>0</v>
      </c>
      <c r="O12" s="34"/>
      <c r="P12" s="34"/>
      <c r="Q12" s="33">
        <f t="shared" si="2"/>
        <v>0</v>
      </c>
      <c r="R12" s="33">
        <f t="shared" si="3"/>
        <v>0</v>
      </c>
      <c r="S12" s="10"/>
      <c r="T12" s="34"/>
      <c r="U12" s="34"/>
      <c r="V12" s="33">
        <f t="shared" si="4"/>
        <v>0</v>
      </c>
      <c r="W12" s="33">
        <f t="shared" si="5"/>
        <v>0</v>
      </c>
    </row>
    <row r="13" spans="2:23" ht="14.25" customHeight="1">
      <c r="B13" s="39" t="s">
        <v>93</v>
      </c>
      <c r="C13" s="10" t="e">
        <f>1/C12</f>
        <v>#DIV/0!</v>
      </c>
      <c r="D13" s="10" t="e">
        <f>1/D12</f>
        <v>#DIV/0!</v>
      </c>
      <c r="F13" s="33">
        <f>H13/G13</f>
        <v>12.5</v>
      </c>
      <c r="G13" s="33">
        <v>12</v>
      </c>
      <c r="H13" s="33">
        <v>150</v>
      </c>
      <c r="K13" s="34"/>
      <c r="L13" s="34"/>
      <c r="M13" s="33">
        <f t="shared" si="0"/>
        <v>0</v>
      </c>
      <c r="N13" s="33">
        <f t="shared" si="1"/>
        <v>0</v>
      </c>
      <c r="O13" s="34"/>
      <c r="P13" s="34"/>
      <c r="Q13" s="33">
        <f t="shared" si="2"/>
        <v>0</v>
      </c>
      <c r="R13" s="33">
        <f t="shared" si="3"/>
        <v>0</v>
      </c>
      <c r="S13" s="10"/>
      <c r="T13" s="34"/>
      <c r="U13" s="34"/>
      <c r="V13" s="33">
        <f t="shared" si="4"/>
        <v>0</v>
      </c>
      <c r="W13" s="33">
        <f t="shared" si="5"/>
        <v>0</v>
      </c>
    </row>
    <row r="14" spans="2:23" ht="14.25" customHeight="1">
      <c r="F14" s="33">
        <f>H14/G14</f>
        <v>12.5</v>
      </c>
      <c r="G14" s="33">
        <v>12</v>
      </c>
      <c r="H14" s="33">
        <v>150</v>
      </c>
      <c r="K14" s="34"/>
      <c r="L14" s="34"/>
      <c r="M14" s="33">
        <f t="shared" si="0"/>
        <v>0</v>
      </c>
      <c r="N14" s="33">
        <f t="shared" si="1"/>
        <v>0</v>
      </c>
      <c r="O14" s="34"/>
      <c r="P14" s="34"/>
      <c r="Q14" s="33">
        <f t="shared" si="2"/>
        <v>0</v>
      </c>
      <c r="R14" s="33">
        <f t="shared" si="3"/>
        <v>0</v>
      </c>
      <c r="S14" s="10"/>
      <c r="T14" s="34"/>
      <c r="U14" s="34"/>
      <c r="V14" s="33">
        <f t="shared" si="4"/>
        <v>0</v>
      </c>
      <c r="W14" s="33">
        <f t="shared" si="5"/>
        <v>0</v>
      </c>
    </row>
    <row r="15" spans="2:23" ht="14.25" customHeight="1">
      <c r="K15" s="34"/>
      <c r="L15" s="34"/>
      <c r="M15" s="33">
        <f t="shared" si="0"/>
        <v>0</v>
      </c>
      <c r="N15" s="33">
        <f t="shared" si="1"/>
        <v>0</v>
      </c>
      <c r="O15" s="34"/>
      <c r="P15" s="34"/>
      <c r="Q15" s="33">
        <f t="shared" si="2"/>
        <v>0</v>
      </c>
      <c r="R15" s="33">
        <f t="shared" si="3"/>
        <v>0</v>
      </c>
      <c r="S15" s="10"/>
      <c r="T15" s="34"/>
      <c r="U15" s="34"/>
      <c r="V15" s="33">
        <f t="shared" si="4"/>
        <v>0</v>
      </c>
      <c r="W15" s="33">
        <f t="shared" si="5"/>
        <v>0</v>
      </c>
    </row>
    <row r="16" spans="2:23" ht="14.25" customHeight="1">
      <c r="K16" s="34"/>
      <c r="L16" s="34"/>
      <c r="M16" s="33">
        <f t="shared" si="0"/>
        <v>0</v>
      </c>
      <c r="N16" s="33">
        <f t="shared" si="1"/>
        <v>0</v>
      </c>
      <c r="O16" s="34"/>
      <c r="P16" s="34"/>
      <c r="Q16" s="33">
        <f t="shared" si="2"/>
        <v>0</v>
      </c>
      <c r="R16" s="33">
        <f t="shared" si="3"/>
        <v>0</v>
      </c>
      <c r="S16" s="10"/>
      <c r="T16" s="34"/>
      <c r="U16" s="34"/>
      <c r="V16" s="33">
        <f t="shared" si="4"/>
        <v>0</v>
      </c>
      <c r="W16" s="33">
        <f t="shared" si="5"/>
        <v>0</v>
      </c>
    </row>
    <row r="17" spans="6:23" ht="14.25" customHeight="1">
      <c r="K17" s="34"/>
      <c r="L17" s="34"/>
      <c r="M17" s="33">
        <f t="shared" si="0"/>
        <v>0</v>
      </c>
      <c r="N17" s="33">
        <f t="shared" si="1"/>
        <v>0</v>
      </c>
      <c r="O17" s="34"/>
      <c r="P17" s="34"/>
      <c r="Q17" s="33">
        <f t="shared" si="2"/>
        <v>0</v>
      </c>
      <c r="R17" s="33">
        <f t="shared" si="3"/>
        <v>0</v>
      </c>
      <c r="S17" s="10"/>
      <c r="T17" s="34"/>
      <c r="U17" s="34"/>
      <c r="V17" s="33">
        <f t="shared" si="4"/>
        <v>0</v>
      </c>
      <c r="W17" s="33">
        <f t="shared" si="5"/>
        <v>0</v>
      </c>
    </row>
    <row r="18" spans="6:23" ht="14.25" customHeight="1">
      <c r="K18" s="34"/>
      <c r="L18" s="34"/>
      <c r="M18" s="33">
        <f t="shared" si="0"/>
        <v>0</v>
      </c>
      <c r="N18" s="33">
        <f t="shared" si="1"/>
        <v>0</v>
      </c>
      <c r="O18" s="34"/>
      <c r="P18" s="34"/>
      <c r="Q18" s="33">
        <f t="shared" si="2"/>
        <v>0</v>
      </c>
      <c r="R18" s="33">
        <f t="shared" si="3"/>
        <v>0</v>
      </c>
      <c r="S18" s="10"/>
      <c r="T18" s="34"/>
      <c r="U18" s="34"/>
      <c r="V18" s="33">
        <f t="shared" si="4"/>
        <v>0</v>
      </c>
      <c r="W18" s="33">
        <f t="shared" si="5"/>
        <v>0</v>
      </c>
    </row>
    <row r="19" spans="6:23" ht="14.25" customHeight="1"/>
    <row r="20" spans="6:23" ht="14.25" customHeight="1"/>
    <row r="21" spans="6:23" ht="14.25" customHeight="1"/>
    <row r="22" spans="6:23" ht="14.25" customHeight="1">
      <c r="F22" s="38" t="s">
        <v>95</v>
      </c>
      <c r="G22" s="9"/>
      <c r="H22" s="9"/>
    </row>
    <row r="23" spans="6:23" ht="14.25" customHeight="1">
      <c r="F23" s="39" t="s">
        <v>96</v>
      </c>
      <c r="G23" s="10">
        <f>G24*G25</f>
        <v>0</v>
      </c>
      <c r="H23" s="10">
        <f>H24*H25</f>
        <v>0</v>
      </c>
      <c r="I23" s="10">
        <f>I24*I25</f>
        <v>0</v>
      </c>
    </row>
    <row r="24" spans="6:23" ht="14.25" customHeight="1">
      <c r="F24" s="39" t="s">
        <v>97</v>
      </c>
      <c r="G24" s="36"/>
      <c r="H24" s="36"/>
      <c r="I24" s="36"/>
    </row>
    <row r="25" spans="6:23" ht="14.25" customHeight="1">
      <c r="F25" s="39" t="s">
        <v>99</v>
      </c>
      <c r="G25" s="36">
        <v>0.42</v>
      </c>
      <c r="H25" s="36"/>
      <c r="I25" s="36"/>
    </row>
    <row r="26" spans="6:23" ht="14.25" customHeight="1">
      <c r="F26" s="39" t="s">
        <v>98</v>
      </c>
      <c r="G26" s="10">
        <f>0.5*G24*G25^2</f>
        <v>0</v>
      </c>
      <c r="H26" s="10">
        <f>0.5*H24*H25^2</f>
        <v>0</v>
      </c>
      <c r="I26" s="10">
        <f>0.5*I24*I25^2</f>
        <v>0</v>
      </c>
    </row>
    <row r="27" spans="6:23" ht="14.25" customHeight="1"/>
    <row r="28" spans="6:23" ht="14.25" customHeight="1"/>
    <row r="29" spans="6:23" ht="14.25" customHeight="1"/>
    <row r="30" spans="6:23" ht="14.25" customHeight="1"/>
    <row r="31" spans="6:23" ht="14.25" customHeight="1"/>
    <row r="32" spans="6:2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E1583"/>
  <sheetViews>
    <sheetView zoomScale="115" zoomScaleNormal="115" workbookViewId="0">
      <selection activeCell="I14" sqref="I14"/>
    </sheetView>
  </sheetViews>
  <sheetFormatPr baseColWidth="10" defaultColWidth="14.44140625" defaultRowHeight="15.75" customHeight="1"/>
  <cols>
    <col min="1" max="1" width="10.6640625" customWidth="1"/>
    <col min="2" max="2" width="14.33203125" bestFit="1" customWidth="1"/>
    <col min="3" max="3" width="12.77734375" bestFit="1" customWidth="1"/>
    <col min="4" max="4" width="14.88671875" bestFit="1" customWidth="1"/>
    <col min="5" max="5" width="8.44140625" bestFit="1" customWidth="1"/>
    <col min="6" max="6" width="15.88671875" bestFit="1" customWidth="1"/>
    <col min="7" max="7" width="16.109375" bestFit="1" customWidth="1"/>
    <col min="8" max="8" width="15.33203125" customWidth="1"/>
    <col min="9" max="9" width="13.109375" style="19" bestFit="1" customWidth="1"/>
    <col min="10" max="11" width="3.77734375" style="19" bestFit="1" customWidth="1"/>
    <col min="12" max="12" width="12.44140625" style="9" bestFit="1" customWidth="1"/>
    <col min="13" max="13" width="8.21875" style="9" bestFit="1" customWidth="1"/>
    <col min="14" max="15" width="8" style="9" bestFit="1" customWidth="1"/>
    <col min="16" max="16" width="2.5546875" style="9" bestFit="1" customWidth="1"/>
    <col min="17" max="17" width="8" style="9" bestFit="1" customWidth="1"/>
    <col min="18" max="18" width="2.88671875" style="9" customWidth="1"/>
    <col min="19" max="19" width="3" style="9" customWidth="1"/>
    <col min="20" max="20" width="2.88671875" style="9" customWidth="1"/>
    <col min="21" max="21" width="2.5546875" style="9" bestFit="1" customWidth="1"/>
    <col min="22" max="22" width="3.5546875" style="9" bestFit="1" customWidth="1"/>
    <col min="23" max="23" width="3.88671875" style="9" bestFit="1" customWidth="1"/>
    <col min="24" max="24" width="3.5546875" style="9" bestFit="1" customWidth="1"/>
    <col min="25" max="25" width="4" style="9" customWidth="1"/>
    <col min="26" max="26" width="3.6640625" style="9" bestFit="1" customWidth="1"/>
    <col min="27" max="27" width="8.21875" style="9" bestFit="1" customWidth="1"/>
    <col min="28" max="28" width="10.6640625" customWidth="1"/>
    <col min="29" max="29" width="16.6640625" bestFit="1" customWidth="1"/>
    <col min="30" max="30" width="12" bestFit="1" customWidth="1"/>
    <col min="31" max="31" width="10" bestFit="1" customWidth="1"/>
    <col min="32" max="32" width="10.6640625" customWidth="1"/>
    <col min="33" max="33" width="14.33203125" bestFit="1" customWidth="1"/>
  </cols>
  <sheetData>
    <row r="1" spans="2:31" ht="14.25" customHeight="1">
      <c r="I1" s="20" t="s">
        <v>35</v>
      </c>
      <c r="J1" s="29"/>
      <c r="K1" s="29"/>
      <c r="L1" s="22" t="s">
        <v>36</v>
      </c>
      <c r="M1" s="29"/>
      <c r="N1" s="29"/>
      <c r="O1" s="29"/>
      <c r="P1" s="29"/>
      <c r="Q1" s="29"/>
      <c r="R1" s="23"/>
      <c r="S1" s="23"/>
      <c r="T1" s="23"/>
      <c r="U1" s="23"/>
      <c r="V1" s="23"/>
      <c r="W1" s="23"/>
      <c r="X1" s="23"/>
      <c r="Y1" s="23"/>
      <c r="Z1" s="23"/>
      <c r="AA1" s="10"/>
    </row>
    <row r="2" spans="2:31" ht="14.25" customHeight="1">
      <c r="B2" s="30" t="s">
        <v>25</v>
      </c>
      <c r="C2" s="30" t="s">
        <v>37</v>
      </c>
      <c r="D2" s="30" t="s">
        <v>38</v>
      </c>
      <c r="E2" s="30" t="s">
        <v>39</v>
      </c>
      <c r="F2" s="30" t="s">
        <v>40</v>
      </c>
      <c r="G2" s="30" t="s">
        <v>41</v>
      </c>
      <c r="I2" s="24" t="s">
        <v>42</v>
      </c>
      <c r="J2" s="25" t="s">
        <v>43</v>
      </c>
      <c r="K2" s="25" t="s">
        <v>44</v>
      </c>
      <c r="L2" s="26" t="s">
        <v>45</v>
      </c>
      <c r="M2" s="26" t="s">
        <v>46</v>
      </c>
      <c r="N2" s="25" t="s">
        <v>47</v>
      </c>
      <c r="O2" s="25" t="s">
        <v>48</v>
      </c>
      <c r="P2" s="26" t="s">
        <v>49</v>
      </c>
      <c r="Q2" s="26" t="s">
        <v>50</v>
      </c>
      <c r="R2" s="27" t="s">
        <v>51</v>
      </c>
      <c r="S2" s="27" t="s">
        <v>52</v>
      </c>
      <c r="T2" s="27" t="s">
        <v>53</v>
      </c>
      <c r="U2" s="27" t="s">
        <v>54</v>
      </c>
      <c r="V2" s="27" t="s">
        <v>55</v>
      </c>
      <c r="W2" s="27" t="s">
        <v>56</v>
      </c>
      <c r="X2" s="27" t="s">
        <v>57</v>
      </c>
      <c r="Y2" s="27" t="s">
        <v>58</v>
      </c>
      <c r="Z2" s="27" t="s">
        <v>59</v>
      </c>
      <c r="AA2" s="14" t="s">
        <v>87</v>
      </c>
      <c r="AC2" s="134" t="s">
        <v>60</v>
      </c>
      <c r="AD2" s="10"/>
    </row>
    <row r="3" spans="2:31" ht="14.25" customHeight="1">
      <c r="B3" s="34"/>
      <c r="C3" s="34"/>
      <c r="D3" s="33">
        <f t="shared" ref="D3:D10" si="0">0.5*B3*C3</f>
        <v>0</v>
      </c>
      <c r="E3" s="34"/>
      <c r="F3" s="33">
        <f t="shared" ref="F3:F10" si="1">9.8*E3*B3</f>
        <v>0</v>
      </c>
      <c r="G3" s="33">
        <f t="shared" ref="G3:G10" si="2">D3+F3</f>
        <v>0</v>
      </c>
      <c r="I3" s="28"/>
      <c r="J3" s="21"/>
      <c r="K3" s="21"/>
      <c r="L3" s="29">
        <f t="shared" ref="L3:L5" si="3">SQRT(J3^2+K3^2)</f>
        <v>0</v>
      </c>
      <c r="M3" s="29" t="e">
        <f t="shared" ref="M3:M5" si="4">DEGREES(ATAN(K3/J3))</f>
        <v>#DIV/0!</v>
      </c>
      <c r="N3" s="29" t="e">
        <f t="shared" ref="N3:N5" si="5">COS(RADIANS(Q3))*P3</f>
        <v>#DIV/0!</v>
      </c>
      <c r="O3" s="29" t="e">
        <f t="shared" ref="O3:O5" si="6">SIN(RADIANS(Q3))*P3</f>
        <v>#DIV/0!</v>
      </c>
      <c r="P3" s="29">
        <f t="shared" ref="P3:P5" si="7">SQRT(2*(I3*V3-9.8*U3))</f>
        <v>0</v>
      </c>
      <c r="Q3" s="29" t="e">
        <f t="shared" ref="Q3:Q5" si="8">M3</f>
        <v>#DIV/0!</v>
      </c>
      <c r="R3" s="23">
        <v>0</v>
      </c>
      <c r="S3" s="23">
        <v>10</v>
      </c>
      <c r="T3" s="23">
        <v>0</v>
      </c>
      <c r="U3" s="23">
        <v>0</v>
      </c>
      <c r="V3" s="23">
        <f t="shared" ref="V3:V5" si="9">W3+Y3</f>
        <v>0</v>
      </c>
      <c r="W3" s="23">
        <f t="shared" ref="W3:W5" si="10">0.5*I3*L3^2</f>
        <v>0</v>
      </c>
      <c r="X3" s="23">
        <f t="shared" ref="X3:X5" si="11">0.5*I3*P3^2</f>
        <v>0</v>
      </c>
      <c r="Y3" s="23">
        <f t="shared" ref="Y3:Y5" si="12">I3*9.8*T3</f>
        <v>0</v>
      </c>
      <c r="Z3" s="23">
        <f t="shared" ref="Z3:Z5" si="13">I3*9.8*U3</f>
        <v>0</v>
      </c>
      <c r="AA3" s="10" t="e">
        <f>V3/(I3*9.8)</f>
        <v>#DIV/0!</v>
      </c>
      <c r="AC3" s="30" t="s">
        <v>62</v>
      </c>
      <c r="AD3" s="31">
        <f>SQRT(2*AD4*AD5/(AD6+AD7))</f>
        <v>11186.353293187194</v>
      </c>
    </row>
    <row r="4" spans="2:31" ht="14.25" customHeight="1">
      <c r="B4" s="34"/>
      <c r="C4" s="34"/>
      <c r="D4" s="33">
        <f t="shared" si="0"/>
        <v>0</v>
      </c>
      <c r="E4" s="34"/>
      <c r="F4" s="33">
        <f t="shared" si="1"/>
        <v>0</v>
      </c>
      <c r="G4" s="33">
        <f t="shared" si="2"/>
        <v>0</v>
      </c>
      <c r="I4" s="28"/>
      <c r="J4" s="21"/>
      <c r="K4" s="21"/>
      <c r="L4" s="29">
        <f t="shared" si="3"/>
        <v>0</v>
      </c>
      <c r="M4" s="29" t="e">
        <f t="shared" si="4"/>
        <v>#DIV/0!</v>
      </c>
      <c r="N4" s="29" t="e">
        <f t="shared" si="5"/>
        <v>#DIV/0!</v>
      </c>
      <c r="O4" s="29" t="e">
        <f t="shared" si="6"/>
        <v>#DIV/0!</v>
      </c>
      <c r="P4" s="29">
        <f t="shared" si="7"/>
        <v>0</v>
      </c>
      <c r="Q4" s="29" t="e">
        <f t="shared" si="8"/>
        <v>#DIV/0!</v>
      </c>
      <c r="R4" s="23">
        <v>0</v>
      </c>
      <c r="S4" s="23">
        <v>10</v>
      </c>
      <c r="T4" s="23">
        <v>0</v>
      </c>
      <c r="U4" s="23">
        <v>0</v>
      </c>
      <c r="V4" s="23">
        <f t="shared" si="9"/>
        <v>0</v>
      </c>
      <c r="W4" s="23">
        <f t="shared" si="10"/>
        <v>0</v>
      </c>
      <c r="X4" s="23">
        <f t="shared" si="11"/>
        <v>0</v>
      </c>
      <c r="Y4" s="23">
        <f t="shared" si="12"/>
        <v>0</v>
      </c>
      <c r="Z4" s="23">
        <f t="shared" si="13"/>
        <v>0</v>
      </c>
      <c r="AA4" s="10" t="e">
        <f t="shared" ref="AA4:AA5" si="14">V4/(I4*9.8)</f>
        <v>#DIV/0!</v>
      </c>
      <c r="AC4" s="30" t="s">
        <v>63</v>
      </c>
      <c r="AD4" s="32">
        <v>6.6738400000000001E-11</v>
      </c>
    </row>
    <row r="5" spans="2:31" ht="14.25" customHeight="1">
      <c r="B5" s="34"/>
      <c r="C5" s="34"/>
      <c r="D5" s="33">
        <f t="shared" si="0"/>
        <v>0</v>
      </c>
      <c r="E5" s="34"/>
      <c r="F5" s="33">
        <f t="shared" si="1"/>
        <v>0</v>
      </c>
      <c r="G5" s="33">
        <f t="shared" si="2"/>
        <v>0</v>
      </c>
      <c r="I5" s="28"/>
      <c r="J5" s="21"/>
      <c r="K5" s="21"/>
      <c r="L5" s="29">
        <f t="shared" si="3"/>
        <v>0</v>
      </c>
      <c r="M5" s="29" t="e">
        <f t="shared" si="4"/>
        <v>#DIV/0!</v>
      </c>
      <c r="N5" s="29" t="e">
        <f t="shared" si="5"/>
        <v>#DIV/0!</v>
      </c>
      <c r="O5" s="29" t="e">
        <f t="shared" si="6"/>
        <v>#DIV/0!</v>
      </c>
      <c r="P5" s="29">
        <f t="shared" si="7"/>
        <v>0</v>
      </c>
      <c r="Q5" s="29" t="e">
        <f t="shared" si="8"/>
        <v>#DIV/0!</v>
      </c>
      <c r="R5" s="23">
        <v>0</v>
      </c>
      <c r="S5" s="23">
        <v>10</v>
      </c>
      <c r="T5" s="23">
        <v>0</v>
      </c>
      <c r="U5" s="23">
        <v>0</v>
      </c>
      <c r="V5" s="23">
        <f t="shared" si="9"/>
        <v>0</v>
      </c>
      <c r="W5" s="23">
        <f t="shared" si="10"/>
        <v>0</v>
      </c>
      <c r="X5" s="23">
        <f t="shared" si="11"/>
        <v>0</v>
      </c>
      <c r="Y5" s="23">
        <f t="shared" si="12"/>
        <v>0</v>
      </c>
      <c r="Z5" s="23">
        <f t="shared" si="13"/>
        <v>0</v>
      </c>
      <c r="AA5" s="10" t="e">
        <f t="shared" si="14"/>
        <v>#DIV/0!</v>
      </c>
      <c r="AC5" s="30" t="s">
        <v>64</v>
      </c>
      <c r="AD5" s="32">
        <v>5.9999999999999999E+24</v>
      </c>
      <c r="AE5" s="1" t="s">
        <v>65</v>
      </c>
    </row>
    <row r="6" spans="2:31" ht="14.25" customHeight="1">
      <c r="B6" s="34"/>
      <c r="C6" s="34"/>
      <c r="D6" s="33">
        <f t="shared" si="0"/>
        <v>0</v>
      </c>
      <c r="E6" s="34"/>
      <c r="F6" s="33">
        <f t="shared" si="1"/>
        <v>0</v>
      </c>
      <c r="G6" s="33">
        <f t="shared" si="2"/>
        <v>0</v>
      </c>
      <c r="I6" s="28"/>
      <c r="J6" s="21"/>
      <c r="K6" s="21"/>
      <c r="L6" s="29">
        <f t="shared" ref="L6" si="15">SQRT(J6^2+K6^2)</f>
        <v>0</v>
      </c>
      <c r="M6" s="29" t="e">
        <f t="shared" ref="M6" si="16">DEGREES(ATAN(K6/J6))</f>
        <v>#DIV/0!</v>
      </c>
      <c r="N6" s="29" t="e">
        <f t="shared" ref="N6" si="17">COS(RADIANS(Q6))*P6</f>
        <v>#DIV/0!</v>
      </c>
      <c r="O6" s="29" t="e">
        <f t="shared" ref="O6" si="18">SIN(RADIANS(Q6))*P6</f>
        <v>#DIV/0!</v>
      </c>
      <c r="P6" s="29">
        <f t="shared" ref="P6" si="19">SQRT(2*(I6*V6-9.8*U6))</f>
        <v>0</v>
      </c>
      <c r="Q6" s="29" t="e">
        <f t="shared" ref="Q6" si="20">M6</f>
        <v>#DIV/0!</v>
      </c>
      <c r="R6" s="23">
        <v>0</v>
      </c>
      <c r="S6" s="23">
        <v>10</v>
      </c>
      <c r="T6" s="23">
        <v>0</v>
      </c>
      <c r="U6" s="23">
        <v>0</v>
      </c>
      <c r="V6" s="23">
        <f t="shared" ref="V6" si="21">W6+Y6</f>
        <v>0</v>
      </c>
      <c r="W6" s="23">
        <f t="shared" ref="W6" si="22">0.5*I6*L6^2</f>
        <v>0</v>
      </c>
      <c r="X6" s="23">
        <f t="shared" ref="X6" si="23">0.5*I6*P6^2</f>
        <v>0</v>
      </c>
      <c r="Y6" s="23">
        <f t="shared" ref="Y6" si="24">I6*9.8*T6</f>
        <v>0</v>
      </c>
      <c r="Z6" s="23">
        <f t="shared" ref="Z6" si="25">I6*9.8*U6</f>
        <v>0</v>
      </c>
      <c r="AA6" s="10" t="e">
        <f t="shared" ref="AA6" si="26">V6/(I6*9.8)</f>
        <v>#DIV/0!</v>
      </c>
      <c r="AC6" s="30" t="s">
        <v>66</v>
      </c>
      <c r="AD6" s="32">
        <v>6400000</v>
      </c>
      <c r="AE6" s="1" t="s">
        <v>67</v>
      </c>
    </row>
    <row r="7" spans="2:31" ht="14.25" customHeight="1">
      <c r="B7" s="34"/>
      <c r="C7" s="34"/>
      <c r="D7" s="33">
        <f t="shared" si="0"/>
        <v>0</v>
      </c>
      <c r="E7" s="34"/>
      <c r="F7" s="33">
        <f t="shared" si="1"/>
        <v>0</v>
      </c>
      <c r="G7" s="33">
        <f t="shared" si="2"/>
        <v>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6"/>
      <c r="AC7" s="30" t="s">
        <v>68</v>
      </c>
      <c r="AD7" s="34">
        <v>0</v>
      </c>
    </row>
    <row r="8" spans="2:31" ht="14.25" customHeight="1">
      <c r="B8" s="34"/>
      <c r="C8" s="34"/>
      <c r="D8" s="33">
        <f t="shared" si="0"/>
        <v>0</v>
      </c>
      <c r="E8" s="34"/>
      <c r="F8" s="33">
        <f t="shared" si="1"/>
        <v>0</v>
      </c>
      <c r="G8" s="33">
        <f t="shared" si="2"/>
        <v>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</row>
    <row r="9" spans="2:31" ht="14.25" customHeight="1">
      <c r="B9" s="34"/>
      <c r="C9" s="34"/>
      <c r="D9" s="33">
        <f t="shared" si="0"/>
        <v>0</v>
      </c>
      <c r="E9" s="34"/>
      <c r="F9" s="33">
        <f t="shared" si="1"/>
        <v>0</v>
      </c>
      <c r="G9" s="33">
        <f t="shared" si="2"/>
        <v>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6"/>
    </row>
    <row r="10" spans="2:31" ht="14.25" customHeight="1">
      <c r="B10" s="34"/>
      <c r="C10" s="34"/>
      <c r="D10" s="33">
        <f t="shared" si="0"/>
        <v>0</v>
      </c>
      <c r="E10" s="34"/>
      <c r="F10" s="33">
        <f t="shared" si="1"/>
        <v>0</v>
      </c>
      <c r="G10" s="33">
        <f t="shared" si="2"/>
        <v>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6"/>
    </row>
    <row r="11" spans="2:31" ht="14.25" customHeight="1"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6"/>
    </row>
    <row r="12" spans="2:31" ht="14.25" customHeight="1"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6"/>
    </row>
    <row r="13" spans="2:31" ht="14.25" customHeight="1"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6"/>
    </row>
    <row r="14" spans="2:31" ht="14.25" customHeight="1">
      <c r="B14" s="12" t="s">
        <v>61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6"/>
    </row>
    <row r="15" spans="2:31" ht="14.25" customHeight="1"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6"/>
    </row>
    <row r="16" spans="2:31" ht="14.25" customHeight="1"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6"/>
    </row>
    <row r="17" spans="9:27" ht="14.25" customHeight="1"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6"/>
    </row>
    <row r="18" spans="9:27" ht="14.25" customHeight="1"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6"/>
    </row>
    <row r="19" spans="9:27" ht="14.25" customHeight="1"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6"/>
    </row>
    <row r="20" spans="9:27" ht="14.25" customHeight="1"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6"/>
    </row>
    <row r="21" spans="9:27" ht="14.25" customHeight="1"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6"/>
    </row>
    <row r="22" spans="9:27" ht="14.25" customHeight="1"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6"/>
    </row>
    <row r="23" spans="9:27" ht="14.25" customHeight="1"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6"/>
    </row>
    <row r="24" spans="9:27" ht="14.25" customHeight="1"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6"/>
    </row>
    <row r="25" spans="9:27" ht="14.25" customHeight="1"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6"/>
    </row>
    <row r="26" spans="9:27" ht="14.25" customHeight="1"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6"/>
    </row>
    <row r="27" spans="9:27" ht="14.25" customHeight="1"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6"/>
    </row>
    <row r="28" spans="9:27" ht="14.25" customHeight="1"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6"/>
    </row>
    <row r="29" spans="9:27" ht="14.25" customHeight="1"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6"/>
    </row>
    <row r="30" spans="9:27" ht="14.25" customHeight="1"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6"/>
    </row>
    <row r="31" spans="9:27" ht="14.25" customHeight="1"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6"/>
    </row>
    <row r="32" spans="9:27" ht="14.25" customHeight="1"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6"/>
    </row>
    <row r="33" spans="9:27" ht="14.25" customHeight="1"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6"/>
    </row>
    <row r="34" spans="9:27" ht="14.25" customHeight="1"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6"/>
    </row>
    <row r="35" spans="9:27" ht="14.25" customHeight="1"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6"/>
    </row>
    <row r="36" spans="9:27" ht="14.25" customHeight="1"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6"/>
    </row>
    <row r="37" spans="9:27" ht="14.25" customHeight="1"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6"/>
    </row>
    <row r="38" spans="9:27" ht="14.25" customHeight="1"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6"/>
    </row>
    <row r="39" spans="9:27" ht="14.25" customHeight="1"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6"/>
    </row>
    <row r="40" spans="9:27" ht="14.25" customHeight="1"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6"/>
    </row>
    <row r="41" spans="9:27" ht="14.25" customHeight="1"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6"/>
    </row>
    <row r="42" spans="9:27" ht="14.25" customHeight="1"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6"/>
    </row>
    <row r="43" spans="9:27" ht="14.25" customHeight="1"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6"/>
    </row>
    <row r="44" spans="9:27" ht="14.25" customHeight="1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6"/>
    </row>
    <row r="45" spans="9:27" ht="14.25" customHeight="1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6"/>
    </row>
    <row r="46" spans="9:27" ht="14.25" customHeight="1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6"/>
    </row>
    <row r="47" spans="9:27" ht="14.25" customHeight="1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6"/>
    </row>
    <row r="48" spans="9:27" ht="14.25" customHeight="1"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6"/>
    </row>
    <row r="49" spans="9:27" ht="14.25" customHeight="1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6"/>
    </row>
    <row r="50" spans="9:27" ht="14.25" customHeight="1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6"/>
    </row>
    <row r="51" spans="9:27" ht="14.25" customHeight="1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6"/>
    </row>
    <row r="52" spans="9:27" ht="14.25" customHeight="1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6"/>
    </row>
    <row r="53" spans="9:27" ht="14.25" customHeight="1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6"/>
    </row>
    <row r="54" spans="9:27" ht="14.25" customHeight="1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6"/>
    </row>
    <row r="55" spans="9:27" ht="14.25" customHeight="1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6"/>
    </row>
    <row r="56" spans="9:27" ht="14.25" customHeight="1"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6"/>
    </row>
    <row r="57" spans="9:27" ht="14.25" customHeight="1"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6"/>
    </row>
    <row r="58" spans="9:27" ht="14.25" customHeight="1"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6"/>
    </row>
    <row r="59" spans="9:27" ht="14.25" customHeight="1"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6"/>
    </row>
    <row r="60" spans="9:27" ht="14.25" customHeight="1"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6"/>
    </row>
    <row r="61" spans="9:27" ht="14.25" customHeight="1"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6"/>
    </row>
    <row r="62" spans="9:27" ht="14.25" customHeight="1"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6"/>
    </row>
    <row r="63" spans="9:27" ht="14.25" customHeight="1"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6"/>
    </row>
    <row r="64" spans="9:27" ht="14.25" customHeight="1"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6"/>
    </row>
    <row r="65" spans="9:27" ht="14.25" customHeight="1"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6"/>
    </row>
    <row r="66" spans="9:27" ht="14.25" customHeight="1"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6"/>
    </row>
    <row r="67" spans="9:27" ht="14.25" customHeight="1"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6"/>
    </row>
    <row r="68" spans="9:27" ht="14.25" customHeight="1"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6"/>
    </row>
    <row r="69" spans="9:27" ht="14.25" customHeight="1"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6"/>
    </row>
    <row r="70" spans="9:27" ht="14.25" customHeight="1"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6"/>
    </row>
    <row r="71" spans="9:27" ht="14.25" customHeight="1"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6"/>
    </row>
    <row r="72" spans="9:27" ht="14.25" customHeight="1"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6"/>
    </row>
    <row r="73" spans="9:27" ht="14.25" customHeight="1"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6"/>
    </row>
    <row r="74" spans="9:27" ht="14.25" customHeight="1"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6"/>
    </row>
    <row r="75" spans="9:27" ht="14.25" customHeight="1"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6"/>
    </row>
    <row r="76" spans="9:27" ht="14.25" customHeight="1"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6"/>
    </row>
    <row r="77" spans="9:27" ht="14.25" customHeight="1"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6"/>
    </row>
    <row r="78" spans="9:27" ht="14.25" customHeight="1"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6"/>
    </row>
    <row r="79" spans="9:27" ht="14.25" customHeight="1"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6"/>
    </row>
    <row r="80" spans="9:27" ht="14.25" customHeight="1"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6"/>
    </row>
    <row r="81" spans="9:27" ht="14.25" customHeight="1"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6"/>
    </row>
    <row r="82" spans="9:27" ht="14.25" customHeight="1"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6"/>
    </row>
    <row r="83" spans="9:27" ht="14.25" customHeight="1"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6"/>
    </row>
    <row r="84" spans="9:27" ht="14.25" customHeight="1"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6"/>
    </row>
    <row r="85" spans="9:27" ht="14.25" customHeight="1"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6"/>
    </row>
    <row r="86" spans="9:27" ht="14.25" customHeight="1"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6"/>
    </row>
    <row r="87" spans="9:27" ht="14.25" customHeight="1"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6"/>
    </row>
    <row r="88" spans="9:27" ht="14.25" customHeight="1"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6"/>
    </row>
    <row r="89" spans="9:27" ht="14.25" customHeight="1"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6"/>
    </row>
    <row r="90" spans="9:27" ht="14.25" customHeight="1"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6"/>
    </row>
    <row r="91" spans="9:27" ht="14.25" customHeight="1"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6"/>
    </row>
    <row r="92" spans="9:27" ht="14.25" customHeight="1"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6"/>
    </row>
    <row r="93" spans="9:27" ht="14.25" customHeight="1"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6"/>
    </row>
    <row r="94" spans="9:27" ht="14.25" customHeight="1"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6"/>
    </row>
    <row r="95" spans="9:27" ht="14.25" customHeight="1"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6"/>
    </row>
    <row r="96" spans="9:27" ht="14.25" customHeight="1"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6"/>
    </row>
    <row r="97" spans="9:27" ht="14.25" customHeight="1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6"/>
    </row>
    <row r="98" spans="9:27" ht="14.25" customHeight="1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6"/>
    </row>
    <row r="99" spans="9:27" ht="14.25" customHeight="1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6"/>
    </row>
    <row r="100" spans="9:27" ht="14.25" customHeight="1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6"/>
    </row>
    <row r="101" spans="9:27" ht="14.25" customHeight="1"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6"/>
    </row>
    <row r="102" spans="9:27" ht="14.25" customHeight="1"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6"/>
    </row>
    <row r="103" spans="9:27" ht="14.25" customHeight="1"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6"/>
    </row>
    <row r="104" spans="9:27" ht="14.25" customHeight="1"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6"/>
    </row>
    <row r="105" spans="9:27" ht="14.25" customHeight="1"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6"/>
    </row>
    <row r="106" spans="9:27" ht="14.25" customHeight="1"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6"/>
    </row>
    <row r="107" spans="9:27" ht="14.25" customHeight="1"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6"/>
    </row>
    <row r="108" spans="9:27" ht="14.25" customHeight="1"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6"/>
    </row>
    <row r="109" spans="9:27" ht="14.25" customHeight="1"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6"/>
    </row>
    <row r="110" spans="9:27" ht="14.25" customHeight="1"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6"/>
    </row>
    <row r="111" spans="9:27" ht="14.25" customHeight="1"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6"/>
    </row>
    <row r="112" spans="9:27" ht="14.25" customHeight="1"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6"/>
    </row>
    <row r="113" spans="9:27" ht="14.25" customHeight="1"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6"/>
    </row>
    <row r="114" spans="9:27" ht="14.25" customHeight="1"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6"/>
    </row>
    <row r="115" spans="9:27" ht="14.25" customHeight="1"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6"/>
    </row>
    <row r="116" spans="9:27" ht="14.25" customHeight="1"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6"/>
    </row>
    <row r="117" spans="9:27" ht="14.25" customHeight="1"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6"/>
    </row>
    <row r="118" spans="9:27" ht="14.25" customHeight="1"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6"/>
    </row>
    <row r="119" spans="9:27" ht="14.25" customHeight="1"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6"/>
    </row>
    <row r="120" spans="9:27" ht="14.25" customHeight="1"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6"/>
    </row>
    <row r="121" spans="9:27" ht="14.25" customHeight="1"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6"/>
    </row>
    <row r="122" spans="9:27" ht="14.25" customHeight="1"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6"/>
    </row>
    <row r="123" spans="9:27" ht="14.25" customHeight="1"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6"/>
    </row>
    <row r="124" spans="9:27" ht="14.25" customHeight="1"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6"/>
    </row>
    <row r="125" spans="9:27" ht="14.25" customHeight="1"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6"/>
    </row>
    <row r="126" spans="9:27" ht="14.25" customHeight="1"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6"/>
    </row>
    <row r="127" spans="9:27" ht="14.25" customHeight="1"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6"/>
    </row>
    <row r="128" spans="9:27" ht="14.25" customHeight="1"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6"/>
    </row>
    <row r="129" spans="9:27" ht="14.25" customHeight="1"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6"/>
    </row>
    <row r="130" spans="9:27" ht="14.25" customHeight="1"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6"/>
    </row>
    <row r="131" spans="9:27" ht="14.25" customHeight="1"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6"/>
    </row>
    <row r="132" spans="9:27" ht="14.25" customHeight="1"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6"/>
    </row>
    <row r="133" spans="9:27" ht="14.25" customHeight="1"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6"/>
    </row>
    <row r="134" spans="9:27" ht="14.25" customHeight="1"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6"/>
    </row>
    <row r="135" spans="9:27" ht="14.25" customHeight="1"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6"/>
    </row>
    <row r="136" spans="9:27" ht="14.25" customHeight="1"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6"/>
    </row>
    <row r="137" spans="9:27" ht="14.25" customHeight="1"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6"/>
    </row>
    <row r="138" spans="9:27" ht="14.25" customHeight="1"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6"/>
    </row>
    <row r="139" spans="9:27" ht="14.25" customHeight="1"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6"/>
    </row>
    <row r="140" spans="9:27" ht="14.25" customHeight="1"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6"/>
    </row>
    <row r="141" spans="9:27" ht="14.25" customHeight="1"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6"/>
    </row>
    <row r="142" spans="9:27" ht="14.25" customHeight="1"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6"/>
    </row>
    <row r="143" spans="9:27" ht="14.25" customHeight="1"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6"/>
    </row>
    <row r="144" spans="9:27" ht="14.25" customHeight="1"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6"/>
    </row>
    <row r="145" spans="9:27" ht="14.25" customHeight="1"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6"/>
    </row>
    <row r="146" spans="9:27" ht="14.25" customHeight="1"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6"/>
    </row>
    <row r="147" spans="9:27" ht="14.25" customHeight="1"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6"/>
    </row>
    <row r="148" spans="9:27" ht="14.25" customHeight="1"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6"/>
    </row>
    <row r="149" spans="9:27" ht="14.25" customHeight="1"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6"/>
    </row>
    <row r="150" spans="9:27" ht="14.25" customHeight="1"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6"/>
    </row>
    <row r="151" spans="9:27" ht="14.25" customHeight="1"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6"/>
    </row>
    <row r="152" spans="9:27" ht="14.25" customHeight="1"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6"/>
    </row>
    <row r="153" spans="9:27" ht="14.25" customHeight="1"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6"/>
    </row>
    <row r="154" spans="9:27" ht="14.25" customHeight="1"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6"/>
    </row>
    <row r="155" spans="9:27" ht="14.25" customHeight="1"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6"/>
    </row>
    <row r="156" spans="9:27" ht="14.25" customHeight="1"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6"/>
    </row>
    <row r="157" spans="9:27" ht="14.25" customHeight="1"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6"/>
    </row>
    <row r="158" spans="9:27" ht="14.25" customHeight="1"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6"/>
    </row>
    <row r="159" spans="9:27" ht="14.25" customHeight="1"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6"/>
    </row>
    <row r="160" spans="9:27" ht="14.25" customHeight="1"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6"/>
    </row>
    <row r="161" spans="9:27" ht="14.25" customHeight="1"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6"/>
    </row>
    <row r="162" spans="9:27" ht="14.25" customHeight="1"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6"/>
    </row>
    <row r="163" spans="9:27" ht="14.25" customHeight="1"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6"/>
    </row>
    <row r="164" spans="9:27" ht="14.25" customHeight="1"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6"/>
    </row>
    <row r="165" spans="9:27" ht="14.25" customHeight="1"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6"/>
    </row>
    <row r="166" spans="9:27" ht="14.25" customHeight="1"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6"/>
    </row>
    <row r="167" spans="9:27" ht="14.25" customHeight="1"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6"/>
    </row>
    <row r="168" spans="9:27" ht="14.25" customHeight="1"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6"/>
    </row>
    <row r="169" spans="9:27" ht="14.25" customHeight="1"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6"/>
    </row>
    <row r="170" spans="9:27" ht="14.25" customHeight="1"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6"/>
    </row>
    <row r="171" spans="9:27" ht="14.25" customHeight="1"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6"/>
    </row>
    <row r="172" spans="9:27" ht="14.25" customHeight="1"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6"/>
    </row>
    <row r="173" spans="9:27" ht="14.25" customHeight="1"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6"/>
    </row>
    <row r="174" spans="9:27" ht="14.25" customHeight="1"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6"/>
    </row>
    <row r="175" spans="9:27" ht="14.25" customHeight="1"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6"/>
    </row>
    <row r="176" spans="9:27" ht="14.25" customHeight="1"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6"/>
    </row>
    <row r="177" spans="9:27" ht="14.25" customHeight="1"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6"/>
    </row>
    <row r="178" spans="9:27" ht="14.25" customHeight="1"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6"/>
    </row>
    <row r="179" spans="9:27" ht="14.25" customHeight="1"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6"/>
    </row>
    <row r="180" spans="9:27" ht="14.25" customHeight="1"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6"/>
    </row>
    <row r="181" spans="9:27" ht="14.25" customHeight="1"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6"/>
    </row>
    <row r="182" spans="9:27" ht="14.25" customHeight="1"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6"/>
    </row>
    <row r="183" spans="9:27" ht="14.25" customHeight="1"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6"/>
    </row>
    <row r="184" spans="9:27" ht="14.25" customHeight="1"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6"/>
    </row>
    <row r="185" spans="9:27" ht="14.25" customHeight="1"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6"/>
    </row>
    <row r="186" spans="9:27" ht="14.25" customHeight="1"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6"/>
    </row>
    <row r="187" spans="9:27" ht="14.25" customHeight="1"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6"/>
    </row>
    <row r="188" spans="9:27" ht="14.25" customHeight="1"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6"/>
    </row>
    <row r="189" spans="9:27" ht="14.25" customHeight="1"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6"/>
    </row>
    <row r="190" spans="9:27" ht="14.25" customHeight="1"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6"/>
    </row>
    <row r="191" spans="9:27" ht="14.25" customHeight="1"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6"/>
    </row>
    <row r="192" spans="9:27" ht="14.25" customHeight="1"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6"/>
    </row>
    <row r="193" spans="9:27" ht="14.25" customHeight="1"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6"/>
    </row>
    <row r="194" spans="9:27" ht="14.25" customHeight="1"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6"/>
    </row>
    <row r="195" spans="9:27" ht="14.25" customHeight="1"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6"/>
    </row>
    <row r="196" spans="9:27" ht="14.25" customHeight="1"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6"/>
    </row>
    <row r="197" spans="9:27" ht="14.25" customHeight="1"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6"/>
    </row>
    <row r="198" spans="9:27" ht="14.25" customHeight="1"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6"/>
    </row>
    <row r="199" spans="9:27" ht="14.25" customHeight="1"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6"/>
    </row>
    <row r="200" spans="9:27" ht="14.25" customHeight="1"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6"/>
    </row>
    <row r="201" spans="9:27" ht="14.25" customHeight="1"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6"/>
    </row>
    <row r="202" spans="9:27" ht="14.25" customHeight="1"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6"/>
    </row>
    <row r="203" spans="9:27" ht="14.25" customHeight="1"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6"/>
    </row>
    <row r="204" spans="9:27" ht="14.25" customHeight="1"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6"/>
    </row>
    <row r="205" spans="9:27" ht="14.25" customHeight="1"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6"/>
    </row>
    <row r="206" spans="9:27" ht="14.25" customHeight="1"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6"/>
    </row>
    <row r="207" spans="9:27" ht="14.25" customHeight="1"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6"/>
    </row>
    <row r="208" spans="9:27" ht="14.25" customHeight="1"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6"/>
    </row>
    <row r="209" spans="9:27" ht="14.25" customHeight="1"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6"/>
    </row>
    <row r="210" spans="9:27" ht="14.25" customHeight="1"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6"/>
    </row>
    <row r="211" spans="9:27" ht="14.25" customHeight="1"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6"/>
    </row>
    <row r="212" spans="9:27" ht="14.25" customHeight="1"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6"/>
    </row>
    <row r="213" spans="9:27" ht="14.25" customHeight="1"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6"/>
    </row>
    <row r="214" spans="9:27" ht="14.25" customHeight="1"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6"/>
    </row>
    <row r="215" spans="9:27" ht="14.25" customHeight="1"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6"/>
    </row>
    <row r="216" spans="9:27" ht="14.25" customHeight="1"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6"/>
    </row>
    <row r="217" spans="9:27" ht="14.25" customHeight="1"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6"/>
    </row>
    <row r="218" spans="9:27" ht="14.25" customHeight="1"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6"/>
    </row>
    <row r="219" spans="9:27" ht="14.25" customHeight="1"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6"/>
    </row>
    <row r="220" spans="9:27" ht="14.25" customHeight="1"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6"/>
    </row>
    <row r="221" spans="9:27" ht="14.25" customHeight="1"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6"/>
    </row>
    <row r="222" spans="9:27" ht="14.25" customHeight="1"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6"/>
    </row>
    <row r="223" spans="9:27" ht="14.25" customHeight="1"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6"/>
    </row>
    <row r="224" spans="9:27" ht="14.25" customHeight="1"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6"/>
    </row>
    <row r="225" spans="9:27" ht="14.25" customHeight="1"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6"/>
    </row>
    <row r="226" spans="9:27" ht="14.25" customHeight="1"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6"/>
    </row>
    <row r="227" spans="9:27" ht="14.25" customHeight="1"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6"/>
    </row>
    <row r="228" spans="9:27" ht="14.25" customHeight="1"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6"/>
    </row>
    <row r="229" spans="9:27" ht="14.25" customHeight="1"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6"/>
    </row>
    <row r="230" spans="9:27" ht="14.25" customHeight="1"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6"/>
    </row>
    <row r="231" spans="9:27" ht="14.25" customHeight="1"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6"/>
    </row>
    <row r="232" spans="9:27" ht="14.25" customHeight="1"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6"/>
    </row>
    <row r="233" spans="9:27" ht="14.25" customHeight="1"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6"/>
    </row>
    <row r="234" spans="9:27" ht="14.25" customHeight="1"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6"/>
    </row>
    <row r="235" spans="9:27" ht="14.25" customHeight="1"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6"/>
    </row>
    <row r="236" spans="9:27" ht="14.25" customHeight="1"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6"/>
    </row>
    <row r="237" spans="9:27" ht="14.25" customHeight="1"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6"/>
    </row>
    <row r="238" spans="9:27" ht="14.25" customHeight="1"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6"/>
    </row>
    <row r="239" spans="9:27" ht="14.25" customHeight="1"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6"/>
    </row>
    <row r="240" spans="9:27" ht="14.25" customHeight="1"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6"/>
    </row>
    <row r="241" spans="9:27" ht="14.25" customHeight="1"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6"/>
    </row>
    <row r="242" spans="9:27" ht="14.25" customHeight="1"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6"/>
    </row>
    <row r="243" spans="9:27" ht="14.25" customHeight="1"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6"/>
    </row>
    <row r="244" spans="9:27" ht="14.25" customHeight="1"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6"/>
    </row>
    <row r="245" spans="9:27" ht="14.25" customHeight="1"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6"/>
    </row>
    <row r="246" spans="9:27" ht="14.25" customHeight="1"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6"/>
    </row>
    <row r="247" spans="9:27" ht="14.25" customHeight="1"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6"/>
    </row>
    <row r="248" spans="9:27" ht="14.25" customHeight="1"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6"/>
    </row>
    <row r="249" spans="9:27" ht="14.25" customHeight="1"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6"/>
    </row>
    <row r="250" spans="9:27" ht="14.25" customHeight="1"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6"/>
    </row>
    <row r="251" spans="9:27" ht="14.25" customHeight="1"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6"/>
    </row>
    <row r="252" spans="9:27" ht="14.25" customHeight="1"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6"/>
    </row>
    <row r="253" spans="9:27" ht="14.25" customHeight="1"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6"/>
    </row>
    <row r="254" spans="9:27" ht="14.25" customHeight="1"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6"/>
    </row>
    <row r="255" spans="9:27" ht="14.25" customHeight="1"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6"/>
    </row>
    <row r="256" spans="9:27" ht="14.25" customHeight="1"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6"/>
    </row>
    <row r="257" spans="9:27" ht="14.25" customHeight="1"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6"/>
    </row>
    <row r="258" spans="9:27" ht="14.25" customHeight="1"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6"/>
    </row>
    <row r="259" spans="9:27" ht="14.25" customHeight="1"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6"/>
    </row>
    <row r="260" spans="9:27" ht="14.25" customHeight="1"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6"/>
    </row>
    <row r="261" spans="9:27" ht="14.25" customHeight="1"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6"/>
    </row>
    <row r="262" spans="9:27" ht="14.25" customHeight="1"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6"/>
    </row>
    <row r="263" spans="9:27" ht="14.25" customHeight="1"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6"/>
    </row>
    <row r="264" spans="9:27" ht="14.25" customHeight="1"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6"/>
    </row>
    <row r="265" spans="9:27" ht="14.25" customHeight="1"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6"/>
    </row>
    <row r="266" spans="9:27" ht="14.25" customHeight="1"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6"/>
    </row>
    <row r="267" spans="9:27" ht="14.25" customHeight="1"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6"/>
    </row>
    <row r="268" spans="9:27" ht="14.25" customHeight="1"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6"/>
    </row>
    <row r="269" spans="9:27" ht="14.25" customHeight="1"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6"/>
    </row>
    <row r="270" spans="9:27" ht="14.25" customHeight="1"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6"/>
    </row>
    <row r="271" spans="9:27" ht="14.25" customHeight="1"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6"/>
    </row>
    <row r="272" spans="9:27" ht="14.25" customHeight="1"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6"/>
    </row>
    <row r="273" spans="9:27" ht="14.25" customHeight="1"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6"/>
    </row>
    <row r="274" spans="9:27" ht="14.25" customHeight="1"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6"/>
    </row>
    <row r="275" spans="9:27" ht="14.25" customHeight="1"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6"/>
    </row>
    <row r="276" spans="9:27" ht="14.25" customHeight="1"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6"/>
    </row>
    <row r="277" spans="9:27" ht="14.25" customHeight="1"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6"/>
    </row>
    <row r="278" spans="9:27" ht="14.25" customHeight="1"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6"/>
    </row>
    <row r="279" spans="9:27" ht="14.25" customHeight="1"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6"/>
    </row>
    <row r="280" spans="9:27" ht="14.25" customHeight="1"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6"/>
    </row>
    <row r="281" spans="9:27" ht="14.25" customHeight="1"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6"/>
    </row>
    <row r="282" spans="9:27" ht="14.25" customHeight="1"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6"/>
    </row>
    <row r="283" spans="9:27" ht="14.25" customHeight="1"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6"/>
    </row>
    <row r="284" spans="9:27" ht="14.25" customHeight="1"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6"/>
    </row>
    <row r="285" spans="9:27" ht="14.25" customHeight="1"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6"/>
    </row>
    <row r="286" spans="9:27" ht="14.25" customHeight="1"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6"/>
    </row>
    <row r="287" spans="9:27" ht="14.25" customHeight="1"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6"/>
    </row>
    <row r="288" spans="9:27" ht="14.25" customHeight="1"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6"/>
    </row>
    <row r="289" spans="9:27" ht="14.25" customHeight="1"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6"/>
    </row>
    <row r="290" spans="9:27" ht="14.25" customHeight="1"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6"/>
    </row>
    <row r="291" spans="9:27" ht="14.25" customHeight="1"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6"/>
    </row>
    <row r="292" spans="9:27" ht="14.25" customHeight="1"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6"/>
    </row>
    <row r="293" spans="9:27" ht="14.25" customHeight="1"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6"/>
    </row>
    <row r="294" spans="9:27" ht="14.25" customHeight="1"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6"/>
    </row>
    <row r="295" spans="9:27" ht="14.25" customHeight="1"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6"/>
    </row>
    <row r="296" spans="9:27" ht="14.25" customHeight="1"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6"/>
    </row>
    <row r="297" spans="9:27" ht="14.25" customHeight="1"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6"/>
    </row>
    <row r="298" spans="9:27" ht="14.25" customHeight="1"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6"/>
    </row>
    <row r="299" spans="9:27" ht="14.25" customHeight="1"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6"/>
    </row>
    <row r="300" spans="9:27" ht="14.25" customHeight="1"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6"/>
    </row>
    <row r="301" spans="9:27" ht="14.25" customHeight="1"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6"/>
    </row>
    <row r="302" spans="9:27" ht="14.25" customHeight="1"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6"/>
    </row>
    <row r="303" spans="9:27" ht="14.25" customHeight="1"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6"/>
    </row>
    <row r="304" spans="9:27" ht="14.25" customHeight="1"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6"/>
    </row>
    <row r="305" spans="9:27" ht="14.25" customHeight="1"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6"/>
    </row>
    <row r="306" spans="9:27" ht="14.25" customHeight="1"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6"/>
    </row>
    <row r="307" spans="9:27" ht="14.25" customHeight="1"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6"/>
    </row>
    <row r="308" spans="9:27" ht="14.25" customHeight="1"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6"/>
    </row>
    <row r="309" spans="9:27" ht="14.25" customHeight="1"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6"/>
    </row>
    <row r="310" spans="9:27" ht="14.25" customHeight="1"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6"/>
    </row>
    <row r="311" spans="9:27" ht="14.25" customHeight="1"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6"/>
    </row>
    <row r="312" spans="9:27" ht="14.25" customHeight="1"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6"/>
    </row>
    <row r="313" spans="9:27" ht="14.25" customHeight="1"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6"/>
    </row>
    <row r="314" spans="9:27" ht="14.25" customHeight="1"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6"/>
    </row>
    <row r="315" spans="9:27" ht="14.25" customHeight="1"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6"/>
    </row>
    <row r="316" spans="9:27" ht="14.25" customHeight="1"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6"/>
    </row>
    <row r="317" spans="9:27" ht="14.25" customHeight="1"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6"/>
    </row>
    <row r="318" spans="9:27" ht="14.25" customHeight="1"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6"/>
    </row>
    <row r="319" spans="9:27" ht="14.25" customHeight="1"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6"/>
    </row>
    <row r="320" spans="9:27" ht="14.25" customHeight="1"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6"/>
    </row>
    <row r="321" spans="9:27" ht="14.25" customHeight="1"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6"/>
    </row>
    <row r="322" spans="9:27" ht="14.25" customHeight="1"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6"/>
    </row>
    <row r="323" spans="9:27" ht="14.25" customHeight="1"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6"/>
    </row>
    <row r="324" spans="9:27" ht="14.25" customHeight="1"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6"/>
    </row>
    <row r="325" spans="9:27" ht="14.25" customHeight="1"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6"/>
    </row>
    <row r="326" spans="9:27" ht="14.25" customHeight="1"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6"/>
    </row>
    <row r="327" spans="9:27" ht="14.25" customHeight="1"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6"/>
    </row>
    <row r="328" spans="9:27" ht="14.25" customHeight="1"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6"/>
    </row>
    <row r="329" spans="9:27" ht="14.25" customHeight="1"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6"/>
    </row>
    <row r="330" spans="9:27" ht="14.25" customHeight="1"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6"/>
    </row>
    <row r="331" spans="9:27" ht="14.25" customHeight="1"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6"/>
    </row>
    <row r="332" spans="9:27" ht="14.25" customHeight="1"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6"/>
    </row>
    <row r="333" spans="9:27" ht="14.25" customHeight="1"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6"/>
    </row>
    <row r="334" spans="9:27" ht="14.25" customHeight="1"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6"/>
    </row>
    <row r="335" spans="9:27" ht="14.25" customHeight="1"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6"/>
    </row>
    <row r="336" spans="9:27" ht="14.25" customHeight="1"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6"/>
    </row>
    <row r="337" spans="9:27" ht="14.25" customHeight="1"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6"/>
    </row>
    <row r="338" spans="9:27" ht="14.25" customHeight="1"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6"/>
    </row>
    <row r="339" spans="9:27" ht="14.25" customHeight="1"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6"/>
    </row>
    <row r="340" spans="9:27" ht="14.25" customHeight="1"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6"/>
    </row>
    <row r="341" spans="9:27" ht="14.25" customHeight="1"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6"/>
    </row>
    <row r="342" spans="9:27" ht="14.25" customHeight="1"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6"/>
    </row>
    <row r="343" spans="9:27" ht="14.25" customHeight="1"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6"/>
    </row>
    <row r="344" spans="9:27" ht="14.25" customHeight="1"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6"/>
    </row>
    <row r="345" spans="9:27" ht="14.25" customHeight="1"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6"/>
    </row>
    <row r="346" spans="9:27" ht="14.25" customHeight="1"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6"/>
    </row>
    <row r="347" spans="9:27" ht="14.25" customHeight="1"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6"/>
    </row>
    <row r="348" spans="9:27" ht="14.25" customHeight="1"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6"/>
    </row>
    <row r="349" spans="9:27" ht="14.25" customHeight="1"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6"/>
    </row>
    <row r="350" spans="9:27" ht="14.25" customHeight="1"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6"/>
    </row>
    <row r="351" spans="9:27" ht="14.25" customHeight="1"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6"/>
    </row>
    <row r="352" spans="9:27" ht="14.25" customHeight="1"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6"/>
    </row>
    <row r="353" spans="9:27" ht="14.25" customHeight="1"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6"/>
    </row>
    <row r="354" spans="9:27" ht="14.25" customHeight="1"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6"/>
    </row>
    <row r="355" spans="9:27" ht="14.25" customHeight="1"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6"/>
    </row>
    <row r="356" spans="9:27" ht="14.25" customHeight="1"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6"/>
    </row>
    <row r="357" spans="9:27" ht="14.25" customHeight="1"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6"/>
    </row>
    <row r="358" spans="9:27" ht="14.25" customHeight="1"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6"/>
    </row>
    <row r="359" spans="9:27" ht="14.25" customHeight="1"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6"/>
    </row>
    <row r="360" spans="9:27" ht="14.25" customHeight="1"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6"/>
    </row>
    <row r="361" spans="9:27" ht="14.25" customHeight="1"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6"/>
    </row>
    <row r="362" spans="9:27" ht="14.25" customHeight="1"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6"/>
    </row>
    <row r="363" spans="9:27" ht="14.25" customHeight="1"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6"/>
    </row>
    <row r="364" spans="9:27" ht="14.25" customHeight="1"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6"/>
    </row>
    <row r="365" spans="9:27" ht="14.25" customHeight="1"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6"/>
    </row>
    <row r="366" spans="9:27" ht="14.25" customHeight="1"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6"/>
    </row>
    <row r="367" spans="9:27" ht="14.25" customHeight="1"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6"/>
    </row>
    <row r="368" spans="9:27" ht="14.25" customHeight="1"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6"/>
    </row>
    <row r="369" spans="9:27" ht="14.25" customHeight="1"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6"/>
    </row>
    <row r="370" spans="9:27" ht="14.25" customHeight="1"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6"/>
    </row>
    <row r="371" spans="9:27" ht="14.25" customHeight="1"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6"/>
    </row>
    <row r="372" spans="9:27" ht="14.25" customHeight="1"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6"/>
    </row>
    <row r="373" spans="9:27" ht="14.25" customHeight="1"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6"/>
    </row>
    <row r="374" spans="9:27" ht="14.25" customHeight="1"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6"/>
    </row>
    <row r="375" spans="9:27" ht="14.25" customHeight="1"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6"/>
    </row>
    <row r="376" spans="9:27" ht="14.25" customHeight="1"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6"/>
    </row>
    <row r="377" spans="9:27" ht="14.25" customHeight="1"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6"/>
    </row>
    <row r="378" spans="9:27" ht="14.25" customHeight="1"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6"/>
    </row>
    <row r="379" spans="9:27" ht="14.25" customHeight="1"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6"/>
    </row>
    <row r="380" spans="9:27" ht="14.25" customHeight="1"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6"/>
    </row>
    <row r="381" spans="9:27" ht="14.25" customHeight="1"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6"/>
    </row>
    <row r="382" spans="9:27" ht="14.25" customHeight="1"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6"/>
    </row>
    <row r="383" spans="9:27" ht="14.25" customHeight="1"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6"/>
    </row>
    <row r="384" spans="9:27" ht="14.25" customHeight="1"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6"/>
    </row>
    <row r="385" spans="9:27" ht="14.25" customHeight="1"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6"/>
    </row>
    <row r="386" spans="9:27" ht="14.25" customHeight="1"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6"/>
    </row>
    <row r="387" spans="9:27" ht="14.25" customHeight="1"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6"/>
    </row>
    <row r="388" spans="9:27" ht="14.25" customHeight="1"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6"/>
    </row>
    <row r="389" spans="9:27" ht="14.25" customHeight="1"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6"/>
    </row>
    <row r="390" spans="9:27" ht="14.25" customHeight="1"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6"/>
    </row>
    <row r="391" spans="9:27" ht="14.25" customHeight="1"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6"/>
    </row>
    <row r="392" spans="9:27" ht="14.25" customHeight="1"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6"/>
    </row>
    <row r="393" spans="9:27" ht="14.25" customHeight="1"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6"/>
    </row>
    <row r="394" spans="9:27" ht="14.25" customHeight="1"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6"/>
    </row>
    <row r="395" spans="9:27" ht="14.25" customHeight="1"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6"/>
    </row>
    <row r="396" spans="9:27" ht="14.25" customHeight="1"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6"/>
    </row>
    <row r="397" spans="9:27" ht="14.25" customHeight="1"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6"/>
    </row>
    <row r="398" spans="9:27" ht="14.25" customHeight="1"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6"/>
    </row>
    <row r="399" spans="9:27" ht="14.25" customHeight="1"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6"/>
    </row>
    <row r="400" spans="9:27" ht="14.25" customHeight="1"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6"/>
    </row>
    <row r="401" spans="9:27" ht="14.25" customHeight="1"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6"/>
    </row>
    <row r="402" spans="9:27" ht="14.25" customHeight="1"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6"/>
    </row>
    <row r="403" spans="9:27" ht="14.25" customHeight="1"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6"/>
    </row>
    <row r="404" spans="9:27" ht="14.25" customHeight="1"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6"/>
    </row>
    <row r="405" spans="9:27" ht="14.25" customHeight="1"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6"/>
    </row>
    <row r="406" spans="9:27" ht="14.25" customHeight="1"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6"/>
    </row>
    <row r="407" spans="9:27" ht="14.25" customHeight="1"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6"/>
    </row>
    <row r="408" spans="9:27" ht="14.25" customHeight="1"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6"/>
    </row>
    <row r="409" spans="9:27" ht="14.25" customHeight="1"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6"/>
    </row>
    <row r="410" spans="9:27" ht="14.25" customHeight="1"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6"/>
    </row>
    <row r="411" spans="9:27" ht="14.25" customHeight="1"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6"/>
    </row>
    <row r="412" spans="9:27" ht="14.25" customHeight="1"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6"/>
    </row>
    <row r="413" spans="9:27" ht="14.25" customHeight="1"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6"/>
    </row>
    <row r="414" spans="9:27" ht="14.25" customHeight="1"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6"/>
    </row>
    <row r="415" spans="9:27" ht="14.25" customHeight="1"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6"/>
    </row>
    <row r="416" spans="9:27" ht="14.25" customHeight="1"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6"/>
    </row>
    <row r="417" spans="9:27" ht="14.25" customHeight="1"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6"/>
    </row>
    <row r="418" spans="9:27" ht="14.25" customHeight="1"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6"/>
    </row>
    <row r="419" spans="9:27" ht="14.25" customHeight="1"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6"/>
    </row>
    <row r="420" spans="9:27" ht="14.25" customHeight="1"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6"/>
    </row>
    <row r="421" spans="9:27" ht="14.25" customHeight="1"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6"/>
    </row>
    <row r="422" spans="9:27" ht="14.25" customHeight="1"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6"/>
    </row>
    <row r="423" spans="9:27" ht="14.25" customHeight="1"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6"/>
    </row>
    <row r="424" spans="9:27" ht="14.25" customHeight="1"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6"/>
    </row>
    <row r="425" spans="9:27" ht="14.25" customHeight="1"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6"/>
    </row>
    <row r="426" spans="9:27" ht="14.25" customHeight="1"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6"/>
    </row>
    <row r="427" spans="9:27" ht="14.25" customHeight="1"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6"/>
    </row>
    <row r="428" spans="9:27" ht="14.25" customHeight="1"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6"/>
    </row>
    <row r="429" spans="9:27" ht="14.25" customHeight="1"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6"/>
    </row>
    <row r="430" spans="9:27" ht="14.25" customHeight="1"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6"/>
    </row>
    <row r="431" spans="9:27" ht="14.25" customHeight="1"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6"/>
    </row>
    <row r="432" spans="9:27" ht="14.25" customHeight="1"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6"/>
    </row>
    <row r="433" spans="9:27" ht="14.25" customHeight="1"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6"/>
    </row>
    <row r="434" spans="9:27" ht="14.25" customHeight="1"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6"/>
    </row>
    <row r="435" spans="9:27" ht="14.25" customHeight="1"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6"/>
    </row>
    <row r="436" spans="9:27" ht="14.25" customHeight="1"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6"/>
    </row>
    <row r="437" spans="9:27" ht="14.25" customHeight="1"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6"/>
    </row>
    <row r="438" spans="9:27" ht="14.25" customHeight="1"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6"/>
    </row>
    <row r="439" spans="9:27" ht="14.25" customHeight="1"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6"/>
    </row>
    <row r="440" spans="9:27" ht="14.25" customHeight="1"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6"/>
    </row>
    <row r="441" spans="9:27" ht="14.25" customHeight="1"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6"/>
    </row>
    <row r="442" spans="9:27" ht="14.25" customHeight="1"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6"/>
    </row>
    <row r="443" spans="9:27" ht="14.25" customHeight="1"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6"/>
    </row>
    <row r="444" spans="9:27" ht="14.25" customHeight="1"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6"/>
    </row>
    <row r="445" spans="9:27" ht="14.25" customHeight="1"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6"/>
    </row>
    <row r="446" spans="9:27" ht="14.25" customHeight="1"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6"/>
    </row>
    <row r="447" spans="9:27" ht="14.25" customHeight="1"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6"/>
    </row>
    <row r="448" spans="9:27" ht="14.25" customHeight="1"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6"/>
    </row>
    <row r="449" spans="9:27" ht="14.25" customHeight="1"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6"/>
    </row>
    <row r="450" spans="9:27" ht="14.25" customHeight="1"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6"/>
    </row>
    <row r="451" spans="9:27" ht="14.25" customHeight="1"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6"/>
    </row>
    <row r="452" spans="9:27" ht="14.25" customHeight="1"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6"/>
    </row>
    <row r="453" spans="9:27" ht="14.25" customHeight="1"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6"/>
    </row>
    <row r="454" spans="9:27" ht="14.25" customHeight="1"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6"/>
    </row>
    <row r="455" spans="9:27" ht="14.25" customHeight="1"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6"/>
    </row>
    <row r="456" spans="9:27" ht="14.25" customHeight="1"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6"/>
    </row>
    <row r="457" spans="9:27" ht="14.25" customHeight="1"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6"/>
    </row>
    <row r="458" spans="9:27" ht="14.25" customHeight="1"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6"/>
    </row>
    <row r="459" spans="9:27" ht="14.25" customHeight="1"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6"/>
    </row>
    <row r="460" spans="9:27" ht="14.25" customHeight="1"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6"/>
    </row>
    <row r="461" spans="9:27" ht="14.25" customHeight="1"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6"/>
    </row>
    <row r="462" spans="9:27" ht="14.25" customHeight="1"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6"/>
    </row>
    <row r="463" spans="9:27" ht="14.25" customHeight="1"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6"/>
    </row>
    <row r="464" spans="9:27" ht="14.25" customHeight="1"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6"/>
    </row>
    <row r="465" spans="9:27" ht="14.25" customHeight="1"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6"/>
    </row>
    <row r="466" spans="9:27" ht="14.25" customHeight="1"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6"/>
    </row>
    <row r="467" spans="9:27" ht="14.25" customHeight="1"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6"/>
    </row>
    <row r="468" spans="9:27" ht="14.25" customHeight="1"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6"/>
    </row>
    <row r="469" spans="9:27" ht="14.25" customHeight="1"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6"/>
    </row>
    <row r="470" spans="9:27" ht="14.25" customHeight="1"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6"/>
    </row>
    <row r="471" spans="9:27" ht="14.25" customHeight="1"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6"/>
    </row>
    <row r="472" spans="9:27" ht="14.25" customHeight="1"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6"/>
    </row>
    <row r="473" spans="9:27" ht="14.25" customHeight="1"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6"/>
    </row>
    <row r="474" spans="9:27" ht="14.25" customHeight="1"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6"/>
    </row>
    <row r="475" spans="9:27" ht="14.25" customHeight="1"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6"/>
    </row>
    <row r="476" spans="9:27" ht="14.25" customHeight="1"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6"/>
    </row>
    <row r="477" spans="9:27" ht="14.25" customHeight="1"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6"/>
    </row>
    <row r="478" spans="9:27" ht="14.25" customHeight="1"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6"/>
    </row>
    <row r="479" spans="9:27" ht="14.25" customHeight="1"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6"/>
    </row>
    <row r="480" spans="9:27" ht="14.25" customHeight="1"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6"/>
    </row>
    <row r="481" spans="9:27" ht="14.25" customHeight="1"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6"/>
    </row>
    <row r="482" spans="9:27" ht="14.25" customHeight="1"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6"/>
    </row>
    <row r="483" spans="9:27" ht="14.25" customHeight="1"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6"/>
    </row>
    <row r="484" spans="9:27" ht="14.25" customHeight="1"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6"/>
    </row>
    <row r="485" spans="9:27" ht="14.25" customHeight="1"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6"/>
    </row>
    <row r="486" spans="9:27" ht="14.25" customHeight="1"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6"/>
    </row>
    <row r="487" spans="9:27" ht="14.25" customHeight="1"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6"/>
    </row>
    <row r="488" spans="9:27" ht="14.25" customHeight="1"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6"/>
    </row>
    <row r="489" spans="9:27" ht="14.25" customHeight="1"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6"/>
    </row>
    <row r="490" spans="9:27" ht="14.25" customHeight="1"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6"/>
    </row>
    <row r="491" spans="9:27" ht="14.25" customHeight="1"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6"/>
    </row>
    <row r="492" spans="9:27" ht="14.25" customHeight="1"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6"/>
    </row>
    <row r="493" spans="9:27" ht="14.25" customHeight="1"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6"/>
    </row>
    <row r="494" spans="9:27" ht="14.25" customHeight="1"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6"/>
    </row>
    <row r="495" spans="9:27" ht="14.25" customHeight="1"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6"/>
    </row>
    <row r="496" spans="9:27" ht="14.25" customHeight="1"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6"/>
    </row>
    <row r="497" spans="9:27" ht="14.25" customHeight="1"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6"/>
    </row>
    <row r="498" spans="9:27" ht="14.25" customHeight="1"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6"/>
    </row>
    <row r="499" spans="9:27" ht="14.25" customHeight="1"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6"/>
    </row>
    <row r="500" spans="9:27" ht="14.25" customHeight="1"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6"/>
    </row>
    <row r="501" spans="9:27" ht="14.25" customHeight="1"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6"/>
    </row>
    <row r="502" spans="9:27" ht="14.25" customHeight="1"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6"/>
    </row>
    <row r="503" spans="9:27" ht="14.25" customHeight="1"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6"/>
    </row>
    <row r="504" spans="9:27" ht="14.25" customHeight="1"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6"/>
    </row>
    <row r="505" spans="9:27" ht="14.25" customHeight="1"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6"/>
    </row>
    <row r="506" spans="9:27" ht="14.25" customHeight="1"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6"/>
    </row>
    <row r="507" spans="9:27" ht="14.25" customHeight="1"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6"/>
    </row>
    <row r="508" spans="9:27" ht="14.25" customHeight="1"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6"/>
    </row>
    <row r="509" spans="9:27" ht="14.25" customHeight="1"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6"/>
    </row>
    <row r="510" spans="9:27" ht="14.25" customHeight="1"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6"/>
    </row>
    <row r="511" spans="9:27" ht="14.25" customHeight="1"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6"/>
    </row>
    <row r="512" spans="9:27" ht="14.25" customHeight="1"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6"/>
    </row>
    <row r="513" spans="9:27" ht="14.25" customHeight="1"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6"/>
    </row>
    <row r="514" spans="9:27" ht="14.25" customHeight="1"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6"/>
    </row>
    <row r="515" spans="9:27" ht="14.25" customHeight="1"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6"/>
    </row>
    <row r="516" spans="9:27" ht="14.25" customHeight="1"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6"/>
    </row>
    <row r="517" spans="9:27" ht="14.25" customHeight="1"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6"/>
    </row>
    <row r="518" spans="9:27" ht="14.25" customHeight="1"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6"/>
    </row>
    <row r="519" spans="9:27" ht="14.25" customHeight="1"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6"/>
    </row>
    <row r="520" spans="9:27" ht="14.25" customHeight="1"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6"/>
    </row>
    <row r="521" spans="9:27" ht="14.25" customHeight="1"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6"/>
    </row>
    <row r="522" spans="9:27" ht="14.25" customHeight="1"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6"/>
    </row>
    <row r="523" spans="9:27" ht="14.25" customHeight="1"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6"/>
    </row>
    <row r="524" spans="9:27" ht="14.25" customHeight="1"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6"/>
    </row>
    <row r="525" spans="9:27" ht="14.25" customHeight="1"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6"/>
    </row>
    <row r="526" spans="9:27" ht="14.25" customHeight="1"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6"/>
    </row>
    <row r="527" spans="9:27" ht="14.25" customHeight="1"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6"/>
    </row>
    <row r="528" spans="9:27" ht="14.25" customHeight="1"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6"/>
    </row>
    <row r="529" spans="9:27" ht="14.25" customHeight="1"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6"/>
    </row>
    <row r="530" spans="9:27" ht="14.25" customHeight="1"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6"/>
    </row>
    <row r="531" spans="9:27" ht="14.25" customHeight="1"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6"/>
    </row>
    <row r="532" spans="9:27" ht="14.25" customHeight="1"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6"/>
    </row>
    <row r="533" spans="9:27" ht="14.25" customHeight="1"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6"/>
    </row>
    <row r="534" spans="9:27" ht="14.25" customHeight="1"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6"/>
    </row>
    <row r="535" spans="9:27" ht="14.25" customHeight="1"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6"/>
    </row>
    <row r="536" spans="9:27" ht="14.25" customHeight="1"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6"/>
    </row>
    <row r="537" spans="9:27" ht="14.25" customHeight="1"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6"/>
    </row>
    <row r="538" spans="9:27" ht="14.25" customHeight="1"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6"/>
    </row>
    <row r="539" spans="9:27" ht="14.25" customHeight="1"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6"/>
    </row>
    <row r="540" spans="9:27" ht="14.25" customHeight="1"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6"/>
    </row>
    <row r="541" spans="9:27" ht="14.25" customHeight="1"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6"/>
    </row>
    <row r="542" spans="9:27" ht="14.25" customHeight="1"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6"/>
    </row>
    <row r="543" spans="9:27" ht="14.25" customHeight="1"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6"/>
    </row>
    <row r="544" spans="9:27" ht="14.25" customHeight="1"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6"/>
    </row>
    <row r="545" spans="9:27" ht="14.25" customHeight="1"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6"/>
    </row>
    <row r="546" spans="9:27" ht="14.25" customHeight="1"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6"/>
    </row>
    <row r="547" spans="9:27" ht="14.25" customHeight="1"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6"/>
    </row>
    <row r="548" spans="9:27" ht="14.25" customHeight="1"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6"/>
    </row>
    <row r="549" spans="9:27" ht="14.25" customHeight="1"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6"/>
    </row>
    <row r="550" spans="9:27" ht="14.25" customHeight="1"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6"/>
    </row>
    <row r="551" spans="9:27" ht="14.25" customHeight="1"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6"/>
    </row>
    <row r="552" spans="9:27" ht="14.25" customHeight="1"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6"/>
    </row>
    <row r="553" spans="9:27" ht="14.25" customHeight="1"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6"/>
    </row>
    <row r="554" spans="9:27" ht="14.25" customHeight="1"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6"/>
    </row>
    <row r="555" spans="9:27" ht="14.25" customHeight="1"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6"/>
    </row>
    <row r="556" spans="9:27" ht="14.25" customHeight="1"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6"/>
    </row>
    <row r="557" spans="9:27" ht="14.25" customHeight="1"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6"/>
    </row>
    <row r="558" spans="9:27" ht="14.25" customHeight="1"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6"/>
    </row>
    <row r="559" spans="9:27" ht="14.25" customHeight="1"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6"/>
    </row>
    <row r="560" spans="9:27" ht="14.25" customHeight="1"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6"/>
    </row>
    <row r="561" spans="9:27" ht="14.25" customHeight="1"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6"/>
    </row>
    <row r="562" spans="9:27" ht="14.25" customHeight="1"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6"/>
    </row>
    <row r="563" spans="9:27" ht="14.25" customHeight="1"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6"/>
    </row>
    <row r="564" spans="9:27" ht="14.25" customHeight="1"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6"/>
    </row>
    <row r="565" spans="9:27" ht="14.25" customHeight="1"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6"/>
    </row>
    <row r="566" spans="9:27" ht="14.25" customHeight="1"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6"/>
    </row>
    <row r="567" spans="9:27" ht="14.25" customHeight="1"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6"/>
    </row>
    <row r="568" spans="9:27" ht="14.25" customHeight="1"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6"/>
    </row>
    <row r="569" spans="9:27" ht="14.25" customHeight="1"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6"/>
    </row>
    <row r="570" spans="9:27" ht="14.25" customHeight="1"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6"/>
    </row>
    <row r="571" spans="9:27" ht="14.25" customHeight="1"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6"/>
    </row>
    <row r="572" spans="9:27" ht="14.25" customHeight="1"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6"/>
    </row>
    <row r="573" spans="9:27" ht="14.25" customHeight="1"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6"/>
    </row>
    <row r="574" spans="9:27" ht="14.25" customHeight="1"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6"/>
    </row>
    <row r="575" spans="9:27" ht="14.25" customHeight="1"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6"/>
    </row>
    <row r="576" spans="9:27" ht="14.25" customHeight="1"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6"/>
    </row>
    <row r="577" spans="9:27" ht="14.25" customHeight="1"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6"/>
    </row>
    <row r="578" spans="9:27" ht="14.25" customHeight="1"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6"/>
    </row>
    <row r="579" spans="9:27" ht="14.25" customHeight="1"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6"/>
    </row>
    <row r="580" spans="9:27" ht="14.25" customHeight="1"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6"/>
    </row>
    <row r="581" spans="9:27" ht="14.25" customHeight="1"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6"/>
    </row>
    <row r="582" spans="9:27" ht="14.25" customHeight="1"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6"/>
    </row>
    <row r="583" spans="9:27" ht="14.25" customHeight="1"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6"/>
    </row>
    <row r="584" spans="9:27" ht="14.25" customHeight="1"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6"/>
    </row>
    <row r="585" spans="9:27" ht="14.25" customHeight="1"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6"/>
    </row>
    <row r="586" spans="9:27" ht="14.25" customHeight="1"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6"/>
    </row>
    <row r="587" spans="9:27" ht="14.25" customHeight="1"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6"/>
    </row>
    <row r="588" spans="9:27" ht="14.25" customHeight="1"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6"/>
    </row>
    <row r="589" spans="9:27" ht="14.25" customHeight="1"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6"/>
    </row>
    <row r="590" spans="9:27" ht="14.25" customHeight="1"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6"/>
    </row>
    <row r="591" spans="9:27" ht="14.25" customHeight="1"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6"/>
    </row>
    <row r="592" spans="9:27" ht="14.25" customHeight="1"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6"/>
    </row>
    <row r="593" spans="9:27" ht="14.25" customHeight="1"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6"/>
    </row>
    <row r="594" spans="9:27" ht="14.25" customHeight="1"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6"/>
    </row>
    <row r="595" spans="9:27" ht="14.25" customHeight="1"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6"/>
    </row>
    <row r="596" spans="9:27" ht="14.25" customHeight="1"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6"/>
    </row>
    <row r="597" spans="9:27" ht="14.25" customHeight="1"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6"/>
    </row>
    <row r="598" spans="9:27" ht="14.25" customHeight="1"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6"/>
    </row>
    <row r="599" spans="9:27" ht="14.25" customHeight="1"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6"/>
    </row>
    <row r="600" spans="9:27" ht="14.25" customHeight="1"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6"/>
    </row>
    <row r="601" spans="9:27" ht="14.25" customHeight="1"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6"/>
    </row>
    <row r="602" spans="9:27" ht="14.25" customHeight="1"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6"/>
    </row>
    <row r="603" spans="9:27" ht="14.25" customHeight="1"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6"/>
    </row>
    <row r="604" spans="9:27" ht="14.25" customHeight="1"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6"/>
    </row>
    <row r="605" spans="9:27" ht="14.25" customHeight="1"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6"/>
    </row>
    <row r="606" spans="9:27" ht="14.25" customHeight="1"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6"/>
    </row>
    <row r="607" spans="9:27" ht="14.25" customHeight="1"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6"/>
    </row>
    <row r="608" spans="9:27" ht="14.25" customHeight="1"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6"/>
    </row>
    <row r="609" spans="9:27" ht="14.25" customHeight="1"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6"/>
    </row>
    <row r="610" spans="9:27" ht="14.25" customHeight="1"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6"/>
    </row>
    <row r="611" spans="9:27" ht="14.25" customHeight="1"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6"/>
    </row>
    <row r="612" spans="9:27" ht="14.25" customHeight="1"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6"/>
    </row>
    <row r="613" spans="9:27" ht="14.25" customHeight="1"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6"/>
    </row>
    <row r="614" spans="9:27" ht="14.25" customHeight="1"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6"/>
    </row>
    <row r="615" spans="9:27" ht="14.25" customHeight="1"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6"/>
    </row>
    <row r="616" spans="9:27" ht="14.25" customHeight="1"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6"/>
    </row>
    <row r="617" spans="9:27" ht="14.25" customHeight="1"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6"/>
    </row>
    <row r="618" spans="9:27" ht="14.25" customHeight="1"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6"/>
    </row>
    <row r="619" spans="9:27" ht="14.25" customHeight="1"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6"/>
    </row>
    <row r="620" spans="9:27" ht="14.25" customHeight="1"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6"/>
    </row>
    <row r="621" spans="9:27" ht="14.25" customHeight="1"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6"/>
    </row>
    <row r="622" spans="9:27" ht="14.25" customHeight="1"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6"/>
    </row>
    <row r="623" spans="9:27" ht="14.25" customHeight="1"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6"/>
    </row>
    <row r="624" spans="9:27" ht="14.25" customHeight="1"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6"/>
    </row>
    <row r="625" spans="9:27" ht="14.25" customHeight="1"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6"/>
    </row>
    <row r="626" spans="9:27" ht="14.25" customHeight="1"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6"/>
    </row>
    <row r="627" spans="9:27" ht="14.25" customHeight="1"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6"/>
    </row>
    <row r="628" spans="9:27" ht="14.25" customHeight="1"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6"/>
    </row>
    <row r="629" spans="9:27" ht="14.25" customHeight="1"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6"/>
    </row>
    <row r="630" spans="9:27" ht="14.25" customHeight="1"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6"/>
    </row>
    <row r="631" spans="9:27" ht="14.25" customHeight="1"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6"/>
    </row>
    <row r="632" spans="9:27" ht="14.25" customHeight="1"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6"/>
    </row>
    <row r="633" spans="9:27" ht="14.25" customHeight="1"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6"/>
    </row>
    <row r="634" spans="9:27" ht="14.25" customHeight="1"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6"/>
    </row>
    <row r="635" spans="9:27" ht="14.25" customHeight="1"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6"/>
    </row>
    <row r="636" spans="9:27" ht="14.25" customHeight="1"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6"/>
    </row>
    <row r="637" spans="9:27" ht="14.25" customHeight="1"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6"/>
    </row>
    <row r="638" spans="9:27" ht="14.25" customHeight="1"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6"/>
    </row>
    <row r="639" spans="9:27" ht="14.25" customHeight="1"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6"/>
    </row>
    <row r="640" spans="9:27" ht="14.25" customHeight="1"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6"/>
    </row>
    <row r="641" spans="9:27" ht="14.25" customHeight="1"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6"/>
    </row>
    <row r="642" spans="9:27" ht="14.25" customHeight="1"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6"/>
    </row>
    <row r="643" spans="9:27" ht="14.25" customHeight="1"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6"/>
    </row>
    <row r="644" spans="9:27" ht="14.25" customHeight="1"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6"/>
    </row>
    <row r="645" spans="9:27" ht="14.25" customHeight="1"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6"/>
    </row>
    <row r="646" spans="9:27" ht="14.25" customHeight="1"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6"/>
    </row>
    <row r="647" spans="9:27" ht="14.25" customHeight="1"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6"/>
    </row>
    <row r="648" spans="9:27" ht="14.25" customHeight="1"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6"/>
    </row>
    <row r="649" spans="9:27" ht="14.25" customHeight="1"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6"/>
    </row>
    <row r="650" spans="9:27" ht="14.25" customHeight="1"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6"/>
    </row>
    <row r="651" spans="9:27" ht="14.25" customHeight="1"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6"/>
    </row>
    <row r="652" spans="9:27" ht="14.25" customHeight="1"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6"/>
    </row>
    <row r="653" spans="9:27" ht="14.25" customHeight="1"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6"/>
    </row>
    <row r="654" spans="9:27" ht="14.25" customHeight="1"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6"/>
    </row>
    <row r="655" spans="9:27" ht="14.25" customHeight="1"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6"/>
    </row>
    <row r="656" spans="9:27" ht="14.25" customHeight="1"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6"/>
    </row>
    <row r="657" spans="9:27" ht="14.25" customHeight="1"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6"/>
    </row>
    <row r="658" spans="9:27" ht="14.25" customHeight="1"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6"/>
    </row>
    <row r="659" spans="9:27" ht="14.25" customHeight="1"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6"/>
    </row>
    <row r="660" spans="9:27" ht="14.25" customHeight="1"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6"/>
    </row>
    <row r="661" spans="9:27" ht="14.25" customHeight="1"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6"/>
    </row>
    <row r="662" spans="9:27" ht="14.25" customHeight="1"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6"/>
    </row>
    <row r="663" spans="9:27" ht="14.25" customHeight="1"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6"/>
    </row>
    <row r="664" spans="9:27" ht="14.25" customHeight="1"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6"/>
    </row>
    <row r="665" spans="9:27" ht="14.25" customHeight="1"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6"/>
    </row>
    <row r="666" spans="9:27" ht="14.25" customHeight="1"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6"/>
    </row>
    <row r="667" spans="9:27" ht="14.25" customHeight="1"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6"/>
    </row>
    <row r="668" spans="9:27" ht="14.25" customHeight="1"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6"/>
    </row>
    <row r="669" spans="9:27" ht="14.25" customHeight="1"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6"/>
    </row>
    <row r="670" spans="9:27" ht="14.25" customHeight="1"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6"/>
    </row>
    <row r="671" spans="9:27" ht="14.25" customHeight="1"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6"/>
    </row>
    <row r="672" spans="9:27" ht="14.25" customHeight="1"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6"/>
    </row>
    <row r="673" spans="9:27" ht="14.25" customHeight="1"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6"/>
    </row>
    <row r="674" spans="9:27" ht="14.25" customHeight="1"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6"/>
    </row>
    <row r="675" spans="9:27" ht="14.25" customHeight="1"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6"/>
    </row>
    <row r="676" spans="9:27" ht="14.25" customHeight="1"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6"/>
    </row>
    <row r="677" spans="9:27" ht="14.25" customHeight="1"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6"/>
    </row>
    <row r="678" spans="9:27" ht="14.25" customHeight="1"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6"/>
    </row>
    <row r="679" spans="9:27" ht="14.25" customHeight="1"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6"/>
    </row>
    <row r="680" spans="9:27" ht="14.25" customHeight="1"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6"/>
    </row>
    <row r="681" spans="9:27" ht="14.25" customHeight="1"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6"/>
    </row>
    <row r="682" spans="9:27" ht="14.25" customHeight="1"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6"/>
    </row>
    <row r="683" spans="9:27" ht="14.25" customHeight="1"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6"/>
    </row>
    <row r="684" spans="9:27" ht="14.25" customHeight="1"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6"/>
    </row>
    <row r="685" spans="9:27" ht="14.25" customHeight="1"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6"/>
    </row>
    <row r="686" spans="9:27" ht="14.25" customHeight="1"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6"/>
    </row>
    <row r="687" spans="9:27" ht="14.25" customHeight="1"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6"/>
    </row>
    <row r="688" spans="9:27" ht="14.25" customHeight="1"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6"/>
    </row>
    <row r="689" spans="9:27" ht="14.25" customHeight="1"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6"/>
    </row>
    <row r="690" spans="9:27" ht="14.25" customHeight="1"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6"/>
    </row>
    <row r="691" spans="9:27" ht="14.25" customHeight="1"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6"/>
    </row>
    <row r="692" spans="9:27" ht="14.25" customHeight="1"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6"/>
    </row>
    <row r="693" spans="9:27" ht="14.25" customHeight="1"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6"/>
    </row>
    <row r="694" spans="9:27" ht="14.25" customHeight="1"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6"/>
    </row>
    <row r="695" spans="9:27" ht="14.25" customHeight="1"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6"/>
    </row>
    <row r="696" spans="9:27" ht="14.25" customHeight="1"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6"/>
    </row>
    <row r="697" spans="9:27" ht="14.25" customHeight="1"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6"/>
    </row>
    <row r="698" spans="9:27" ht="14.25" customHeight="1"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6"/>
    </row>
    <row r="699" spans="9:27" ht="14.25" customHeight="1"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6"/>
    </row>
    <row r="700" spans="9:27" ht="14.25" customHeight="1"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6"/>
    </row>
    <row r="701" spans="9:27" ht="14.25" customHeight="1"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6"/>
    </row>
    <row r="702" spans="9:27" ht="14.25" customHeight="1"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6"/>
    </row>
    <row r="703" spans="9:27" ht="14.25" customHeight="1"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6"/>
    </row>
    <row r="704" spans="9:27" ht="14.25" customHeight="1"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6"/>
    </row>
    <row r="705" spans="9:27" ht="14.25" customHeight="1"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6"/>
    </row>
    <row r="706" spans="9:27" ht="14.25" customHeight="1"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6"/>
    </row>
    <row r="707" spans="9:27" ht="14.25" customHeight="1"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6"/>
    </row>
    <row r="708" spans="9:27" ht="14.25" customHeight="1"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6"/>
    </row>
    <row r="709" spans="9:27" ht="14.25" customHeight="1"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6"/>
    </row>
    <row r="710" spans="9:27" ht="14.25" customHeight="1"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6"/>
    </row>
    <row r="711" spans="9:27" ht="14.25" customHeight="1"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6"/>
    </row>
    <row r="712" spans="9:27" ht="14.25" customHeight="1"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6"/>
    </row>
    <row r="713" spans="9:27" ht="14.25" customHeight="1"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6"/>
    </row>
    <row r="714" spans="9:27" ht="14.25" customHeight="1"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6"/>
    </row>
    <row r="715" spans="9:27" ht="14.25" customHeight="1"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6"/>
    </row>
    <row r="716" spans="9:27" ht="14.25" customHeight="1"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6"/>
    </row>
    <row r="717" spans="9:27" ht="14.25" customHeight="1"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6"/>
    </row>
    <row r="718" spans="9:27" ht="14.25" customHeight="1"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6"/>
    </row>
    <row r="719" spans="9:27" ht="14.25" customHeight="1"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6"/>
    </row>
    <row r="720" spans="9:27" ht="14.25" customHeight="1"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6"/>
    </row>
    <row r="721" spans="9:27" ht="14.25" customHeight="1"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6"/>
    </row>
    <row r="722" spans="9:27" ht="14.25" customHeight="1"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6"/>
    </row>
    <row r="723" spans="9:27" ht="14.25" customHeight="1"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6"/>
    </row>
    <row r="724" spans="9:27" ht="14.25" customHeight="1"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6"/>
    </row>
    <row r="725" spans="9:27" ht="14.25" customHeight="1"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6"/>
    </row>
    <row r="726" spans="9:27" ht="14.25" customHeight="1"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6"/>
    </row>
    <row r="727" spans="9:27" ht="14.25" customHeight="1"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6"/>
    </row>
    <row r="728" spans="9:27" ht="14.25" customHeight="1"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6"/>
    </row>
    <row r="729" spans="9:27" ht="14.25" customHeight="1"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6"/>
    </row>
    <row r="730" spans="9:27" ht="14.25" customHeight="1"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6"/>
    </row>
    <row r="731" spans="9:27" ht="14.25" customHeight="1"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6"/>
    </row>
    <row r="732" spans="9:27" ht="14.25" customHeight="1"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6"/>
    </row>
    <row r="733" spans="9:27" ht="14.25" customHeight="1"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6"/>
    </row>
    <row r="734" spans="9:27" ht="14.25" customHeight="1"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6"/>
    </row>
    <row r="735" spans="9:27" ht="14.25" customHeight="1"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6"/>
    </row>
    <row r="736" spans="9:27" ht="14.25" customHeight="1"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6"/>
    </row>
    <row r="737" spans="9:27" ht="14.25" customHeight="1"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6"/>
    </row>
    <row r="738" spans="9:27" ht="14.25" customHeight="1"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6"/>
    </row>
    <row r="739" spans="9:27" ht="14.25" customHeight="1"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6"/>
    </row>
    <row r="740" spans="9:27" ht="14.25" customHeight="1"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6"/>
    </row>
    <row r="741" spans="9:27" ht="14.25" customHeight="1"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6"/>
    </row>
    <row r="742" spans="9:27" ht="14.25" customHeight="1"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6"/>
    </row>
    <row r="743" spans="9:27" ht="14.25" customHeight="1"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6"/>
    </row>
    <row r="744" spans="9:27" ht="14.25" customHeight="1"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6"/>
    </row>
    <row r="745" spans="9:27" ht="14.25" customHeight="1"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6"/>
    </row>
    <row r="746" spans="9:27" ht="14.25" customHeight="1"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6"/>
    </row>
    <row r="747" spans="9:27" ht="14.25" customHeight="1"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6"/>
    </row>
    <row r="748" spans="9:27" ht="14.25" customHeight="1"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6"/>
    </row>
    <row r="749" spans="9:27" ht="14.25" customHeight="1"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6"/>
    </row>
    <row r="750" spans="9:27" ht="14.25" customHeight="1"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6"/>
    </row>
    <row r="751" spans="9:27" ht="14.25" customHeight="1"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6"/>
    </row>
    <row r="752" spans="9:27" ht="14.25" customHeight="1"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6"/>
    </row>
    <row r="753" spans="9:27" ht="14.25" customHeight="1"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6"/>
    </row>
    <row r="754" spans="9:27" ht="14.25" customHeight="1"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6"/>
    </row>
    <row r="755" spans="9:27" ht="14.25" customHeight="1"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6"/>
    </row>
    <row r="756" spans="9:27" ht="14.25" customHeight="1"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6"/>
    </row>
    <row r="757" spans="9:27" ht="14.25" customHeight="1"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6"/>
    </row>
    <row r="758" spans="9:27" ht="14.25" customHeight="1"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6"/>
    </row>
    <row r="759" spans="9:27" ht="14.25" customHeight="1"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6"/>
    </row>
    <row r="760" spans="9:27" ht="14.25" customHeight="1"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6"/>
    </row>
    <row r="761" spans="9:27" ht="14.25" customHeight="1"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6"/>
    </row>
    <row r="762" spans="9:27" ht="14.25" customHeight="1"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6"/>
    </row>
    <row r="763" spans="9:27" ht="14.25" customHeight="1"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6"/>
    </row>
    <row r="764" spans="9:27" ht="14.25" customHeight="1"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6"/>
    </row>
    <row r="765" spans="9:27" ht="14.25" customHeight="1"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6"/>
    </row>
    <row r="766" spans="9:27" ht="14.25" customHeight="1"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6"/>
    </row>
    <row r="767" spans="9:27" ht="14.25" customHeight="1"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6"/>
    </row>
    <row r="768" spans="9:27" ht="14.25" customHeight="1"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6"/>
    </row>
    <row r="769" spans="9:27" ht="14.25" customHeight="1"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6"/>
    </row>
    <row r="770" spans="9:27" ht="14.25" customHeight="1"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6"/>
    </row>
    <row r="771" spans="9:27" ht="14.25" customHeight="1"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6"/>
    </row>
    <row r="772" spans="9:27" ht="14.25" customHeight="1"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6"/>
    </row>
    <row r="773" spans="9:27" ht="14.25" customHeight="1"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6"/>
    </row>
    <row r="774" spans="9:27" ht="14.25" customHeight="1"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6"/>
    </row>
    <row r="775" spans="9:27" ht="14.25" customHeight="1"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6"/>
    </row>
    <row r="776" spans="9:27" ht="14.25" customHeight="1"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6"/>
    </row>
    <row r="777" spans="9:27" ht="14.25" customHeight="1"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6"/>
    </row>
    <row r="778" spans="9:27" ht="14.25" customHeight="1"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6"/>
    </row>
    <row r="779" spans="9:27" ht="14.25" customHeight="1"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6"/>
    </row>
    <row r="780" spans="9:27" ht="14.25" customHeight="1"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6"/>
    </row>
    <row r="781" spans="9:27" ht="14.25" customHeight="1"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6"/>
    </row>
    <row r="782" spans="9:27" ht="14.25" customHeight="1"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6"/>
    </row>
    <row r="783" spans="9:27" ht="14.25" customHeight="1"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6"/>
    </row>
    <row r="784" spans="9:27" ht="14.25" customHeight="1"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6"/>
    </row>
    <row r="785" spans="9:27" ht="14.25" customHeight="1"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6"/>
    </row>
    <row r="786" spans="9:27" ht="14.25" customHeight="1"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6"/>
    </row>
    <row r="787" spans="9:27" ht="14.25" customHeight="1"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6"/>
    </row>
    <row r="788" spans="9:27" ht="14.25" customHeight="1"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6"/>
    </row>
    <row r="789" spans="9:27" ht="14.25" customHeight="1"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6"/>
    </row>
    <row r="790" spans="9:27" ht="14.25" customHeight="1"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6"/>
    </row>
    <row r="791" spans="9:27" ht="14.25" customHeight="1"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6"/>
    </row>
    <row r="792" spans="9:27" ht="14.25" customHeight="1"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6"/>
    </row>
    <row r="793" spans="9:27" ht="14.25" customHeight="1"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6"/>
    </row>
    <row r="794" spans="9:27" ht="14.25" customHeight="1"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6"/>
    </row>
    <row r="795" spans="9:27" ht="14.25" customHeight="1"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6"/>
    </row>
    <row r="796" spans="9:27" ht="14.25" customHeight="1"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6"/>
    </row>
    <row r="797" spans="9:27" ht="14.25" customHeight="1"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6"/>
    </row>
    <row r="798" spans="9:27" ht="14.25" customHeight="1"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6"/>
    </row>
    <row r="799" spans="9:27" ht="14.25" customHeight="1"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6"/>
    </row>
    <row r="800" spans="9:27" ht="14.25" customHeight="1"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6"/>
    </row>
    <row r="801" spans="9:27" ht="14.25" customHeight="1"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6"/>
    </row>
    <row r="802" spans="9:27" ht="14.25" customHeight="1"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6"/>
    </row>
    <row r="803" spans="9:27" ht="14.25" customHeight="1"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6"/>
    </row>
    <row r="804" spans="9:27" ht="14.25" customHeight="1"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6"/>
    </row>
    <row r="805" spans="9:27" ht="14.25" customHeight="1"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6"/>
    </row>
    <row r="806" spans="9:27" ht="14.25" customHeight="1"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6"/>
    </row>
    <row r="807" spans="9:27" ht="14.25" customHeight="1"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6"/>
    </row>
    <row r="808" spans="9:27" ht="14.25" customHeight="1"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6"/>
    </row>
    <row r="809" spans="9:27" ht="14.25" customHeight="1"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6"/>
    </row>
    <row r="810" spans="9:27" ht="14.25" customHeight="1"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6"/>
    </row>
    <row r="811" spans="9:27" ht="14.25" customHeight="1"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6"/>
    </row>
    <row r="812" spans="9:27" ht="14.25" customHeight="1"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6"/>
    </row>
    <row r="813" spans="9:27" ht="14.25" customHeight="1"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6"/>
    </row>
    <row r="814" spans="9:27" ht="14.25" customHeight="1"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6"/>
    </row>
    <row r="815" spans="9:27" ht="14.25" customHeight="1"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6"/>
    </row>
    <row r="816" spans="9:27" ht="14.25" customHeight="1"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6"/>
    </row>
    <row r="817" spans="9:27" ht="14.25" customHeight="1"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6"/>
    </row>
    <row r="818" spans="9:27" ht="14.25" customHeight="1"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6"/>
    </row>
    <row r="819" spans="9:27" ht="14.25" customHeight="1"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6"/>
    </row>
    <row r="820" spans="9:27" ht="14.25" customHeight="1"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6"/>
    </row>
    <row r="821" spans="9:27" ht="14.25" customHeight="1"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6"/>
    </row>
    <row r="822" spans="9:27" ht="14.25" customHeight="1"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6"/>
    </row>
    <row r="823" spans="9:27" ht="14.25" customHeight="1"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6"/>
    </row>
    <row r="824" spans="9:27" ht="14.25" customHeight="1"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6"/>
    </row>
    <row r="825" spans="9:27" ht="14.25" customHeight="1"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6"/>
    </row>
    <row r="826" spans="9:27" ht="14.25" customHeight="1"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6"/>
    </row>
    <row r="827" spans="9:27" ht="14.25" customHeight="1"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6"/>
    </row>
    <row r="828" spans="9:27" ht="14.25" customHeight="1"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6"/>
    </row>
    <row r="829" spans="9:27" ht="14.25" customHeight="1"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6"/>
    </row>
    <row r="830" spans="9:27" ht="14.25" customHeight="1"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6"/>
    </row>
    <row r="831" spans="9:27" ht="14.25" customHeight="1"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6"/>
    </row>
    <row r="832" spans="9:27" ht="14.25" customHeight="1"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6"/>
    </row>
    <row r="833" spans="9:27" ht="14.25" customHeight="1"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6"/>
    </row>
    <row r="834" spans="9:27" ht="14.25" customHeight="1"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6"/>
    </row>
    <row r="835" spans="9:27" ht="14.25" customHeight="1"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6"/>
    </row>
    <row r="836" spans="9:27" ht="14.25" customHeight="1"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6"/>
    </row>
    <row r="837" spans="9:27" ht="14.25" customHeight="1"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6"/>
    </row>
    <row r="838" spans="9:27" ht="14.25" customHeight="1"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6"/>
    </row>
    <row r="839" spans="9:27" ht="14.25" customHeight="1"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6"/>
    </row>
    <row r="840" spans="9:27" ht="14.25" customHeight="1"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6"/>
    </row>
    <row r="841" spans="9:27" ht="14.25" customHeight="1"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6"/>
    </row>
    <row r="842" spans="9:27" ht="14.25" customHeight="1"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6"/>
    </row>
    <row r="843" spans="9:27" ht="14.25" customHeight="1"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6"/>
    </row>
    <row r="844" spans="9:27" ht="14.25" customHeight="1"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6"/>
    </row>
    <row r="845" spans="9:27" ht="14.25" customHeight="1"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6"/>
    </row>
    <row r="846" spans="9:27" ht="14.25" customHeight="1"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6"/>
    </row>
    <row r="847" spans="9:27" ht="14.25" customHeight="1"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6"/>
    </row>
    <row r="848" spans="9:27" ht="14.25" customHeight="1"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6"/>
    </row>
    <row r="849" spans="9:27" ht="14.25" customHeight="1"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6"/>
    </row>
    <row r="850" spans="9:27" ht="14.25" customHeight="1"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6"/>
    </row>
    <row r="851" spans="9:27" ht="14.25" customHeight="1"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6"/>
    </row>
    <row r="852" spans="9:27" ht="14.25" customHeight="1"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6"/>
    </row>
    <row r="853" spans="9:27" ht="14.25" customHeight="1"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6"/>
    </row>
    <row r="854" spans="9:27" ht="14.25" customHeight="1"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6"/>
    </row>
    <row r="855" spans="9:27" ht="14.25" customHeight="1"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6"/>
    </row>
    <row r="856" spans="9:27" ht="14.25" customHeight="1"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6"/>
    </row>
    <row r="857" spans="9:27" ht="14.25" customHeight="1"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6"/>
    </row>
    <row r="858" spans="9:27" ht="14.25" customHeight="1"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6"/>
    </row>
    <row r="859" spans="9:27" ht="14.25" customHeight="1"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6"/>
    </row>
    <row r="860" spans="9:27" ht="14.25" customHeight="1"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6"/>
    </row>
    <row r="861" spans="9:27" ht="14.25" customHeight="1"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6"/>
    </row>
    <row r="862" spans="9:27" ht="14.25" customHeight="1"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6"/>
    </row>
    <row r="863" spans="9:27" ht="14.25" customHeight="1"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6"/>
    </row>
    <row r="864" spans="9:27" ht="14.25" customHeight="1"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6"/>
    </row>
    <row r="865" spans="9:27" ht="14.25" customHeight="1"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6"/>
    </row>
    <row r="866" spans="9:27" ht="14.25" customHeight="1"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6"/>
    </row>
    <row r="867" spans="9:27" ht="14.25" customHeight="1"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6"/>
    </row>
    <row r="868" spans="9:27" ht="14.25" customHeight="1"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6"/>
    </row>
    <row r="869" spans="9:27" ht="14.25" customHeight="1"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6"/>
    </row>
    <row r="870" spans="9:27" ht="14.25" customHeight="1"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6"/>
    </row>
    <row r="871" spans="9:27" ht="14.25" customHeight="1"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6"/>
    </row>
    <row r="872" spans="9:27" ht="14.25" customHeight="1"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6"/>
    </row>
    <row r="873" spans="9:27" ht="14.25" customHeight="1"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6"/>
    </row>
    <row r="874" spans="9:27" ht="14.25" customHeight="1"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6"/>
    </row>
    <row r="875" spans="9:27" ht="14.25" customHeight="1"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6"/>
    </row>
    <row r="876" spans="9:27" ht="14.25" customHeight="1"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6"/>
    </row>
    <row r="877" spans="9:27" ht="14.25" customHeight="1"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6"/>
    </row>
    <row r="878" spans="9:27" ht="14.25" customHeight="1"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6"/>
    </row>
    <row r="879" spans="9:27" ht="14.25" customHeight="1"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6"/>
    </row>
    <row r="880" spans="9:27" ht="14.25" customHeight="1"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6"/>
    </row>
    <row r="881" spans="9:27" ht="14.25" customHeight="1"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6"/>
    </row>
    <row r="882" spans="9:27" ht="14.25" customHeight="1"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6"/>
    </row>
    <row r="883" spans="9:27" ht="14.25" customHeight="1"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6"/>
    </row>
    <row r="884" spans="9:27" ht="14.25" customHeight="1"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6"/>
    </row>
    <row r="885" spans="9:27" ht="14.25" customHeight="1"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6"/>
    </row>
    <row r="886" spans="9:27" ht="14.25" customHeight="1"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6"/>
    </row>
    <row r="887" spans="9:27" ht="14.25" customHeight="1"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6"/>
    </row>
    <row r="888" spans="9:27" ht="14.25" customHeight="1"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6"/>
    </row>
    <row r="889" spans="9:27" ht="14.25" customHeight="1"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6"/>
    </row>
    <row r="890" spans="9:27" ht="14.25" customHeight="1"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6"/>
    </row>
    <row r="891" spans="9:27" ht="14.25" customHeight="1"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6"/>
    </row>
    <row r="892" spans="9:27" ht="14.25" customHeight="1"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6"/>
    </row>
    <row r="893" spans="9:27" ht="14.25" customHeight="1"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6"/>
    </row>
    <row r="894" spans="9:27" ht="14.25" customHeight="1"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6"/>
    </row>
    <row r="895" spans="9:27" ht="14.25" customHeight="1"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6"/>
    </row>
    <row r="896" spans="9:27" ht="14.25" customHeight="1"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6"/>
    </row>
    <row r="897" spans="9:27" ht="14.25" customHeight="1"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6"/>
    </row>
    <row r="898" spans="9:27" ht="14.25" customHeight="1"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6"/>
    </row>
    <row r="899" spans="9:27" ht="14.25" customHeight="1"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6"/>
    </row>
    <row r="900" spans="9:27" ht="14.25" customHeight="1"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6"/>
    </row>
    <row r="901" spans="9:27" ht="14.25" customHeight="1"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6"/>
    </row>
    <row r="902" spans="9:27" ht="14.25" customHeight="1"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6"/>
    </row>
    <row r="903" spans="9:27" ht="14.25" customHeight="1"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6"/>
    </row>
    <row r="904" spans="9:27" ht="14.25" customHeight="1"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6"/>
    </row>
    <row r="905" spans="9:27" ht="14.25" customHeight="1"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6"/>
    </row>
    <row r="906" spans="9:27" ht="14.25" customHeight="1"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6"/>
    </row>
    <row r="907" spans="9:27" ht="14.25" customHeight="1"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6"/>
    </row>
    <row r="908" spans="9:27" ht="14.25" customHeight="1"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6"/>
    </row>
    <row r="909" spans="9:27" ht="14.25" customHeight="1"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6"/>
    </row>
    <row r="910" spans="9:27" ht="14.25" customHeight="1"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6"/>
    </row>
    <row r="911" spans="9:27" ht="14.25" customHeight="1"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6"/>
    </row>
    <row r="912" spans="9:27" ht="14.25" customHeight="1"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6"/>
    </row>
    <row r="913" spans="9:27" ht="14.25" customHeight="1"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6"/>
    </row>
    <row r="914" spans="9:27" ht="14.25" customHeight="1"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6"/>
    </row>
    <row r="915" spans="9:27" ht="14.25" customHeight="1"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6"/>
    </row>
    <row r="916" spans="9:27" ht="14.25" customHeight="1"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6"/>
    </row>
    <row r="917" spans="9:27" ht="14.25" customHeight="1"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6"/>
    </row>
    <row r="918" spans="9:27" ht="14.25" customHeight="1"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6"/>
    </row>
    <row r="919" spans="9:27" ht="14.25" customHeight="1"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6"/>
    </row>
    <row r="920" spans="9:27" ht="14.25" customHeight="1"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6"/>
    </row>
    <row r="921" spans="9:27" ht="14.25" customHeight="1"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6"/>
    </row>
    <row r="922" spans="9:27" ht="14.25" customHeight="1"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6"/>
    </row>
    <row r="923" spans="9:27" ht="14.25" customHeight="1"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6"/>
    </row>
    <row r="924" spans="9:27" ht="14.25" customHeight="1"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6"/>
    </row>
    <row r="925" spans="9:27" ht="14.25" customHeight="1"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6"/>
    </row>
    <row r="926" spans="9:27" ht="14.25" customHeight="1"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6"/>
    </row>
    <row r="927" spans="9:27" ht="14.25" customHeight="1"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6"/>
    </row>
    <row r="928" spans="9:27" ht="14.25" customHeight="1"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6"/>
    </row>
    <row r="929" spans="9:27" ht="14.25" customHeight="1"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6"/>
    </row>
    <row r="930" spans="9:27" ht="14.25" customHeight="1"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6"/>
    </row>
    <row r="931" spans="9:27" ht="14.25" customHeight="1"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6"/>
    </row>
    <row r="932" spans="9:27" ht="14.25" customHeight="1"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6"/>
    </row>
    <row r="933" spans="9:27" ht="14.25" customHeight="1"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6"/>
    </row>
    <row r="934" spans="9:27" ht="14.25" customHeight="1"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6"/>
    </row>
    <row r="935" spans="9:27" ht="14.25" customHeight="1"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6"/>
    </row>
    <row r="936" spans="9:27" ht="14.25" customHeight="1"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6"/>
    </row>
    <row r="937" spans="9:27" ht="14.25" customHeight="1"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6"/>
    </row>
    <row r="938" spans="9:27" ht="14.25" customHeight="1"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6"/>
    </row>
    <row r="939" spans="9:27" ht="14.25" customHeight="1"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6"/>
    </row>
    <row r="940" spans="9:27" ht="14.25" customHeight="1"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6"/>
    </row>
    <row r="941" spans="9:27" ht="14.25" customHeight="1"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6"/>
    </row>
    <row r="942" spans="9:27" ht="14.25" customHeight="1"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6"/>
    </row>
    <row r="943" spans="9:27" ht="14.25" customHeight="1"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6"/>
    </row>
    <row r="944" spans="9:27" ht="14.25" customHeight="1"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6"/>
    </row>
    <row r="945" spans="9:27" ht="14.25" customHeight="1"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6"/>
    </row>
    <row r="946" spans="9:27" ht="14.25" customHeight="1"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6"/>
    </row>
    <row r="947" spans="9:27" ht="14.25" customHeight="1"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6"/>
    </row>
    <row r="948" spans="9:27" ht="14.25" customHeight="1"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6"/>
    </row>
    <row r="949" spans="9:27" ht="14.25" customHeight="1"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6"/>
    </row>
    <row r="950" spans="9:27" ht="14.25" customHeight="1"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6"/>
    </row>
    <row r="951" spans="9:27" ht="14.25" customHeight="1"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6"/>
    </row>
    <row r="952" spans="9:27" ht="14.25" customHeight="1"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6"/>
    </row>
    <row r="953" spans="9:27" ht="14.25" customHeight="1"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6"/>
    </row>
    <row r="954" spans="9:27" ht="14.25" customHeight="1"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6"/>
    </row>
    <row r="955" spans="9:27" ht="14.25" customHeight="1"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6"/>
    </row>
    <row r="956" spans="9:27" ht="14.25" customHeight="1"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6"/>
    </row>
    <row r="957" spans="9:27" ht="14.25" customHeight="1"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6"/>
    </row>
    <row r="958" spans="9:27" ht="14.25" customHeight="1"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6"/>
    </row>
    <row r="959" spans="9:27" ht="14.25" customHeight="1"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6"/>
    </row>
    <row r="960" spans="9:27" ht="14.25" customHeight="1"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6"/>
    </row>
    <row r="961" spans="9:27" ht="14.25" customHeight="1"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6"/>
    </row>
    <row r="962" spans="9:27" ht="14.25" customHeight="1"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6"/>
    </row>
    <row r="963" spans="9:27" ht="14.25" customHeight="1"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6"/>
    </row>
    <row r="964" spans="9:27" ht="14.25" customHeight="1"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6"/>
    </row>
    <row r="965" spans="9:27" ht="14.25" customHeight="1"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6"/>
    </row>
    <row r="966" spans="9:27" ht="14.25" customHeight="1"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6"/>
    </row>
    <row r="967" spans="9:27" ht="14.25" customHeight="1"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6"/>
    </row>
    <row r="968" spans="9:27" ht="14.25" customHeight="1"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6"/>
    </row>
    <row r="969" spans="9:27" ht="14.25" customHeight="1"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6"/>
    </row>
    <row r="970" spans="9:27" ht="14.25" customHeight="1"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6"/>
    </row>
    <row r="971" spans="9:27" ht="14.25" customHeight="1"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6"/>
    </row>
    <row r="972" spans="9:27" ht="14.25" customHeight="1"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6"/>
    </row>
    <row r="973" spans="9:27" ht="14.25" customHeight="1"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6"/>
    </row>
    <row r="974" spans="9:27" ht="14.25" customHeight="1"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6"/>
    </row>
    <row r="975" spans="9:27" ht="14.25" customHeight="1"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6"/>
    </row>
    <row r="976" spans="9:27" ht="14.25" customHeight="1"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6"/>
    </row>
    <row r="977" spans="9:27" ht="14.25" customHeight="1"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6"/>
    </row>
    <row r="978" spans="9:27" ht="14.25" customHeight="1"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6"/>
    </row>
    <row r="979" spans="9:27" ht="14.25" customHeight="1"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6"/>
    </row>
    <row r="980" spans="9:27" ht="14.25" customHeight="1"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6"/>
    </row>
    <row r="981" spans="9:27" ht="14.25" customHeight="1"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6"/>
    </row>
    <row r="982" spans="9:27" ht="14.25" customHeight="1"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6"/>
    </row>
    <row r="983" spans="9:27" ht="14.25" customHeight="1"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6"/>
    </row>
    <row r="984" spans="9:27" ht="14.25" customHeight="1"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6"/>
    </row>
    <row r="985" spans="9:27" ht="14.25" customHeight="1"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6"/>
    </row>
    <row r="986" spans="9:27" ht="14.25" customHeight="1"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6"/>
    </row>
    <row r="987" spans="9:27" ht="14.25" customHeight="1"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6"/>
    </row>
    <row r="988" spans="9:27" ht="14.25" customHeight="1"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6"/>
    </row>
    <row r="989" spans="9:27" ht="14.25" customHeight="1"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6"/>
    </row>
    <row r="990" spans="9:27" ht="14.25" customHeight="1"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6"/>
    </row>
    <row r="991" spans="9:27" ht="14.25" customHeight="1"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6"/>
    </row>
    <row r="992" spans="9:27" ht="14.25" customHeight="1"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6"/>
    </row>
    <row r="993" spans="9:27" ht="14.25" customHeight="1"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6"/>
    </row>
    <row r="994" spans="9:27" ht="14.25" customHeight="1"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6"/>
    </row>
    <row r="995" spans="9:27" ht="14.25" customHeight="1"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6"/>
    </row>
    <row r="996" spans="9:27" ht="14.25" customHeight="1"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6"/>
    </row>
    <row r="997" spans="9:27" ht="14.25" customHeight="1"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6"/>
    </row>
    <row r="998" spans="9:27" ht="14.25" customHeight="1"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6"/>
    </row>
    <row r="999" spans="9:27" ht="14.25" customHeight="1"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6"/>
    </row>
    <row r="1000" spans="9:27" ht="14.25" customHeight="1"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6"/>
    </row>
    <row r="1001" spans="9:27" ht="15.75" customHeight="1"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 spans="9:27" ht="15.75" customHeight="1"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 spans="9:27" ht="15.75" customHeight="1"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 spans="9:27" ht="15.75" customHeight="1"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 spans="9:27" ht="15.75" customHeight="1"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 spans="9:27" ht="15.75" customHeight="1"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 spans="9:27" ht="15.75" customHeight="1"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 spans="9:27" ht="15.75" customHeight="1"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  <row r="1009" spans="9:27" ht="15.75" customHeight="1"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</row>
    <row r="1010" spans="9:27" ht="15.75" customHeight="1"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</row>
    <row r="1011" spans="9:27" ht="15.75" customHeight="1"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</row>
    <row r="1012" spans="9:27" ht="15.75" customHeight="1"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</row>
    <row r="1013" spans="9:27" ht="15.75" customHeight="1"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</row>
    <row r="1014" spans="9:27" ht="15.75" customHeight="1"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</row>
    <row r="1015" spans="9:27" ht="15.75" customHeight="1"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</row>
    <row r="1016" spans="9:27" ht="15.75" customHeight="1"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</row>
    <row r="1017" spans="9:27" ht="15.75" customHeight="1"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</row>
    <row r="1018" spans="9:27" ht="15.75" customHeight="1"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</row>
    <row r="1019" spans="9:27" ht="15.75" customHeight="1"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</row>
    <row r="1020" spans="9:27" ht="15.75" customHeight="1"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</row>
    <row r="1021" spans="9:27" ht="15.75" customHeight="1"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</row>
    <row r="1022" spans="9:27" ht="15.75" customHeight="1"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</row>
    <row r="1023" spans="9:27" ht="15.75" customHeight="1"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</row>
    <row r="1024" spans="9:27" ht="15.75" customHeight="1"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</row>
    <row r="1025" spans="9:27" ht="15.75" customHeight="1"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</row>
    <row r="1026" spans="9:27" ht="15.75" customHeight="1"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</row>
    <row r="1027" spans="9:27" ht="15.75" customHeight="1"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</row>
    <row r="1028" spans="9:27" ht="15.75" customHeight="1"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</row>
    <row r="1029" spans="9:27" ht="15.75" customHeight="1"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</row>
    <row r="1030" spans="9:27" ht="15.75" customHeight="1"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</row>
    <row r="1031" spans="9:27" ht="15.75" customHeight="1"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</row>
    <row r="1032" spans="9:27" ht="15.75" customHeight="1"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</row>
    <row r="1033" spans="9:27" ht="15.75" customHeight="1"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</row>
    <row r="1034" spans="9:27" ht="15.75" customHeight="1"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</row>
    <row r="1035" spans="9:27" ht="15.75" customHeight="1"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</row>
    <row r="1036" spans="9:27" ht="15.75" customHeight="1"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</row>
    <row r="1037" spans="9:27" ht="15.75" customHeight="1"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</row>
    <row r="1038" spans="9:27" ht="15.75" customHeight="1"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</row>
    <row r="1039" spans="9:27" ht="15.75" customHeight="1"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</row>
    <row r="1040" spans="9:27" ht="15.75" customHeight="1"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</row>
    <row r="1041" spans="9:27" ht="15.75" customHeight="1"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</row>
    <row r="1042" spans="9:27" ht="15.75" customHeight="1"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</row>
    <row r="1043" spans="9:27" ht="15.75" customHeight="1"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</row>
    <row r="1044" spans="9:27" ht="15.75" customHeight="1"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</row>
    <row r="1045" spans="9:27" ht="15.75" customHeight="1"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</row>
    <row r="1046" spans="9:27" ht="15.75" customHeight="1"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</row>
    <row r="1047" spans="9:27" ht="15.75" customHeight="1"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</row>
    <row r="1048" spans="9:27" ht="15.75" customHeight="1"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</row>
    <row r="1049" spans="9:27" ht="15.75" customHeight="1"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</row>
    <row r="1050" spans="9:27" ht="15.75" customHeight="1"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</row>
    <row r="1051" spans="9:27" ht="15.75" customHeight="1"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</row>
    <row r="1052" spans="9:27" ht="15.75" customHeight="1"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</row>
    <row r="1053" spans="9:27" ht="15.75" customHeight="1"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</row>
    <row r="1054" spans="9:27" ht="15.75" customHeight="1"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</row>
    <row r="1055" spans="9:27" ht="15.75" customHeight="1"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</row>
    <row r="1056" spans="9:27" ht="15.75" customHeight="1"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</row>
    <row r="1057" spans="9:27" ht="15.75" customHeight="1"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</row>
    <row r="1058" spans="9:27" ht="15.75" customHeight="1"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</row>
    <row r="1059" spans="9:27" ht="15.75" customHeight="1"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</row>
    <row r="1060" spans="9:27" ht="15.75" customHeight="1"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</row>
    <row r="1061" spans="9:27" ht="15.75" customHeight="1"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</row>
    <row r="1062" spans="9:27" ht="15.75" customHeight="1"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</row>
    <row r="1063" spans="9:27" ht="15.75" customHeight="1"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</row>
    <row r="1064" spans="9:27" ht="15.75" customHeight="1"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</row>
    <row r="1065" spans="9:27" ht="15.75" customHeight="1"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</row>
    <row r="1066" spans="9:27" ht="15.75" customHeight="1"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</row>
    <row r="1067" spans="9:27" ht="15.75" customHeight="1"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</row>
    <row r="1068" spans="9:27" ht="15.75" customHeight="1"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</row>
    <row r="1069" spans="9:27" ht="15.75" customHeight="1"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</row>
    <row r="1070" spans="9:27" ht="15.75" customHeight="1"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</row>
    <row r="1071" spans="9:27" ht="15.75" customHeight="1"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</row>
    <row r="1072" spans="9:27" ht="15.75" customHeight="1"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</row>
    <row r="1073" spans="9:27" ht="15.75" customHeight="1"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</row>
    <row r="1074" spans="9:27" ht="15.75" customHeight="1"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</row>
    <row r="1075" spans="9:27" ht="15.75" customHeight="1"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</row>
    <row r="1076" spans="9:27" ht="15.75" customHeight="1"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</row>
    <row r="1077" spans="9:27" ht="15.75" customHeight="1"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</row>
    <row r="1078" spans="9:27" ht="15.75" customHeight="1"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</row>
    <row r="1079" spans="9:27" ht="15.75" customHeight="1"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</row>
    <row r="1080" spans="9:27" ht="15.75" customHeight="1"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</row>
    <row r="1081" spans="9:27" ht="15.75" customHeight="1"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</row>
    <row r="1082" spans="9:27" ht="15.75" customHeight="1"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</row>
    <row r="1083" spans="9:27" ht="15.75" customHeight="1"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</row>
    <row r="1084" spans="9:27" ht="15.75" customHeight="1"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</row>
    <row r="1085" spans="9:27" ht="15.75" customHeight="1"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</row>
    <row r="1086" spans="9:27" ht="15.75" customHeight="1"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</row>
    <row r="1087" spans="9:27" ht="15.75" customHeight="1"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</row>
    <row r="1088" spans="9:27" ht="15.75" customHeight="1"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</row>
    <row r="1089" spans="9:27" ht="15.75" customHeight="1"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</row>
    <row r="1090" spans="9:27" ht="15.75" customHeight="1"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</row>
    <row r="1091" spans="9:27" ht="15.75" customHeight="1"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</row>
    <row r="1092" spans="9:27" ht="15.75" customHeight="1"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</row>
    <row r="1093" spans="9:27" ht="15.75" customHeight="1"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</row>
    <row r="1094" spans="9:27" ht="15.75" customHeight="1"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</row>
    <row r="1095" spans="9:27" ht="15.75" customHeight="1"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</row>
    <row r="1096" spans="9:27" ht="15.75" customHeight="1"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</row>
    <row r="1097" spans="9:27" ht="15.75" customHeight="1"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</row>
    <row r="1098" spans="9:27" ht="15.75" customHeight="1"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</row>
    <row r="1099" spans="9:27" ht="15.75" customHeight="1"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</row>
    <row r="1100" spans="9:27" ht="15.75" customHeight="1"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</row>
    <row r="1101" spans="9:27" ht="15.75" customHeight="1"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</row>
    <row r="1102" spans="9:27" ht="15.75" customHeight="1"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</row>
    <row r="1103" spans="9:27" ht="15.75" customHeight="1"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</row>
    <row r="1104" spans="9:27" ht="15.75" customHeight="1"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</row>
    <row r="1105" spans="9:27" ht="15.75" customHeight="1"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</row>
    <row r="1106" spans="9:27" ht="15.75" customHeight="1"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</row>
    <row r="1107" spans="9:27" ht="15.75" customHeight="1"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</row>
    <row r="1108" spans="9:27" ht="15.75" customHeight="1"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</row>
    <row r="1109" spans="9:27" ht="15.75" customHeight="1"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</row>
    <row r="1110" spans="9:27" ht="15.75" customHeight="1"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</row>
    <row r="1111" spans="9:27" ht="15.75" customHeight="1"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</row>
    <row r="1112" spans="9:27" ht="15.75" customHeight="1"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</row>
    <row r="1113" spans="9:27" ht="15.75" customHeight="1"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</row>
    <row r="1114" spans="9:27" ht="15.75" customHeight="1"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</row>
    <row r="1115" spans="9:27" ht="15.75" customHeight="1"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</row>
    <row r="1116" spans="9:27" ht="15.75" customHeight="1"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</row>
    <row r="1117" spans="9:27" ht="15.75" customHeight="1"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</row>
    <row r="1118" spans="9:27" ht="15.75" customHeight="1"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</row>
    <row r="1119" spans="9:27" ht="15.75" customHeight="1"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</row>
    <row r="1120" spans="9:27" ht="15.75" customHeight="1"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</row>
    <row r="1121" spans="9:27" ht="15.75" customHeight="1"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</row>
    <row r="1122" spans="9:27" ht="15.75" customHeight="1"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</row>
    <row r="1123" spans="9:27" ht="15.75" customHeight="1"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</row>
    <row r="1124" spans="9:27" ht="15.75" customHeight="1"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</row>
    <row r="1125" spans="9:27" ht="15.75" customHeight="1"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</row>
    <row r="1126" spans="9:27" ht="15.75" customHeight="1"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</row>
    <row r="1127" spans="9:27" ht="15.75" customHeight="1"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</row>
    <row r="1128" spans="9:27" ht="15.75" customHeight="1"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</row>
    <row r="1129" spans="9:27" ht="15.75" customHeight="1"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</row>
    <row r="1130" spans="9:27" ht="15.75" customHeight="1"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</row>
    <row r="1131" spans="9:27" ht="15.75" customHeight="1"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</row>
    <row r="1132" spans="9:27" ht="15.75" customHeight="1"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</row>
    <row r="1133" spans="9:27" ht="15.75" customHeight="1"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</row>
    <row r="1134" spans="9:27" ht="15.75" customHeight="1"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</row>
    <row r="1135" spans="9:27" ht="15.75" customHeight="1"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</row>
    <row r="1136" spans="9:27" ht="15.75" customHeight="1"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</row>
    <row r="1137" spans="9:27" ht="15.75" customHeight="1"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</row>
    <row r="1138" spans="9:27" ht="15.75" customHeight="1"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</row>
    <row r="1139" spans="9:27" ht="15.75" customHeight="1"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</row>
    <row r="1140" spans="9:27" ht="15.75" customHeight="1"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</row>
    <row r="1141" spans="9:27" ht="15.75" customHeight="1"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</row>
    <row r="1142" spans="9:27" ht="15.75" customHeight="1"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</row>
    <row r="1143" spans="9:27" ht="15.75" customHeight="1"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</row>
    <row r="1144" spans="9:27" ht="15.75" customHeight="1"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</row>
    <row r="1145" spans="9:27" ht="15.75" customHeight="1"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</row>
    <row r="1146" spans="9:27" ht="15.75" customHeight="1"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</row>
    <row r="1147" spans="9:27" ht="15.75" customHeight="1"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</row>
    <row r="1148" spans="9:27" ht="15.75" customHeight="1"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</row>
    <row r="1149" spans="9:27" ht="15.75" customHeight="1"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</row>
    <row r="1150" spans="9:27" ht="15.75" customHeight="1"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</row>
    <row r="1151" spans="9:27" ht="15.75" customHeight="1"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</row>
    <row r="1152" spans="9:27" ht="15.75" customHeight="1"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</row>
    <row r="1153" spans="9:27" ht="15.75" customHeight="1"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</row>
    <row r="1154" spans="9:27" ht="15.75" customHeight="1"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</row>
    <row r="1155" spans="9:27" ht="15.75" customHeight="1"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</row>
    <row r="1156" spans="9:27" ht="15.75" customHeight="1"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</row>
    <row r="1157" spans="9:27" ht="15.75" customHeight="1"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</row>
    <row r="1158" spans="9:27" ht="15.75" customHeight="1"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</row>
    <row r="1159" spans="9:27" ht="15.75" customHeight="1"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</row>
    <row r="1160" spans="9:27" ht="15.75" customHeight="1"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</row>
    <row r="1161" spans="9:27" ht="15.75" customHeight="1"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</row>
    <row r="1162" spans="9:27" ht="15.75" customHeight="1"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</row>
    <row r="1163" spans="9:27" ht="15.75" customHeight="1"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</row>
    <row r="1164" spans="9:27" ht="15.75" customHeight="1"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</row>
    <row r="1165" spans="9:27" ht="15.75" customHeight="1"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</row>
    <row r="1166" spans="9:27" ht="15.75" customHeight="1"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</row>
    <row r="1167" spans="9:27" ht="15.75" customHeight="1"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</row>
    <row r="1168" spans="9:27" ht="15.75" customHeight="1"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</row>
    <row r="1169" spans="9:27" ht="15.75" customHeight="1"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</row>
    <row r="1170" spans="9:27" ht="15.75" customHeight="1"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</row>
    <row r="1171" spans="9:27" ht="15.75" customHeight="1"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</row>
    <row r="1172" spans="9:27" ht="15.75" customHeight="1"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</row>
    <row r="1173" spans="9:27" ht="15.75" customHeight="1"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</row>
    <row r="1174" spans="9:27" ht="15.75" customHeight="1"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</row>
    <row r="1175" spans="9:27" ht="15.75" customHeight="1"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</row>
    <row r="1176" spans="9:27" ht="15.75" customHeight="1"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</row>
    <row r="1177" spans="9:27" ht="15.75" customHeight="1"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</row>
    <row r="1178" spans="9:27" ht="15.75" customHeight="1"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</row>
    <row r="1179" spans="9:27" ht="15.75" customHeight="1"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</row>
    <row r="1180" spans="9:27" ht="15.75" customHeight="1"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</row>
    <row r="1181" spans="9:27" ht="15.75" customHeight="1"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</row>
    <row r="1182" spans="9:27" ht="15.75" customHeight="1"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</row>
    <row r="1183" spans="9:27" ht="15.75" customHeight="1"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</row>
    <row r="1184" spans="9:27" ht="15.75" customHeight="1"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</row>
    <row r="1185" spans="9:27" ht="15.75" customHeight="1"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</row>
    <row r="1186" spans="9:27" ht="15.75" customHeight="1"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</row>
    <row r="1187" spans="9:27" ht="15.75" customHeight="1"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</row>
    <row r="1188" spans="9:27" ht="15.75" customHeight="1"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</row>
    <row r="1189" spans="9:27" ht="15.75" customHeight="1"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</row>
    <row r="1190" spans="9:27" ht="15.75" customHeight="1"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</row>
    <row r="1191" spans="9:27" ht="15.75" customHeight="1"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</row>
    <row r="1192" spans="9:27" ht="15.75" customHeight="1"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</row>
    <row r="1193" spans="9:27" ht="15.75" customHeight="1"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</row>
    <row r="1194" spans="9:27" ht="15.75" customHeight="1"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</row>
    <row r="1195" spans="9:27" ht="15.75" customHeight="1"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</row>
    <row r="1196" spans="9:27" ht="15.75" customHeight="1"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</row>
    <row r="1197" spans="9:27" ht="15.75" customHeight="1"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</row>
    <row r="1198" spans="9:27" ht="15.75" customHeight="1"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</row>
    <row r="1199" spans="9:27" ht="15.75" customHeight="1"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</row>
    <row r="1200" spans="9:27" ht="15.75" customHeight="1"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</row>
    <row r="1201" spans="9:27" ht="15.75" customHeight="1"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</row>
    <row r="1202" spans="9:27" ht="15.75" customHeight="1"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</row>
    <row r="1203" spans="9:27" ht="15.75" customHeight="1"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</row>
    <row r="1204" spans="9:27" ht="15.75" customHeight="1"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</row>
    <row r="1205" spans="9:27" ht="15.75" customHeight="1"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</row>
    <row r="1206" spans="9:27" ht="15.75" customHeight="1"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</row>
    <row r="1207" spans="9:27" ht="15.75" customHeight="1"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</row>
    <row r="1208" spans="9:27" ht="15.75" customHeight="1"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</row>
    <row r="1209" spans="9:27" ht="15.75" customHeight="1"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</row>
    <row r="1210" spans="9:27" ht="15.75" customHeight="1"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</row>
    <row r="1211" spans="9:27" ht="15.75" customHeight="1"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</row>
    <row r="1212" spans="9:27" ht="15.75" customHeight="1"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</row>
    <row r="1213" spans="9:27" ht="15.75" customHeight="1"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</row>
    <row r="1214" spans="9:27" ht="15.75" customHeight="1"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</row>
    <row r="1215" spans="9:27" ht="15.75" customHeight="1"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</row>
    <row r="1216" spans="9:27" ht="15.75" customHeight="1"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</row>
    <row r="1217" spans="9:27" ht="15.75" customHeight="1"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</row>
    <row r="1218" spans="9:27" ht="15.75" customHeight="1"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</row>
    <row r="1219" spans="9:27" ht="15.75" customHeight="1"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</row>
    <row r="1220" spans="9:27" ht="15.75" customHeight="1"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</row>
    <row r="1221" spans="9:27" ht="15.75" customHeight="1"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</row>
    <row r="1222" spans="9:27" ht="15.75" customHeight="1"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</row>
    <row r="1223" spans="9:27" ht="15.75" customHeight="1"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</row>
    <row r="1224" spans="9:27" ht="15.75" customHeight="1"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</row>
    <row r="1225" spans="9:27" ht="15.75" customHeight="1"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</row>
    <row r="1226" spans="9:27" ht="15.75" customHeight="1"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</row>
    <row r="1227" spans="9:27" ht="15.75" customHeight="1"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</row>
    <row r="1228" spans="9:27" ht="15.75" customHeight="1"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</row>
    <row r="1229" spans="9:27" ht="15.75" customHeight="1"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</row>
    <row r="1230" spans="9:27" ht="15.75" customHeight="1"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</row>
    <row r="1231" spans="9:27" ht="15.75" customHeight="1"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</row>
    <row r="1232" spans="9:27" ht="15.75" customHeight="1"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</row>
    <row r="1233" spans="9:27" ht="15.75" customHeight="1"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</row>
    <row r="1234" spans="9:27" ht="15.75" customHeight="1"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</row>
    <row r="1235" spans="9:27" ht="15.75" customHeight="1"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</row>
    <row r="1236" spans="9:27" ht="15.75" customHeight="1"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</row>
    <row r="1237" spans="9:27" ht="15.75" customHeight="1"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</row>
    <row r="1238" spans="9:27" ht="15.75" customHeight="1"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</row>
    <row r="1239" spans="9:27" ht="15.75" customHeight="1"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</row>
    <row r="1240" spans="9:27" ht="15.75" customHeight="1"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</row>
    <row r="1241" spans="9:27" ht="15.75" customHeight="1"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</row>
    <row r="1242" spans="9:27" ht="15.75" customHeight="1"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</row>
    <row r="1243" spans="9:27" ht="15.75" customHeight="1"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</row>
    <row r="1244" spans="9:27" ht="15.75" customHeight="1"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</row>
    <row r="1245" spans="9:27" ht="15.75" customHeight="1"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</row>
    <row r="1246" spans="9:27" ht="15.75" customHeight="1"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</row>
    <row r="1247" spans="9:27" ht="15.75" customHeight="1"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</row>
    <row r="1248" spans="9:27" ht="15.75" customHeight="1"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</row>
    <row r="1249" spans="9:27" ht="15.75" customHeight="1"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</row>
    <row r="1250" spans="9:27" ht="15.75" customHeight="1"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</row>
    <row r="1251" spans="9:27" ht="15.75" customHeight="1"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</row>
    <row r="1252" spans="9:27" ht="15.75" customHeight="1"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</row>
    <row r="1253" spans="9:27" ht="15.75" customHeight="1"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</row>
    <row r="1254" spans="9:27" ht="15.75" customHeight="1"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</row>
    <row r="1255" spans="9:27" ht="15.75" customHeight="1"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</row>
    <row r="1256" spans="9:27" ht="15.75" customHeight="1"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</row>
    <row r="1257" spans="9:27" ht="15.75" customHeight="1"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</row>
    <row r="1258" spans="9:27" ht="15.75" customHeight="1"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</row>
    <row r="1259" spans="9:27" ht="15.75" customHeight="1"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</row>
    <row r="1260" spans="9:27" ht="15.75" customHeight="1"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</row>
    <row r="1261" spans="9:27" ht="15.75" customHeight="1"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</row>
    <row r="1262" spans="9:27" ht="15.75" customHeight="1"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</row>
    <row r="1263" spans="9:27" ht="15.75" customHeight="1"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</row>
    <row r="1264" spans="9:27" ht="15.75" customHeight="1"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</row>
    <row r="1265" spans="9:27" ht="15.75" customHeight="1"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</row>
    <row r="1266" spans="9:27" ht="15.75" customHeight="1"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</row>
    <row r="1267" spans="9:27" ht="15.75" customHeight="1"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</row>
    <row r="1268" spans="9:27" ht="15.75" customHeight="1"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</row>
    <row r="1269" spans="9:27" ht="15.75" customHeight="1"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</row>
    <row r="1270" spans="9:27" ht="15.75" customHeight="1"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</row>
    <row r="1271" spans="9:27" ht="15.75" customHeight="1"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</row>
    <row r="1272" spans="9:27" ht="15.75" customHeight="1"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</row>
    <row r="1273" spans="9:27" ht="15.75" customHeight="1"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</row>
    <row r="1274" spans="9:27" ht="15.75" customHeight="1"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</row>
    <row r="1275" spans="9:27" ht="15.75" customHeight="1"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</row>
    <row r="1276" spans="9:27" ht="15.75" customHeight="1"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</row>
    <row r="1277" spans="9:27" ht="15.75" customHeight="1"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</row>
    <row r="1278" spans="9:27" ht="15.75" customHeight="1"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</row>
    <row r="1279" spans="9:27" ht="15.75" customHeight="1"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</row>
    <row r="1280" spans="9:27" ht="15.75" customHeight="1"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</row>
    <row r="1281" spans="9:27" ht="15.75" customHeight="1"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</row>
    <row r="1282" spans="9:27" ht="15.75" customHeight="1"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</row>
    <row r="1283" spans="9:27" ht="15.75" customHeight="1"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</row>
    <row r="1284" spans="9:27" ht="15.75" customHeight="1"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</row>
    <row r="1285" spans="9:27" ht="15.75" customHeight="1"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</row>
    <row r="1286" spans="9:27" ht="15.75" customHeight="1"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</row>
    <row r="1287" spans="9:27" ht="15.75" customHeight="1"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</row>
    <row r="1288" spans="9:27" ht="15.75" customHeight="1"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</row>
    <row r="1289" spans="9:27" ht="15.75" customHeight="1"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</row>
    <row r="1290" spans="9:27" ht="15.75" customHeight="1"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</row>
    <row r="1291" spans="9:27" ht="15.75" customHeight="1"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</row>
    <row r="1292" spans="9:27" ht="15.75" customHeight="1"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</row>
    <row r="1293" spans="9:27" ht="15.75" customHeight="1"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</row>
    <row r="1294" spans="9:27" ht="15.75" customHeight="1"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</row>
    <row r="1295" spans="9:27" ht="15.75" customHeight="1"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</row>
    <row r="1296" spans="9:27" ht="15.75" customHeight="1"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</row>
    <row r="1297" spans="9:27" ht="15.75" customHeight="1"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</row>
    <row r="1298" spans="9:27" ht="15.75" customHeight="1"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</row>
    <row r="1299" spans="9:27" ht="15.75" customHeight="1"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</row>
    <row r="1300" spans="9:27" ht="15.75" customHeight="1"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</row>
    <row r="1301" spans="9:27" ht="15.75" customHeight="1"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</row>
    <row r="1302" spans="9:27" ht="15.75" customHeight="1"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</row>
    <row r="1303" spans="9:27" ht="15.75" customHeight="1"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</row>
    <row r="1304" spans="9:27" ht="15.75" customHeight="1"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</row>
    <row r="1305" spans="9:27" ht="15.75" customHeight="1"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</row>
    <row r="1306" spans="9:27" ht="15.75" customHeight="1"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</row>
    <row r="1307" spans="9:27" ht="15.75" customHeight="1"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</row>
    <row r="1308" spans="9:27" ht="15.75" customHeight="1"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</row>
    <row r="1309" spans="9:27" ht="15.75" customHeight="1"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</row>
    <row r="1310" spans="9:27" ht="15.75" customHeight="1"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</row>
    <row r="1311" spans="9:27" ht="15.75" customHeight="1"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</row>
    <row r="1312" spans="9:27" ht="15.75" customHeight="1"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</row>
    <row r="1313" spans="9:27" ht="15.75" customHeight="1"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</row>
    <row r="1314" spans="9:27" ht="15.75" customHeight="1"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</row>
    <row r="1315" spans="9:27" ht="15.75" customHeight="1"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</row>
    <row r="1316" spans="9:27" ht="15.75" customHeight="1"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</row>
    <row r="1317" spans="9:27" ht="15.75" customHeight="1"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</row>
    <row r="1318" spans="9:27" ht="15.75" customHeight="1"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</row>
    <row r="1319" spans="9:27" ht="15.75" customHeight="1"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</row>
    <row r="1320" spans="9:27" ht="15.75" customHeight="1"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</row>
    <row r="1321" spans="9:27" ht="15.75" customHeight="1"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</row>
    <row r="1322" spans="9:27" ht="15.75" customHeight="1"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</row>
    <row r="1323" spans="9:27" ht="15.75" customHeight="1"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</row>
    <row r="1324" spans="9:27" ht="15.75" customHeight="1"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</row>
    <row r="1325" spans="9:27" ht="15.75" customHeight="1"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</row>
    <row r="1326" spans="9:27" ht="15.75" customHeight="1"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</row>
    <row r="1327" spans="9:27" ht="15.75" customHeight="1"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</row>
    <row r="1328" spans="9:27" ht="15.75" customHeight="1"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</row>
    <row r="1329" spans="9:27" ht="15.75" customHeight="1"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</row>
    <row r="1330" spans="9:27" ht="15.75" customHeight="1"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</row>
    <row r="1331" spans="9:27" ht="15.75" customHeight="1"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</row>
    <row r="1332" spans="9:27" ht="15.75" customHeight="1"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</row>
    <row r="1333" spans="9:27" ht="15.75" customHeight="1"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</row>
    <row r="1334" spans="9:27" ht="15.75" customHeight="1"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</row>
    <row r="1335" spans="9:27" ht="15.75" customHeight="1"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</row>
    <row r="1336" spans="9:27" ht="15.75" customHeight="1"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</row>
    <row r="1337" spans="9:27" ht="15.75" customHeight="1"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</row>
    <row r="1338" spans="9:27" ht="15.75" customHeight="1"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</row>
    <row r="1339" spans="9:27" ht="15.75" customHeight="1"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</row>
    <row r="1340" spans="9:27" ht="15.75" customHeight="1"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</row>
    <row r="1341" spans="9:27" ht="15.75" customHeight="1"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</row>
    <row r="1342" spans="9:27" ht="15.75" customHeight="1"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</row>
    <row r="1343" spans="9:27" ht="15.75" customHeight="1"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</row>
    <row r="1344" spans="9:27" ht="15.75" customHeight="1"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</row>
    <row r="1345" spans="9:27" ht="15.75" customHeight="1"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</row>
    <row r="1346" spans="9:27" ht="15.75" customHeight="1"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</row>
    <row r="1347" spans="9:27" ht="15.75" customHeight="1"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</row>
    <row r="1348" spans="9:27" ht="15.75" customHeight="1"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</row>
    <row r="1349" spans="9:27" ht="15.75" customHeight="1"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</row>
    <row r="1350" spans="9:27" ht="15.75" customHeight="1"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</row>
    <row r="1351" spans="9:27" ht="15.75" customHeight="1"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</row>
    <row r="1352" spans="9:27" ht="15.75" customHeight="1"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</row>
    <row r="1353" spans="9:27" ht="15.75" customHeight="1"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</row>
    <row r="1354" spans="9:27" ht="15.75" customHeight="1"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</row>
    <row r="1355" spans="9:27" ht="15.75" customHeight="1"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</row>
    <row r="1356" spans="9:27" ht="15.75" customHeight="1"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</row>
    <row r="1357" spans="9:27" ht="15.75" customHeight="1"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</row>
    <row r="1358" spans="9:27" ht="15.75" customHeight="1"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</row>
    <row r="1359" spans="9:27" ht="15.75" customHeight="1"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</row>
    <row r="1360" spans="9:27" ht="15.75" customHeight="1"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</row>
    <row r="1361" spans="9:27" ht="15.75" customHeight="1"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</row>
    <row r="1362" spans="9:27" ht="15.75" customHeight="1"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</row>
    <row r="1363" spans="9:27" ht="15.75" customHeight="1"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</row>
    <row r="1364" spans="9:27" ht="15.75" customHeight="1"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</row>
    <row r="1365" spans="9:27" ht="15.75" customHeight="1"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</row>
    <row r="1366" spans="9:27" ht="15.75" customHeight="1"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</row>
    <row r="1367" spans="9:27" ht="15.75" customHeight="1"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</row>
    <row r="1368" spans="9:27" ht="15.75" customHeight="1"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</row>
    <row r="1369" spans="9:27" ht="15.75" customHeight="1"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</row>
    <row r="1370" spans="9:27" ht="15.75" customHeight="1"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</row>
    <row r="1371" spans="9:27" ht="15.75" customHeight="1"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</row>
    <row r="1372" spans="9:27" ht="15.75" customHeight="1"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</row>
    <row r="1373" spans="9:27" ht="15.75" customHeight="1"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</row>
    <row r="1374" spans="9:27" ht="15.75" customHeight="1"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</row>
    <row r="1375" spans="9:27" ht="15.75" customHeight="1"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</row>
    <row r="1376" spans="9:27" ht="15.75" customHeight="1"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</row>
    <row r="1377" spans="9:27" ht="15.75" customHeight="1"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</row>
    <row r="1378" spans="9:27" ht="15.75" customHeight="1"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</row>
    <row r="1379" spans="9:27" ht="15.75" customHeight="1"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</row>
    <row r="1380" spans="9:27" ht="15.75" customHeight="1"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</row>
    <row r="1381" spans="9:27" ht="15.75" customHeight="1"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</row>
    <row r="1382" spans="9:27" ht="15.75" customHeight="1"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</row>
    <row r="1383" spans="9:27" ht="15.75" customHeight="1"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</row>
    <row r="1384" spans="9:27" ht="15.75" customHeight="1"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</row>
    <row r="1385" spans="9:27" ht="15.75" customHeight="1"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</row>
    <row r="1386" spans="9:27" ht="15.75" customHeight="1"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</row>
    <row r="1387" spans="9:27" ht="15.75" customHeight="1"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</row>
    <row r="1388" spans="9:27" ht="15.75" customHeight="1"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</row>
    <row r="1389" spans="9:27" ht="15.75" customHeight="1"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</row>
    <row r="1390" spans="9:27" ht="15.75" customHeight="1"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</row>
    <row r="1391" spans="9:27" ht="15.75" customHeight="1"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</row>
    <row r="1392" spans="9:27" ht="15.75" customHeight="1"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</row>
    <row r="1393" spans="9:27" ht="15.75" customHeight="1"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</row>
    <row r="1394" spans="9:27" ht="15.75" customHeight="1"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</row>
    <row r="1395" spans="9:27" ht="15.75" customHeight="1"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</row>
    <row r="1396" spans="9:27" ht="15.75" customHeight="1"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</row>
    <row r="1397" spans="9:27" ht="15.75" customHeight="1"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</row>
    <row r="1398" spans="9:27" ht="15.75" customHeight="1"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</row>
    <row r="1399" spans="9:27" ht="15.75" customHeight="1"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</row>
    <row r="1400" spans="9:27" ht="15.75" customHeight="1"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</row>
    <row r="1401" spans="9:27" ht="15.75" customHeight="1"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</row>
    <row r="1402" spans="9:27" ht="15.75" customHeight="1"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</row>
    <row r="1403" spans="9:27" ht="15.75" customHeight="1"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</row>
    <row r="1404" spans="9:27" ht="15.75" customHeight="1"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</row>
    <row r="1405" spans="9:27" ht="15.75" customHeight="1"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</row>
    <row r="1406" spans="9:27" ht="15.75" customHeight="1"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</row>
    <row r="1407" spans="9:27" ht="15.75" customHeight="1"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</row>
    <row r="1408" spans="9:27" ht="15.75" customHeight="1"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</row>
    <row r="1409" spans="9:27" ht="15.75" customHeight="1"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</row>
    <row r="1410" spans="9:27" ht="15.75" customHeight="1"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</row>
    <row r="1411" spans="9:27" ht="15.75" customHeight="1"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</row>
    <row r="1412" spans="9:27" ht="15.75" customHeight="1"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</row>
    <row r="1413" spans="9:27" ht="15.75" customHeight="1"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</row>
    <row r="1414" spans="9:27" ht="15.75" customHeight="1"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</row>
    <row r="1415" spans="9:27" ht="15.75" customHeight="1"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</row>
    <row r="1416" spans="9:27" ht="15.75" customHeight="1"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</row>
    <row r="1417" spans="9:27" ht="15.75" customHeight="1"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</row>
    <row r="1418" spans="9:27" ht="15.75" customHeight="1"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</row>
    <row r="1419" spans="9:27" ht="15.75" customHeight="1"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</row>
    <row r="1420" spans="9:27" ht="15.75" customHeight="1"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</row>
    <row r="1421" spans="9:27" ht="15.75" customHeight="1"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</row>
    <row r="1422" spans="9:27" ht="15.75" customHeight="1"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</row>
    <row r="1423" spans="9:27" ht="15.75" customHeight="1"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</row>
    <row r="1424" spans="9:27" ht="15.75" customHeight="1"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</row>
    <row r="1425" spans="9:27" ht="15.75" customHeight="1"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</row>
    <row r="1426" spans="9:27" ht="15.75" customHeight="1"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</row>
    <row r="1427" spans="9:27" ht="15.75" customHeight="1"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</row>
    <row r="1428" spans="9:27" ht="15.75" customHeight="1"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</row>
    <row r="1429" spans="9:27" ht="15.75" customHeight="1"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</row>
    <row r="1430" spans="9:27" ht="15.75" customHeight="1"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</row>
    <row r="1431" spans="9:27" ht="15.75" customHeight="1"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</row>
    <row r="1432" spans="9:27" ht="15.75" customHeight="1"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</row>
    <row r="1433" spans="9:27" ht="15.75" customHeight="1"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</row>
    <row r="1434" spans="9:27" ht="15.75" customHeight="1"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</row>
    <row r="1435" spans="9:27" ht="15.75" customHeight="1"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</row>
    <row r="1436" spans="9:27" ht="15.75" customHeight="1"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</row>
    <row r="1437" spans="9:27" ht="15.75" customHeight="1"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</row>
    <row r="1438" spans="9:27" ht="15.75" customHeight="1"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</row>
    <row r="1439" spans="9:27" ht="15.75" customHeight="1"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</row>
    <row r="1440" spans="9:27" ht="15.75" customHeight="1"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</row>
    <row r="1441" spans="9:27" ht="15.75" customHeight="1"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</row>
    <row r="1442" spans="9:27" ht="15.75" customHeight="1"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</row>
    <row r="1443" spans="9:27" ht="15.75" customHeight="1"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</row>
    <row r="1444" spans="9:27" ht="15.75" customHeight="1"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</row>
    <row r="1445" spans="9:27" ht="15.75" customHeight="1"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</row>
    <row r="1446" spans="9:27" ht="15.75" customHeight="1"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</row>
    <row r="1447" spans="9:27" ht="15.75" customHeight="1"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</row>
    <row r="1448" spans="9:27" ht="15.75" customHeight="1"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</row>
    <row r="1449" spans="9:27" ht="15.75" customHeight="1"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</row>
    <row r="1450" spans="9:27" ht="15.75" customHeight="1"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</row>
    <row r="1451" spans="9:27" ht="15.75" customHeight="1"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</row>
    <row r="1452" spans="9:27" ht="15.75" customHeight="1"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</row>
    <row r="1453" spans="9:27" ht="15.75" customHeight="1"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</row>
    <row r="1454" spans="9:27" ht="15.75" customHeight="1"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</row>
    <row r="1455" spans="9:27" ht="15.75" customHeight="1"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</row>
    <row r="1456" spans="9:27" ht="15.75" customHeight="1"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</row>
    <row r="1457" spans="9:27" ht="15.75" customHeight="1"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</row>
    <row r="1458" spans="9:27" ht="15.75" customHeight="1"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</row>
    <row r="1459" spans="9:27" ht="15.75" customHeight="1"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</row>
    <row r="1460" spans="9:27" ht="15.75" customHeight="1"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</row>
    <row r="1461" spans="9:27" ht="15.75" customHeight="1"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</row>
    <row r="1462" spans="9:27" ht="15.75" customHeight="1"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</row>
    <row r="1463" spans="9:27" ht="15.75" customHeight="1"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</row>
    <row r="1464" spans="9:27" ht="15.75" customHeight="1"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</row>
    <row r="1465" spans="9:27" ht="15.75" customHeight="1"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</row>
    <row r="1466" spans="9:27" ht="15.75" customHeight="1"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</row>
    <row r="1467" spans="9:27" ht="15.75" customHeight="1"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</row>
    <row r="1468" spans="9:27" ht="15.75" customHeight="1"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</row>
    <row r="1469" spans="9:27" ht="15.75" customHeight="1"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</row>
    <row r="1470" spans="9:27" ht="15.75" customHeight="1"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</row>
    <row r="1471" spans="9:27" ht="15.75" customHeight="1"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</row>
    <row r="1472" spans="9:27" ht="15.75" customHeight="1"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</row>
    <row r="1473" spans="9:27" ht="15.75" customHeight="1"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</row>
    <row r="1474" spans="9:27" ht="15.75" customHeight="1"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</row>
    <row r="1475" spans="9:27" ht="15.75" customHeight="1"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</row>
    <row r="1476" spans="9:27" ht="15.75" customHeight="1"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</row>
    <row r="1477" spans="9:27" ht="15.75" customHeight="1"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</row>
    <row r="1478" spans="9:27" ht="15.75" customHeight="1"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</row>
    <row r="1479" spans="9:27" ht="15.75" customHeight="1"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</row>
    <row r="1480" spans="9:27" ht="15.75" customHeight="1"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</row>
    <row r="1481" spans="9:27" ht="15.75" customHeight="1"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</row>
    <row r="1482" spans="9:27" ht="15.75" customHeight="1"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</row>
    <row r="1483" spans="9:27" ht="15.75" customHeight="1"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</row>
    <row r="1484" spans="9:27" ht="15.75" customHeight="1"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</row>
    <row r="1485" spans="9:27" ht="15.75" customHeight="1"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</row>
    <row r="1486" spans="9:27" ht="15.75" customHeight="1"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</row>
    <row r="1487" spans="9:27" ht="15.75" customHeight="1"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</row>
    <row r="1488" spans="9:27" ht="15.75" customHeight="1"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</row>
    <row r="1489" spans="9:27" ht="15.75" customHeight="1"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</row>
    <row r="1490" spans="9:27" ht="15.75" customHeight="1"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</row>
    <row r="1491" spans="9:27" ht="15.75" customHeight="1"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</row>
    <row r="1492" spans="9:27" ht="15.75" customHeight="1"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</row>
    <row r="1493" spans="9:27" ht="15.75" customHeight="1"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</row>
    <row r="1494" spans="9:27" ht="15.75" customHeight="1"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</row>
    <row r="1495" spans="9:27" ht="15.75" customHeight="1"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</row>
    <row r="1496" spans="9:27" ht="15.75" customHeight="1"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</row>
    <row r="1497" spans="9:27" ht="15.75" customHeight="1"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</row>
    <row r="1498" spans="9:27" ht="15.75" customHeight="1"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</row>
    <row r="1499" spans="9:27" ht="15.75" customHeight="1"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</row>
    <row r="1500" spans="9:27" ht="15.75" customHeight="1"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</row>
    <row r="1501" spans="9:27" ht="15.75" customHeight="1"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</row>
    <row r="1502" spans="9:27" ht="15.75" customHeight="1"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</row>
    <row r="1503" spans="9:27" ht="15.75" customHeight="1"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</row>
    <row r="1504" spans="9:27" ht="15.75" customHeight="1"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</row>
    <row r="1505" spans="9:27" ht="15.75" customHeight="1"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</row>
    <row r="1506" spans="9:27" ht="15.75" customHeight="1"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</row>
    <row r="1507" spans="9:27" ht="15.75" customHeight="1"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</row>
    <row r="1508" spans="9:27" ht="15.75" customHeight="1"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</row>
    <row r="1509" spans="9:27" ht="15.75" customHeight="1"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</row>
    <row r="1510" spans="9:27" ht="15.75" customHeight="1"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</row>
    <row r="1511" spans="9:27" ht="15.75" customHeight="1"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</row>
    <row r="1512" spans="9:27" ht="15.75" customHeight="1"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</row>
    <row r="1513" spans="9:27" ht="15.75" customHeight="1"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</row>
    <row r="1514" spans="9:27" ht="15.75" customHeight="1"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</row>
    <row r="1515" spans="9:27" ht="15.75" customHeight="1"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</row>
    <row r="1516" spans="9:27" ht="15.75" customHeight="1"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</row>
    <row r="1517" spans="9:27" ht="15.75" customHeight="1"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</row>
    <row r="1518" spans="9:27" ht="15.75" customHeight="1"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</row>
    <row r="1519" spans="9:27" ht="15.75" customHeight="1"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</row>
    <row r="1520" spans="9:27" ht="15.75" customHeight="1"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</row>
    <row r="1521" spans="9:27" ht="15.75" customHeight="1"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</row>
    <row r="1522" spans="9:27" ht="15.75" customHeight="1"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</row>
    <row r="1523" spans="9:27" ht="15.75" customHeight="1"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</row>
    <row r="1524" spans="9:27" ht="15.75" customHeight="1"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</row>
    <row r="1525" spans="9:27" ht="15.75" customHeight="1"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</row>
    <row r="1526" spans="9:27" ht="15.75" customHeight="1"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</row>
    <row r="1527" spans="9:27" ht="15.75" customHeight="1"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</row>
    <row r="1528" spans="9:27" ht="15.75" customHeight="1"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</row>
    <row r="1529" spans="9:27" ht="15.75" customHeight="1"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</row>
    <row r="1530" spans="9:27" ht="15.75" customHeight="1"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</row>
    <row r="1531" spans="9:27" ht="15.75" customHeight="1"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</row>
    <row r="1532" spans="9:27" ht="15.75" customHeight="1"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</row>
    <row r="1533" spans="9:27" ht="15.75" customHeight="1"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</row>
    <row r="1534" spans="9:27" ht="15.75" customHeight="1"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</row>
    <row r="1535" spans="9:27" ht="15.75" customHeight="1"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</row>
    <row r="1536" spans="9:27" ht="15.75" customHeight="1"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</row>
    <row r="1537" spans="9:27" ht="15.75" customHeight="1"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</row>
    <row r="1538" spans="9:27" ht="15.75" customHeight="1"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16"/>
    </row>
    <row r="1539" spans="9:27" ht="15.75" customHeight="1"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16"/>
    </row>
    <row r="1540" spans="9:27" ht="15.75" customHeight="1"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16"/>
    </row>
    <row r="1541" spans="9:27" ht="15.75" customHeight="1"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</row>
    <row r="1542" spans="9:27" ht="15.75" customHeight="1"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16"/>
    </row>
    <row r="1543" spans="9:27" ht="15.75" customHeight="1"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</row>
    <row r="1544" spans="9:27" ht="15.75" customHeight="1"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</row>
    <row r="1545" spans="9:27" ht="15.75" customHeight="1"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</row>
    <row r="1546" spans="9:27" ht="15.75" customHeight="1"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</row>
    <row r="1547" spans="9:27" ht="15.75" customHeight="1"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</row>
    <row r="1548" spans="9:27" ht="15.75" customHeight="1"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</row>
    <row r="1549" spans="9:27" ht="15.75" customHeight="1"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</row>
    <row r="1550" spans="9:27" ht="15.75" customHeight="1"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</row>
    <row r="1551" spans="9:27" ht="15.75" customHeight="1"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</row>
    <row r="1552" spans="9:27" ht="15.75" customHeight="1"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</row>
    <row r="1553" spans="9:27" ht="15.75" customHeight="1"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</row>
    <row r="1554" spans="9:27" ht="15.75" customHeight="1"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</row>
    <row r="1555" spans="9:27" ht="15.75" customHeight="1"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16"/>
    </row>
    <row r="1556" spans="9:27" ht="15.75" customHeight="1"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</row>
    <row r="1557" spans="9:27" ht="15.75" customHeight="1"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</row>
    <row r="1558" spans="9:27" ht="15.75" customHeight="1"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</row>
    <row r="1559" spans="9:27" ht="15.75" customHeight="1"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</row>
    <row r="1560" spans="9:27" ht="15.75" customHeight="1"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16"/>
    </row>
    <row r="1561" spans="9:27" ht="15.75" customHeight="1"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</row>
    <row r="1562" spans="9:27" ht="15.75" customHeight="1"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</row>
    <row r="1563" spans="9:27" ht="15.75" customHeight="1"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</row>
    <row r="1564" spans="9:27" ht="15.75" customHeight="1"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</row>
    <row r="1565" spans="9:27" ht="15.75" customHeight="1"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</row>
    <row r="1566" spans="9:27" ht="15.75" customHeight="1"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</row>
    <row r="1567" spans="9:27" ht="15.75" customHeight="1"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</row>
    <row r="1568" spans="9:27" ht="15.75" customHeight="1"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</row>
    <row r="1569" spans="9:27" ht="15.75" customHeight="1"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  <c r="AA1569" s="16"/>
    </row>
    <row r="1570" spans="9:27" ht="15.75" customHeight="1"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</row>
    <row r="1571" spans="9:27" ht="15.75" customHeight="1"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16"/>
    </row>
    <row r="1572" spans="9:27" ht="15.75" customHeight="1"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16"/>
    </row>
    <row r="1573" spans="9:27" ht="15.75" customHeight="1"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</row>
    <row r="1574" spans="9:27" ht="15.75" customHeight="1"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</row>
    <row r="1575" spans="9:27" ht="15.75" customHeight="1"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</row>
    <row r="1576" spans="9:27" ht="15.75" customHeight="1"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</row>
    <row r="1577" spans="9:27" ht="15.75" customHeight="1"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</row>
    <row r="1578" spans="9:27" ht="15.75" customHeight="1"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</row>
    <row r="1579" spans="9:27" ht="15.75" customHeight="1"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</row>
    <row r="1580" spans="9:27" ht="15.75" customHeight="1"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</row>
    <row r="1581" spans="9:27" ht="15.75" customHeight="1"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</row>
    <row r="1582" spans="9:27" ht="15.75" customHeight="1"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</row>
    <row r="1583" spans="9:27" ht="15.75" customHeight="1"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B2" sqref="B2"/>
    </sheetView>
  </sheetViews>
  <sheetFormatPr baseColWidth="10" defaultColWidth="14.44140625" defaultRowHeight="15.75" customHeight="1"/>
  <cols>
    <col min="1" max="1" width="3.88671875" customWidth="1"/>
    <col min="2" max="2" width="20.77734375" bestFit="1" customWidth="1"/>
    <col min="3" max="3" width="6.44140625" bestFit="1" customWidth="1"/>
    <col min="4" max="4" width="13.33203125" bestFit="1" customWidth="1"/>
    <col min="5" max="5" width="14.77734375" bestFit="1" customWidth="1"/>
    <col min="6" max="6" width="6.44140625" bestFit="1" customWidth="1"/>
    <col min="7" max="23" width="22.33203125" customWidth="1"/>
  </cols>
  <sheetData>
    <row r="1" spans="1:6" ht="14.25" customHeight="1"/>
    <row r="2" spans="1:6" ht="14.25" customHeight="1"/>
    <row r="3" spans="1:6" ht="14.25" customHeight="1">
      <c r="A3" s="10"/>
      <c r="B3" s="37" t="s">
        <v>226</v>
      </c>
      <c r="C3" s="30" t="s">
        <v>69</v>
      </c>
      <c r="D3" s="30" t="s">
        <v>70</v>
      </c>
      <c r="E3" s="30" t="s">
        <v>71</v>
      </c>
      <c r="F3" s="30" t="s">
        <v>69</v>
      </c>
    </row>
    <row r="4" spans="1:6" ht="14.25" customHeight="1">
      <c r="A4" s="33" t="s">
        <v>72</v>
      </c>
      <c r="B4" s="34"/>
      <c r="C4" s="35"/>
      <c r="D4" s="36"/>
      <c r="E4" s="36"/>
      <c r="F4" s="35"/>
    </row>
    <row r="5" spans="1:6" ht="14.25" customHeight="1">
      <c r="A5" s="33" t="s">
        <v>73</v>
      </c>
      <c r="B5" s="34"/>
      <c r="C5" s="35"/>
      <c r="D5" s="36"/>
      <c r="E5" s="36"/>
      <c r="F5" s="35"/>
    </row>
    <row r="6" spans="1:6" ht="14.25" customHeight="1">
      <c r="A6" s="10"/>
      <c r="B6" s="10"/>
      <c r="C6" s="10"/>
      <c r="D6" s="33"/>
      <c r="E6" s="10"/>
      <c r="F6" s="10"/>
    </row>
    <row r="7" spans="1:6" ht="14.25" customHeight="1">
      <c r="A7" s="33" t="s">
        <v>74</v>
      </c>
      <c r="B7" s="34"/>
      <c r="C7" s="10"/>
      <c r="D7" s="36"/>
      <c r="E7" s="36"/>
      <c r="F7" s="10"/>
    </row>
    <row r="8" spans="1:6" ht="14.25" customHeight="1">
      <c r="A8" s="33" t="s">
        <v>75</v>
      </c>
      <c r="B8" s="34"/>
      <c r="C8" s="10"/>
      <c r="D8" s="36"/>
      <c r="E8" s="36"/>
      <c r="F8" s="10"/>
    </row>
    <row r="9" spans="1:6" ht="14.25" customHeight="1">
      <c r="A9" s="33" t="s">
        <v>76</v>
      </c>
      <c r="B9" s="33">
        <f>SQRT(B7^2+B8^2)</f>
        <v>0</v>
      </c>
      <c r="C9" s="36" t="e">
        <f>DEGREES(ATAN(B8/B7))</f>
        <v>#DIV/0!</v>
      </c>
      <c r="D9" s="33">
        <f>SQRT(D7^2+D8^2)</f>
        <v>0</v>
      </c>
      <c r="E9" s="33">
        <f>SQRT(E7^2+E8^2)</f>
        <v>0</v>
      </c>
      <c r="F9" s="36" t="e">
        <f>DEGREES(ATAN(E8/E7))</f>
        <v>#DIV/0!</v>
      </c>
    </row>
    <row r="10" spans="1:6" ht="14.25" customHeight="1">
      <c r="A10" s="10"/>
      <c r="B10" s="10"/>
      <c r="C10" s="10"/>
      <c r="D10" s="10"/>
      <c r="E10" s="10"/>
      <c r="F10" s="10"/>
    </row>
    <row r="11" spans="1:6" ht="14.25" customHeight="1">
      <c r="A11" s="33" t="s">
        <v>77</v>
      </c>
      <c r="B11" s="34"/>
      <c r="C11" s="10"/>
      <c r="D11" s="36"/>
      <c r="E11" s="36"/>
      <c r="F11" s="10"/>
    </row>
    <row r="12" spans="1:6" ht="14.25" customHeight="1">
      <c r="A12" s="33" t="s">
        <v>78</v>
      </c>
      <c r="B12" s="34"/>
      <c r="C12" s="10"/>
      <c r="D12" s="36"/>
      <c r="E12" s="36"/>
      <c r="F12" s="10"/>
    </row>
    <row r="13" spans="1:6" ht="14.25" customHeight="1">
      <c r="A13" s="33" t="s">
        <v>79</v>
      </c>
      <c r="B13" s="33">
        <f>SQRT(B11^2+B12^2)</f>
        <v>0</v>
      </c>
      <c r="C13" s="36" t="e">
        <f>DEGREES(ATAN(B12/B11))</f>
        <v>#DIV/0!</v>
      </c>
      <c r="D13" s="33">
        <f>SQRT(D11^2+D12^2)</f>
        <v>0</v>
      </c>
      <c r="E13" s="33">
        <f>SQRT(E11^2+E12^2)</f>
        <v>0</v>
      </c>
      <c r="F13" s="36" t="e">
        <f>DEGREES(ATAN(E12/E11))</f>
        <v>#DIV/0!</v>
      </c>
    </row>
    <row r="14" spans="1:6" ht="14.25" customHeight="1">
      <c r="A14" s="10"/>
      <c r="B14" s="10"/>
      <c r="C14" s="10"/>
      <c r="D14" s="10"/>
      <c r="E14" s="10"/>
      <c r="F14" s="10"/>
    </row>
    <row r="15" spans="1:6" ht="14.25" customHeight="1">
      <c r="A15" s="33" t="s">
        <v>80</v>
      </c>
      <c r="B15" s="34"/>
      <c r="C15" s="10"/>
      <c r="D15" s="36"/>
      <c r="E15" s="15"/>
      <c r="F15" s="10"/>
    </row>
    <row r="16" spans="1:6" ht="14.25" customHeight="1">
      <c r="A16" s="33" t="s">
        <v>81</v>
      </c>
      <c r="B16" s="34"/>
      <c r="C16" s="10"/>
      <c r="D16" s="36"/>
      <c r="E16" s="15"/>
      <c r="F16" s="10"/>
    </row>
    <row r="17" spans="1:6" ht="14.25" customHeight="1">
      <c r="A17" s="33" t="s">
        <v>82</v>
      </c>
      <c r="B17" s="33">
        <f>SQRT(B15^2+B16^2)</f>
        <v>0</v>
      </c>
      <c r="C17" s="36" t="e">
        <f>DEGREES(ATAN(B16/B15))</f>
        <v>#DIV/0!</v>
      </c>
      <c r="D17" s="33">
        <f>SQRT(D15^2+D16^2)</f>
        <v>0</v>
      </c>
      <c r="E17" s="33"/>
      <c r="F17" s="10"/>
    </row>
    <row r="18" spans="1:6" ht="14.25" customHeight="1">
      <c r="A18" s="10"/>
      <c r="B18" s="10"/>
      <c r="C18" s="10"/>
      <c r="D18" s="10"/>
      <c r="E18" s="10"/>
      <c r="F18" s="10"/>
    </row>
    <row r="19" spans="1:6" ht="14.25" customHeight="1">
      <c r="A19" s="33" t="s">
        <v>83</v>
      </c>
      <c r="B19" s="31">
        <v>1</v>
      </c>
      <c r="C19" s="10"/>
      <c r="D19" s="10">
        <f>D9+D13-D17</f>
        <v>0</v>
      </c>
      <c r="E19" s="15"/>
      <c r="F19" s="10"/>
    </row>
    <row r="20" spans="1:6" ht="14.25" customHeight="1">
      <c r="A20" s="33" t="s">
        <v>84</v>
      </c>
      <c r="B20" s="31">
        <v>0</v>
      </c>
      <c r="C20" s="10"/>
      <c r="D20" s="10"/>
      <c r="E20" s="10"/>
      <c r="F20" s="10"/>
    </row>
    <row r="21" spans="1:6" ht="14.25" customHeight="1">
      <c r="A21" s="33" t="s">
        <v>85</v>
      </c>
      <c r="B21" s="33">
        <f>SQRT(B19^2+B20^2)</f>
        <v>1</v>
      </c>
      <c r="C21" s="36"/>
      <c r="D21" s="10"/>
      <c r="E21" s="10" t="e">
        <f>(E4*E13+E5*E9)/(E4+E5)</f>
        <v>#DIV/0!</v>
      </c>
      <c r="F21" s="10"/>
    </row>
    <row r="22" spans="1:6" ht="14.25" customHeight="1"/>
    <row r="23" spans="1:6" ht="14.25" customHeight="1">
      <c r="B23" s="1" t="s">
        <v>86</v>
      </c>
    </row>
    <row r="24" spans="1:6" ht="14.25" customHeight="1">
      <c r="B24" s="1">
        <f>-(B7-B11)/(B15-B19)</f>
        <v>0</v>
      </c>
    </row>
    <row r="25" spans="1:6" ht="14.25" customHeight="1">
      <c r="B25" s="11" t="s">
        <v>88</v>
      </c>
    </row>
    <row r="26" spans="1:6" ht="14.25" customHeight="1">
      <c r="B26" s="11" t="s">
        <v>89</v>
      </c>
    </row>
    <row r="27" spans="1:6" ht="14.25" customHeight="1">
      <c r="B27" s="11" t="s">
        <v>90</v>
      </c>
    </row>
    <row r="28" spans="1:6" ht="14.25" customHeight="1">
      <c r="B28" s="11" t="s">
        <v>91</v>
      </c>
    </row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C902-85C8-453B-B217-DBAE24919061}">
  <sheetPr>
    <outlinePr summaryBelow="0" summaryRight="0"/>
  </sheetPr>
  <dimension ref="A1:M42"/>
  <sheetViews>
    <sheetView workbookViewId="0">
      <selection activeCell="F23" sqref="F23"/>
    </sheetView>
  </sheetViews>
  <sheetFormatPr baseColWidth="10" defaultColWidth="14.44140625" defaultRowHeight="15.75" customHeight="1"/>
  <cols>
    <col min="1" max="1" width="15.77734375" style="48" bestFit="1" customWidth="1"/>
    <col min="2" max="2" width="9.109375" style="48" bestFit="1" customWidth="1"/>
    <col min="3" max="3" width="14.5546875" style="48" bestFit="1" customWidth="1"/>
    <col min="4" max="4" width="14.109375" style="48" bestFit="1" customWidth="1"/>
    <col min="5" max="5" width="10.44140625" style="48" bestFit="1" customWidth="1"/>
    <col min="6" max="6" width="8" style="48" bestFit="1" customWidth="1"/>
    <col min="7" max="7" width="14.44140625" style="48"/>
    <col min="8" max="8" width="11.44140625" style="48" bestFit="1" customWidth="1"/>
    <col min="9" max="9" width="12" style="48" bestFit="1" customWidth="1"/>
    <col min="10" max="10" width="5.88671875" style="48" bestFit="1" customWidth="1"/>
    <col min="11" max="11" width="10.44140625" style="48" bestFit="1" customWidth="1"/>
    <col min="12" max="12" width="21.6640625" style="48" customWidth="1"/>
    <col min="13" max="13" width="5.88671875" style="48" bestFit="1" customWidth="1"/>
    <col min="14" max="16384" width="14.44140625" style="48"/>
  </cols>
  <sheetData>
    <row r="1" spans="1:13" ht="13.8">
      <c r="A1" s="117" t="s">
        <v>140</v>
      </c>
      <c r="B1" s="118"/>
      <c r="C1" s="117" t="s">
        <v>139</v>
      </c>
      <c r="D1" s="118"/>
      <c r="E1" s="117" t="s">
        <v>138</v>
      </c>
      <c r="F1" s="118"/>
      <c r="H1" s="112" t="s">
        <v>137</v>
      </c>
      <c r="I1" s="113"/>
      <c r="J1" s="113"/>
      <c r="K1" s="114"/>
      <c r="L1" s="59"/>
    </row>
    <row r="2" spans="1:13" ht="13.8">
      <c r="A2" s="76" t="s">
        <v>131</v>
      </c>
      <c r="B2" s="75">
        <f>B8</f>
        <v>0</v>
      </c>
      <c r="C2" s="76" t="s">
        <v>109</v>
      </c>
      <c r="D2" s="75">
        <f>B10</f>
        <v>1000</v>
      </c>
      <c r="E2" s="76" t="s">
        <v>109</v>
      </c>
      <c r="F2" s="75">
        <f>B10</f>
        <v>1000</v>
      </c>
      <c r="H2" s="59" t="s">
        <v>136</v>
      </c>
      <c r="I2" s="59"/>
      <c r="J2" s="59"/>
      <c r="K2" s="59"/>
      <c r="L2" s="59"/>
    </row>
    <row r="3" spans="1:13" ht="13.8">
      <c r="A3" s="76" t="s">
        <v>130</v>
      </c>
      <c r="B3" s="75">
        <f>B9</f>
        <v>0</v>
      </c>
      <c r="C3" s="76" t="s">
        <v>130</v>
      </c>
      <c r="D3" s="75">
        <f>B9</f>
        <v>0</v>
      </c>
      <c r="E3" s="76" t="s">
        <v>131</v>
      </c>
      <c r="F3" s="75">
        <f>B8</f>
        <v>0</v>
      </c>
      <c r="H3" s="59" t="s">
        <v>112</v>
      </c>
      <c r="I3" s="61">
        <f>B11+I5</f>
        <v>101.325</v>
      </c>
      <c r="J3" s="59"/>
      <c r="K3" s="59"/>
      <c r="L3" s="59"/>
    </row>
    <row r="4" spans="1:13" ht="13.8">
      <c r="A4" s="74" t="s">
        <v>109</v>
      </c>
      <c r="B4" s="72" t="e">
        <f>B2/B3</f>
        <v>#DIV/0!</v>
      </c>
      <c r="C4" s="73" t="s">
        <v>131</v>
      </c>
      <c r="D4" s="72">
        <f>D2*D3</f>
        <v>0</v>
      </c>
      <c r="E4" s="73" t="s">
        <v>130</v>
      </c>
      <c r="F4" s="72">
        <f>F3*F2</f>
        <v>0</v>
      </c>
      <c r="H4" s="70" t="s">
        <v>105</v>
      </c>
      <c r="I4" s="71">
        <f>F11+B10*9.8*B21</f>
        <v>101.325</v>
      </c>
      <c r="J4" s="70" t="s">
        <v>121</v>
      </c>
      <c r="K4" s="71">
        <f>I4*760/I5</f>
        <v>760</v>
      </c>
      <c r="L4" s="70" t="s">
        <v>134</v>
      </c>
    </row>
    <row r="5" spans="1:13" ht="13.2">
      <c r="H5" s="59" t="s">
        <v>135</v>
      </c>
      <c r="I5" s="59">
        <v>101.325</v>
      </c>
      <c r="J5" s="59" t="s">
        <v>121</v>
      </c>
      <c r="K5" s="59">
        <v>760</v>
      </c>
      <c r="L5" s="59" t="s">
        <v>134</v>
      </c>
    </row>
    <row r="7" spans="1:13" ht="13.8">
      <c r="A7" s="64" t="s">
        <v>133</v>
      </c>
      <c r="B7" s="67"/>
      <c r="C7" s="69" t="s">
        <v>132</v>
      </c>
      <c r="D7" s="68"/>
      <c r="E7" s="68"/>
      <c r="F7" s="68"/>
    </row>
    <row r="8" spans="1:13" ht="13.8">
      <c r="A8" s="64" t="s">
        <v>131</v>
      </c>
      <c r="B8" s="60"/>
      <c r="C8" s="67"/>
      <c r="D8" s="55"/>
      <c r="E8" s="55"/>
      <c r="F8" s="62">
        <f>D4</f>
        <v>0</v>
      </c>
    </row>
    <row r="9" spans="1:13" ht="13.8">
      <c r="A9" s="64" t="s">
        <v>130</v>
      </c>
      <c r="B9" s="60"/>
      <c r="C9" s="67"/>
      <c r="D9" s="55"/>
      <c r="E9" s="55"/>
      <c r="F9" s="62">
        <f>F4</f>
        <v>0</v>
      </c>
      <c r="H9" s="59" t="s">
        <v>129</v>
      </c>
      <c r="I9" s="119" t="s">
        <v>128</v>
      </c>
      <c r="J9" s="121"/>
      <c r="K9" s="120"/>
      <c r="L9" s="59"/>
      <c r="M9" s="59"/>
    </row>
    <row r="10" spans="1:13" ht="13.8">
      <c r="A10" s="64" t="s">
        <v>109</v>
      </c>
      <c r="B10" s="60">
        <v>1000</v>
      </c>
      <c r="C10" s="66" t="s">
        <v>124</v>
      </c>
      <c r="E10" s="55"/>
      <c r="F10" s="62" t="e">
        <f>B4</f>
        <v>#DIV/0!</v>
      </c>
      <c r="H10" s="59" t="s">
        <v>112</v>
      </c>
      <c r="I10" s="61">
        <f>F11</f>
        <v>101.325</v>
      </c>
      <c r="J10" s="59" t="s">
        <v>121</v>
      </c>
      <c r="K10" s="59" t="s">
        <v>112</v>
      </c>
      <c r="L10" s="61">
        <f>B11+101.325</f>
        <v>101.325</v>
      </c>
      <c r="M10" s="59" t="s">
        <v>121</v>
      </c>
    </row>
    <row r="11" spans="1:13" ht="13.8">
      <c r="A11" s="58" t="s">
        <v>127</v>
      </c>
      <c r="B11" s="60"/>
      <c r="C11" s="66" t="s">
        <v>121</v>
      </c>
      <c r="E11" s="55"/>
      <c r="F11" s="62">
        <f>I3</f>
        <v>101.325</v>
      </c>
      <c r="H11" s="59" t="s">
        <v>105</v>
      </c>
      <c r="I11" s="61">
        <f>B12+101.325</f>
        <v>101.325</v>
      </c>
      <c r="J11" s="59" t="s">
        <v>121</v>
      </c>
      <c r="K11" s="59" t="s">
        <v>109</v>
      </c>
      <c r="L11" s="61">
        <f>B10</f>
        <v>1000</v>
      </c>
      <c r="M11" s="59" t="s">
        <v>124</v>
      </c>
    </row>
    <row r="12" spans="1:13" ht="13.8">
      <c r="A12" s="58" t="s">
        <v>126</v>
      </c>
      <c r="B12" s="60"/>
      <c r="C12" s="66" t="s">
        <v>121</v>
      </c>
      <c r="E12" s="62">
        <f>K4</f>
        <v>760</v>
      </c>
      <c r="F12" s="55" t="s">
        <v>125</v>
      </c>
      <c r="H12" s="59" t="s">
        <v>109</v>
      </c>
      <c r="I12" s="61">
        <f>B10</f>
        <v>1000</v>
      </c>
      <c r="J12" s="59" t="s">
        <v>124</v>
      </c>
      <c r="K12" s="59" t="s">
        <v>108</v>
      </c>
      <c r="L12" s="61">
        <f>B16</f>
        <v>0</v>
      </c>
      <c r="M12" s="59" t="s">
        <v>117</v>
      </c>
    </row>
    <row r="13" spans="1:13" ht="13.8">
      <c r="A13" s="58" t="s">
        <v>123</v>
      </c>
      <c r="B13" s="60"/>
      <c r="C13" s="56"/>
      <c r="D13" s="55"/>
      <c r="E13" s="62">
        <f>I4</f>
        <v>101.325</v>
      </c>
      <c r="F13" s="63" t="s">
        <v>121</v>
      </c>
      <c r="H13" s="59" t="s">
        <v>108</v>
      </c>
      <c r="I13" s="61">
        <f>B16</f>
        <v>0</v>
      </c>
      <c r="J13" s="59" t="s">
        <v>117</v>
      </c>
      <c r="K13" s="59" t="s">
        <v>106</v>
      </c>
      <c r="L13" s="61">
        <f>B17</f>
        <v>0</v>
      </c>
      <c r="M13" s="59" t="s">
        <v>117</v>
      </c>
    </row>
    <row r="14" spans="1:13" ht="13.8">
      <c r="A14" s="64" t="s">
        <v>122</v>
      </c>
      <c r="B14" s="60" t="s">
        <v>119</v>
      </c>
      <c r="C14" s="56" t="s">
        <v>73</v>
      </c>
      <c r="D14" s="55"/>
      <c r="E14" s="55"/>
      <c r="F14" s="55"/>
      <c r="H14" s="54" t="s">
        <v>106</v>
      </c>
      <c r="I14" s="65">
        <f>SQRT((2*(I11-I10)/I12+I13*I13)/1000)</f>
        <v>0</v>
      </c>
      <c r="J14" s="54" t="s">
        <v>117</v>
      </c>
      <c r="K14" s="54" t="s">
        <v>105</v>
      </c>
      <c r="L14" s="65">
        <f>0.5*L11*L13*L13-0.5*L11*L12*L12+L10</f>
        <v>101.325</v>
      </c>
      <c r="M14" s="54" t="s">
        <v>121</v>
      </c>
    </row>
    <row r="15" spans="1:13" ht="13.8">
      <c r="A15" s="64" t="s">
        <v>120</v>
      </c>
      <c r="B15" s="60" t="s">
        <v>119</v>
      </c>
      <c r="C15" s="56" t="s">
        <v>73</v>
      </c>
      <c r="D15" s="55"/>
      <c r="E15" s="55"/>
      <c r="F15" s="55"/>
    </row>
    <row r="16" spans="1:13" ht="13.8">
      <c r="A16" s="64" t="s">
        <v>108</v>
      </c>
      <c r="B16" s="60"/>
      <c r="C16" s="56" t="s">
        <v>117</v>
      </c>
      <c r="D16" s="55" t="s">
        <v>118</v>
      </c>
      <c r="E16" s="55"/>
      <c r="F16" s="55"/>
    </row>
    <row r="17" spans="1:12" ht="13.8">
      <c r="A17" s="64" t="s">
        <v>106</v>
      </c>
      <c r="B17" s="60"/>
      <c r="C17" s="56" t="s">
        <v>117</v>
      </c>
      <c r="D17" s="63" t="s">
        <v>116</v>
      </c>
      <c r="E17" s="55"/>
      <c r="F17" s="62"/>
      <c r="H17" s="119" t="s">
        <v>115</v>
      </c>
      <c r="I17" s="120"/>
      <c r="J17" s="119" t="s">
        <v>114</v>
      </c>
      <c r="K17" s="121"/>
      <c r="L17" s="120"/>
    </row>
    <row r="18" spans="1:12" ht="13.8">
      <c r="A18" s="58" t="s">
        <v>113</v>
      </c>
      <c r="B18" s="57"/>
      <c r="C18" s="56"/>
      <c r="D18" s="55"/>
      <c r="E18" s="55"/>
      <c r="F18" s="55"/>
      <c r="H18" s="59" t="s">
        <v>112</v>
      </c>
      <c r="I18" s="61">
        <f>F11</f>
        <v>101.325</v>
      </c>
      <c r="J18" s="59"/>
      <c r="K18" s="59"/>
      <c r="L18" s="59"/>
    </row>
    <row r="19" spans="1:12" ht="13.8">
      <c r="A19" s="58" t="s">
        <v>111</v>
      </c>
      <c r="B19" s="57"/>
      <c r="C19" s="56"/>
      <c r="D19" s="55"/>
      <c r="E19" s="55"/>
      <c r="F19" s="55"/>
      <c r="H19" s="59" t="s">
        <v>105</v>
      </c>
      <c r="I19" s="59"/>
      <c r="J19" s="59"/>
      <c r="K19" s="59"/>
      <c r="L19" s="59"/>
    </row>
    <row r="20" spans="1:12" ht="13.8">
      <c r="A20" s="58" t="s">
        <v>110</v>
      </c>
      <c r="B20" s="57"/>
      <c r="C20" s="56"/>
      <c r="D20" s="55"/>
      <c r="E20" s="55"/>
      <c r="F20" s="55"/>
      <c r="H20" s="59" t="s">
        <v>109</v>
      </c>
      <c r="I20" s="59"/>
      <c r="J20" s="59"/>
      <c r="K20" s="59"/>
      <c r="L20" s="59"/>
    </row>
    <row r="21" spans="1:12" ht="15.75" customHeight="1">
      <c r="A21" s="58" t="s">
        <v>68</v>
      </c>
      <c r="B21" s="60"/>
      <c r="C21" s="56"/>
      <c r="D21" s="55"/>
      <c r="E21" s="55"/>
      <c r="F21" s="55"/>
      <c r="H21" s="59" t="s">
        <v>108</v>
      </c>
      <c r="I21" s="59"/>
      <c r="J21" s="59"/>
      <c r="K21" s="59"/>
      <c r="L21" s="59"/>
    </row>
    <row r="22" spans="1:12" ht="13.8">
      <c r="A22" s="58" t="s">
        <v>107</v>
      </c>
      <c r="B22" s="57"/>
      <c r="C22" s="56"/>
      <c r="D22" s="55"/>
      <c r="E22" s="55"/>
      <c r="F22" s="55"/>
      <c r="H22" s="54" t="s">
        <v>106</v>
      </c>
      <c r="I22" s="54"/>
      <c r="J22" s="54"/>
      <c r="K22" s="54" t="s">
        <v>105</v>
      </c>
      <c r="L22" s="54"/>
    </row>
    <row r="25" spans="1:12" ht="13.8">
      <c r="B25" s="115" t="s">
        <v>104</v>
      </c>
      <c r="C25" s="116"/>
      <c r="D25" s="116"/>
      <c r="E25" s="116"/>
      <c r="F25" s="116"/>
    </row>
    <row r="26" spans="1:12" ht="13.8">
      <c r="B26" s="115" t="s">
        <v>103</v>
      </c>
      <c r="C26" s="116"/>
      <c r="D26" s="116"/>
      <c r="E26" s="116"/>
      <c r="F26" s="116"/>
      <c r="H26" s="53" t="s">
        <v>102</v>
      </c>
      <c r="I26" s="51"/>
    </row>
    <row r="27" spans="1:12" ht="13.8">
      <c r="B27" s="115" t="s">
        <v>101</v>
      </c>
      <c r="C27" s="116"/>
      <c r="D27" s="116"/>
      <c r="E27" s="116"/>
      <c r="F27" s="116"/>
      <c r="H27" s="50" t="s">
        <v>219</v>
      </c>
      <c r="I27" s="51">
        <f>SQRT(2*9.8*I28)</f>
        <v>9.8994949366116654</v>
      </c>
    </row>
    <row r="28" spans="1:12" ht="13.2">
      <c r="B28" s="52"/>
      <c r="C28" s="52"/>
      <c r="D28" s="52"/>
      <c r="E28" s="52"/>
      <c r="F28" s="52"/>
      <c r="H28" s="50" t="s">
        <v>220</v>
      </c>
      <c r="I28" s="49">
        <v>5</v>
      </c>
    </row>
    <row r="29" spans="1:12" ht="13.8">
      <c r="H29" s="50" t="s">
        <v>221</v>
      </c>
      <c r="I29" s="51"/>
    </row>
    <row r="30" spans="1:12" ht="13.8">
      <c r="H30" s="50" t="s">
        <v>222</v>
      </c>
      <c r="I30" s="51">
        <f>SQRT(4*I28*I31)</f>
        <v>6.324555320336759</v>
      </c>
    </row>
    <row r="31" spans="1:12" ht="13.2">
      <c r="H31" s="50" t="s">
        <v>223</v>
      </c>
      <c r="I31" s="49">
        <v>2</v>
      </c>
    </row>
    <row r="35" spans="1:5" ht="15.75" customHeight="1">
      <c r="A35" s="122" t="s">
        <v>212</v>
      </c>
      <c r="D35" s="48" t="s">
        <v>224</v>
      </c>
    </row>
    <row r="36" spans="1:5" ht="15.75" customHeight="1">
      <c r="A36" s="123" t="s">
        <v>215</v>
      </c>
      <c r="B36" s="124"/>
      <c r="D36" s="126" t="s">
        <v>225</v>
      </c>
      <c r="E36" s="126"/>
    </row>
    <row r="37" spans="1:5" ht="15.75" customHeight="1">
      <c r="A37" s="123" t="s">
        <v>216</v>
      </c>
      <c r="B37" s="124"/>
      <c r="D37" s="126"/>
      <c r="E37" s="126"/>
    </row>
    <row r="38" spans="1:5" ht="15.75" customHeight="1">
      <c r="A38" s="123" t="s">
        <v>217</v>
      </c>
      <c r="B38" s="124"/>
      <c r="D38" s="126"/>
      <c r="E38" s="126"/>
    </row>
    <row r="39" spans="1:5" ht="15.75" customHeight="1">
      <c r="A39" s="123" t="s">
        <v>218</v>
      </c>
      <c r="B39" s="124"/>
      <c r="D39" s="126"/>
      <c r="E39" s="126"/>
    </row>
    <row r="40" spans="1:5" ht="15.75" customHeight="1">
      <c r="A40" s="123" t="s">
        <v>214</v>
      </c>
      <c r="B40" s="77" t="e">
        <f>B37*SQRT((2*(B39-B38))/(B41*(B36^2-B37^2)))</f>
        <v>#DIV/0!</v>
      </c>
      <c r="D40" s="126"/>
      <c r="E40" s="126"/>
    </row>
    <row r="41" spans="1:5" ht="15.75" customHeight="1">
      <c r="A41" s="123" t="s">
        <v>213</v>
      </c>
      <c r="B41" s="125">
        <v>1000</v>
      </c>
      <c r="D41" s="126"/>
      <c r="E41" s="126"/>
    </row>
    <row r="42" spans="1:5" ht="15.75" customHeight="1">
      <c r="A42" s="123" t="s">
        <v>106</v>
      </c>
      <c r="B42" s="77" t="e">
        <f>B36*SQRT((2*(B39-B38))/(B41*(B36^2-B37^2)))</f>
        <v>#DIV/0!</v>
      </c>
      <c r="D42" s="126"/>
      <c r="E42" s="126"/>
    </row>
  </sheetData>
  <mergeCells count="10">
    <mergeCell ref="H1:K1"/>
    <mergeCell ref="B27:F27"/>
    <mergeCell ref="C1:D1"/>
    <mergeCell ref="E1:F1"/>
    <mergeCell ref="A1:B1"/>
    <mergeCell ref="H17:I17"/>
    <mergeCell ref="J17:L17"/>
    <mergeCell ref="I9:K9"/>
    <mergeCell ref="B25:F25"/>
    <mergeCell ref="B26:F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28D5-3EFF-4FDE-A9EA-CB0D49573FC7}">
  <dimension ref="B2:N22"/>
  <sheetViews>
    <sheetView topLeftCell="C4" zoomScale="130" zoomScaleNormal="130" workbookViewId="0">
      <selection activeCell="J16" sqref="J16"/>
    </sheetView>
  </sheetViews>
  <sheetFormatPr baseColWidth="10" defaultRowHeight="13.2"/>
  <cols>
    <col min="2" max="2" width="20" bestFit="1" customWidth="1"/>
    <col min="3" max="3" width="17.5546875" bestFit="1" customWidth="1"/>
    <col min="6" max="6" width="15.21875" bestFit="1" customWidth="1"/>
    <col min="7" max="7" width="12.109375" bestFit="1" customWidth="1"/>
    <col min="8" max="8" width="14.44140625" bestFit="1" customWidth="1"/>
    <col min="9" max="9" width="14.44140625" customWidth="1"/>
    <col min="10" max="10" width="15.109375" bestFit="1" customWidth="1"/>
    <col min="14" max="14" width="7.109375" bestFit="1" customWidth="1"/>
  </cols>
  <sheetData>
    <row r="2" spans="2:14">
      <c r="B2" s="127" t="s">
        <v>235</v>
      </c>
      <c r="F2" s="127" t="s">
        <v>260</v>
      </c>
      <c r="J2" s="127" t="s">
        <v>251</v>
      </c>
      <c r="N2" s="11" t="s">
        <v>268</v>
      </c>
    </row>
    <row r="3" spans="2:14">
      <c r="B3" s="39" t="s">
        <v>256</v>
      </c>
      <c r="C3" s="10">
        <f>2*C14*C5</f>
        <v>2.1816615650999998</v>
      </c>
      <c r="F3" s="39" t="s">
        <v>243</v>
      </c>
      <c r="G3" s="10">
        <f>4*PI()</f>
        <v>12.566370614359172</v>
      </c>
    </row>
    <row r="4" spans="2:14">
      <c r="B4" s="39" t="s">
        <v>259</v>
      </c>
      <c r="C4" s="10">
        <f>C3/C5</f>
        <v>2.1816615650999999E-3</v>
      </c>
      <c r="F4" s="39" t="s">
        <v>264</v>
      </c>
      <c r="G4" s="138">
        <f>G3*G9</f>
        <v>25.132741228718345</v>
      </c>
      <c r="H4" s="11" t="s">
        <v>269</v>
      </c>
      <c r="I4" s="11"/>
    </row>
    <row r="5" spans="2:14">
      <c r="B5" s="39" t="s">
        <v>257</v>
      </c>
      <c r="C5" s="36">
        <v>1000</v>
      </c>
      <c r="F5" s="39" t="s">
        <v>259</v>
      </c>
      <c r="G5" s="10">
        <f>G3^2*G9</f>
        <v>315.82734083485946</v>
      </c>
    </row>
    <row r="6" spans="2:14">
      <c r="B6" s="39" t="s">
        <v>243</v>
      </c>
      <c r="C6" s="36">
        <f>0.00007272205217</f>
        <v>7.2722052169999995E-5</v>
      </c>
      <c r="F6" s="39" t="s">
        <v>259</v>
      </c>
      <c r="G6" s="10">
        <f>(G4^2)/G9</f>
        <v>315.82734083485946</v>
      </c>
      <c r="H6" s="11" t="s">
        <v>270</v>
      </c>
      <c r="I6" s="11"/>
    </row>
    <row r="7" spans="2:14">
      <c r="B7" s="129"/>
      <c r="C7" s="36">
        <v>0</v>
      </c>
      <c r="F7" s="39" t="s">
        <v>267</v>
      </c>
      <c r="G7" s="129" t="s">
        <v>119</v>
      </c>
    </row>
    <row r="8" spans="2:14">
      <c r="B8" s="39" t="s">
        <v>20</v>
      </c>
      <c r="C8" s="10">
        <f>SQRT(C6^2+C7^2)</f>
        <v>7.2722052169999995E-5</v>
      </c>
      <c r="F8" s="39" t="s">
        <v>266</v>
      </c>
      <c r="G8" s="10">
        <f>G10*G5</f>
        <v>631.65468166971891</v>
      </c>
    </row>
    <row r="9" spans="2:14">
      <c r="B9" s="39" t="s">
        <v>219</v>
      </c>
      <c r="C9" s="36">
        <v>0</v>
      </c>
      <c r="F9" s="39" t="s">
        <v>265</v>
      </c>
      <c r="G9" s="36">
        <v>2</v>
      </c>
    </row>
    <row r="10" spans="2:14">
      <c r="B10" s="10"/>
      <c r="C10" s="36">
        <v>15</v>
      </c>
      <c r="F10" s="39" t="s">
        <v>257</v>
      </c>
      <c r="G10" s="36">
        <v>2</v>
      </c>
    </row>
    <row r="11" spans="2:14">
      <c r="B11" s="39" t="s">
        <v>20</v>
      </c>
      <c r="C11" s="10">
        <f>SQRT(C9^2+C10^2)</f>
        <v>15</v>
      </c>
    </row>
    <row r="13" spans="2:14">
      <c r="B13" s="39" t="s">
        <v>262</v>
      </c>
      <c r="C13" s="10">
        <f>ACOS((C6*C9+C7*C10)/(C8*C11))</f>
        <v>1.5707963267948966</v>
      </c>
    </row>
    <row r="14" spans="2:14">
      <c r="B14" s="136" t="s">
        <v>258</v>
      </c>
      <c r="C14" s="10">
        <f>C8*C11*SIN(C13)</f>
        <v>1.0908307825499999E-3</v>
      </c>
    </row>
    <row r="17" spans="2:13">
      <c r="B17" s="127" t="s">
        <v>261</v>
      </c>
      <c r="F17" s="127" t="s">
        <v>271</v>
      </c>
    </row>
    <row r="18" spans="2:13">
      <c r="B18" s="11" t="s">
        <v>119</v>
      </c>
      <c r="C18" s="11" t="s">
        <v>263</v>
      </c>
      <c r="F18" s="39" t="s">
        <v>272</v>
      </c>
      <c r="G18" s="39" t="s">
        <v>273</v>
      </c>
      <c r="H18" s="39" t="s">
        <v>274</v>
      </c>
      <c r="I18" s="39" t="s">
        <v>275</v>
      </c>
      <c r="J18" s="39" t="s">
        <v>264</v>
      </c>
      <c r="K18" s="39" t="s">
        <v>243</v>
      </c>
      <c r="L18" s="39" t="s">
        <v>257</v>
      </c>
      <c r="M18" s="137" t="s">
        <v>220</v>
      </c>
    </row>
    <row r="19" spans="2:13">
      <c r="F19" s="15">
        <f>G19+H19+I19</f>
        <v>0</v>
      </c>
      <c r="G19" s="36"/>
      <c r="H19" s="36"/>
      <c r="I19" s="36"/>
      <c r="J19" s="36"/>
      <c r="K19" s="47"/>
      <c r="L19" s="36"/>
      <c r="M19" s="36"/>
    </row>
    <row r="20" spans="2:13">
      <c r="F20" s="36"/>
      <c r="G20" s="15">
        <f>F20-(H20+I20)</f>
        <v>0</v>
      </c>
      <c r="H20" s="36"/>
      <c r="I20" s="36"/>
      <c r="J20" s="36"/>
      <c r="K20" s="36"/>
      <c r="L20" s="36"/>
      <c r="M20" s="36"/>
    </row>
    <row r="21" spans="2:13">
      <c r="F21" s="36"/>
      <c r="G21" s="36"/>
      <c r="H21" s="15">
        <f>F21-(G21+I21)</f>
        <v>0</v>
      </c>
      <c r="I21" s="36"/>
      <c r="J21" s="36"/>
      <c r="K21" s="36"/>
      <c r="L21" s="36"/>
      <c r="M21" s="36"/>
    </row>
    <row r="22" spans="2:13">
      <c r="F22" s="36"/>
      <c r="G22" s="36"/>
      <c r="H22" s="36"/>
      <c r="I22" s="15">
        <f>F22-G22-H22</f>
        <v>0</v>
      </c>
      <c r="J22" s="36"/>
      <c r="K22" s="36"/>
      <c r="L22" s="36"/>
      <c r="M22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F55C-C1B3-44F9-80D2-4F3CF4A18320}">
  <dimension ref="A1:AC1003"/>
  <sheetViews>
    <sheetView workbookViewId="0">
      <selection activeCell="Q5" sqref="Q5"/>
    </sheetView>
  </sheetViews>
  <sheetFormatPr baseColWidth="10" defaultRowHeight="13.2"/>
  <cols>
    <col min="1" max="1" width="7.88671875" bestFit="1" customWidth="1"/>
    <col min="2" max="2" width="15.109375" bestFit="1" customWidth="1"/>
    <col min="3" max="3" width="12" bestFit="1" customWidth="1"/>
    <col min="4" max="4" width="14.6640625" customWidth="1"/>
    <col min="5" max="5" width="6" style="10" bestFit="1" customWidth="1"/>
    <col min="6" max="6" width="12.6640625" style="10" bestFit="1" customWidth="1"/>
    <col min="7" max="7" width="5" style="10" bestFit="1" customWidth="1"/>
    <col min="8" max="8" width="12.6640625" style="10" bestFit="1" customWidth="1"/>
    <col min="15" max="15" width="16.44140625" bestFit="1" customWidth="1"/>
    <col min="19" max="19" width="33.33203125" bestFit="1" customWidth="1"/>
    <col min="24" max="24" width="13.109375" bestFit="1" customWidth="1"/>
    <col min="29" max="29" width="22.77734375" customWidth="1"/>
  </cols>
  <sheetData>
    <row r="1" spans="1:29">
      <c r="B1" s="127" t="s">
        <v>227</v>
      </c>
      <c r="C1" s="127" t="s">
        <v>253</v>
      </c>
      <c r="D1" s="128"/>
      <c r="E1" s="9"/>
      <c r="F1" s="9"/>
      <c r="G1" s="9"/>
      <c r="H1" s="9"/>
      <c r="O1" s="127" t="s">
        <v>228</v>
      </c>
      <c r="S1" s="127" t="s">
        <v>254</v>
      </c>
      <c r="X1" s="127" t="s">
        <v>234</v>
      </c>
      <c r="AC1" s="127" t="s">
        <v>255</v>
      </c>
    </row>
    <row r="2" spans="1:29">
      <c r="A2" s="39" t="s">
        <v>240</v>
      </c>
      <c r="B2" s="39" t="s">
        <v>230</v>
      </c>
      <c r="C2" s="129">
        <f>C4*C5</f>
        <v>1.5707963267948966</v>
      </c>
      <c r="D2" s="11"/>
      <c r="E2" s="129" t="s">
        <v>229</v>
      </c>
      <c r="F2" s="129" t="s">
        <v>238</v>
      </c>
      <c r="G2" s="129" t="s">
        <v>236</v>
      </c>
      <c r="H2" s="129" t="s">
        <v>237</v>
      </c>
      <c r="O2" s="39" t="s">
        <v>246</v>
      </c>
      <c r="P2" s="10"/>
      <c r="Q2" s="9"/>
    </row>
    <row r="3" spans="1:29">
      <c r="A3" s="39" t="s">
        <v>241</v>
      </c>
      <c r="B3" s="39" t="s">
        <v>231</v>
      </c>
      <c r="C3" s="129">
        <f>C6/B11</f>
        <v>6.2831853071795862</v>
      </c>
      <c r="D3" s="11"/>
      <c r="E3" s="131">
        <v>1E-3</v>
      </c>
      <c r="F3" s="10">
        <f>$C$7*SIN($C$4*$C$5-$C$6*E3)</f>
        <v>9.9987663248166054</v>
      </c>
      <c r="G3" s="10">
        <v>1</v>
      </c>
      <c r="H3" s="10">
        <f>$C$7*SIN($C$4*$C$5-$C$6*G3)</f>
        <v>-10</v>
      </c>
      <c r="O3" s="39" t="s">
        <v>97</v>
      </c>
      <c r="P3" s="132"/>
      <c r="Q3" s="16"/>
    </row>
    <row r="4" spans="1:29">
      <c r="A4" s="39" t="s">
        <v>252</v>
      </c>
      <c r="B4" s="39"/>
      <c r="C4" s="130">
        <v>1</v>
      </c>
      <c r="D4" s="11"/>
      <c r="E4" s="10">
        <v>2E-3</v>
      </c>
      <c r="F4" s="10">
        <f t="shared" ref="F4:F67" si="0">$C$7*SIN($C$4*$C$5-$C$6*E4)</f>
        <v>9.9950656036573164</v>
      </c>
      <c r="G4" s="10">
        <v>2</v>
      </c>
      <c r="H4" s="10">
        <f t="shared" ref="H4:H67" si="1">$C$7*SIN($C$4*$C$5-$C$6*G4)</f>
        <v>10</v>
      </c>
      <c r="O4" s="39" t="s">
        <v>100</v>
      </c>
      <c r="P4" s="132"/>
      <c r="Q4" s="16"/>
    </row>
    <row r="5" spans="1:29">
      <c r="A5" s="39" t="s">
        <v>100</v>
      </c>
      <c r="B5" s="39" t="s">
        <v>232</v>
      </c>
      <c r="C5" s="130">
        <f>PI()/2</f>
        <v>1.5707963267948966</v>
      </c>
      <c r="D5" s="11"/>
      <c r="E5" s="131">
        <v>3.0000000000000001E-3</v>
      </c>
      <c r="F5" s="10">
        <f t="shared" si="0"/>
        <v>9.9888987496197004</v>
      </c>
      <c r="G5" s="10">
        <v>3</v>
      </c>
      <c r="H5" s="10">
        <f t="shared" si="1"/>
        <v>-10</v>
      </c>
      <c r="O5" s="39" t="s">
        <v>243</v>
      </c>
      <c r="P5" s="132"/>
      <c r="Q5" s="16"/>
    </row>
    <row r="6" spans="1:29">
      <c r="A6" s="39" t="s">
        <v>243</v>
      </c>
      <c r="B6" s="39" t="s">
        <v>239</v>
      </c>
      <c r="C6" s="130">
        <f>5*PI()</f>
        <v>15.707963267948966</v>
      </c>
      <c r="D6" s="11"/>
      <c r="E6" s="10">
        <v>4.0000000000000001E-3</v>
      </c>
      <c r="F6" s="10">
        <f t="shared" si="0"/>
        <v>9.980267284282716</v>
      </c>
      <c r="G6" s="10">
        <v>4</v>
      </c>
      <c r="H6" s="10">
        <f t="shared" si="1"/>
        <v>10</v>
      </c>
      <c r="O6" s="39" t="s">
        <v>242</v>
      </c>
      <c r="P6" s="132"/>
      <c r="Q6" s="16"/>
    </row>
    <row r="7" spans="1:29">
      <c r="A7" s="39" t="s">
        <v>242</v>
      </c>
      <c r="B7" s="39" t="s">
        <v>233</v>
      </c>
      <c r="C7" s="130">
        <v>10</v>
      </c>
      <c r="D7" s="11"/>
      <c r="E7" s="131">
        <v>5.0000000000000001E-3</v>
      </c>
      <c r="F7" s="10">
        <f t="shared" si="0"/>
        <v>9.969173337331279</v>
      </c>
      <c r="G7" s="10">
        <v>5</v>
      </c>
      <c r="H7" s="10">
        <f t="shared" si="1"/>
        <v>-10</v>
      </c>
      <c r="O7" s="10"/>
      <c r="P7" s="10"/>
      <c r="Q7" s="16"/>
    </row>
    <row r="8" spans="1:29">
      <c r="E8" s="10">
        <v>6.0000000000000001E-3</v>
      </c>
      <c r="F8" s="10">
        <f t="shared" si="0"/>
        <v>9.9556196460308009</v>
      </c>
      <c r="G8" s="10">
        <v>6</v>
      </c>
      <c r="H8" s="10">
        <f t="shared" si="1"/>
        <v>10</v>
      </c>
      <c r="O8" s="39" t="s">
        <v>247</v>
      </c>
      <c r="P8" s="10"/>
      <c r="Q8" s="16"/>
    </row>
    <row r="9" spans="1:29">
      <c r="A9" s="11"/>
      <c r="E9" s="131">
        <v>7.0000000000000001E-3</v>
      </c>
      <c r="F9" s="10">
        <f t="shared" si="0"/>
        <v>9.9396095545517973</v>
      </c>
      <c r="G9" s="10">
        <v>7</v>
      </c>
      <c r="H9" s="10">
        <f t="shared" si="1"/>
        <v>-10</v>
      </c>
      <c r="O9" s="39" t="s">
        <v>97</v>
      </c>
      <c r="P9" s="132"/>
      <c r="Q9" s="16"/>
    </row>
    <row r="10" spans="1:29">
      <c r="A10" s="39" t="s">
        <v>244</v>
      </c>
      <c r="B10" s="10">
        <f>2*PI()/C6</f>
        <v>0.4</v>
      </c>
      <c r="E10" s="10">
        <v>8.0000000000000002E-3</v>
      </c>
      <c r="F10" s="10">
        <f t="shared" si="0"/>
        <v>9.921147013144779</v>
      </c>
      <c r="G10" s="10">
        <v>8</v>
      </c>
      <c r="H10" s="10">
        <f t="shared" si="1"/>
        <v>10</v>
      </c>
      <c r="O10" s="39" t="s">
        <v>100</v>
      </c>
      <c r="P10" s="132"/>
      <c r="Q10" s="16"/>
    </row>
    <row r="11" spans="1:29">
      <c r="A11" s="39" t="s">
        <v>245</v>
      </c>
      <c r="B11" s="10">
        <f>1/B10</f>
        <v>2.5</v>
      </c>
      <c r="E11" s="131">
        <v>8.9999999999999993E-3</v>
      </c>
      <c r="F11" s="10">
        <f t="shared" si="0"/>
        <v>9.9002365771655754</v>
      </c>
      <c r="G11" s="10">
        <v>9</v>
      </c>
      <c r="H11" s="10">
        <f t="shared" si="1"/>
        <v>-10</v>
      </c>
      <c r="O11" s="39" t="s">
        <v>243</v>
      </c>
      <c r="P11" s="132"/>
      <c r="Q11" s="16"/>
    </row>
    <row r="12" spans="1:29">
      <c r="A12" s="39" t="s">
        <v>245</v>
      </c>
      <c r="B12" s="10">
        <f>C6/C3</f>
        <v>2.5</v>
      </c>
      <c r="E12" s="10">
        <v>0.01</v>
      </c>
      <c r="F12" s="10">
        <f t="shared" si="0"/>
        <v>9.8768834059513786</v>
      </c>
      <c r="G12" s="10">
        <v>10</v>
      </c>
      <c r="H12" s="10">
        <f t="shared" si="1"/>
        <v>10</v>
      </c>
      <c r="O12" s="39" t="s">
        <v>242</v>
      </c>
      <c r="P12" s="132"/>
      <c r="Q12" s="16"/>
    </row>
    <row r="13" spans="1:29">
      <c r="E13" s="131">
        <v>1.0999999999999999E-2</v>
      </c>
      <c r="F13" s="10">
        <f t="shared" si="0"/>
        <v>9.8510932615477405</v>
      </c>
      <c r="G13" s="10">
        <v>11</v>
      </c>
      <c r="H13" s="10">
        <f t="shared" si="1"/>
        <v>-10</v>
      </c>
      <c r="O13" s="10"/>
      <c r="P13" s="10"/>
      <c r="Q13" s="16"/>
    </row>
    <row r="14" spans="1:29">
      <c r="A14" s="39" t="s">
        <v>243</v>
      </c>
      <c r="B14" s="10">
        <f>2*PI()*B12</f>
        <v>15.707963267948966</v>
      </c>
      <c r="E14" s="10">
        <v>1.2E-2</v>
      </c>
      <c r="F14" s="10">
        <f t="shared" si="0"/>
        <v>9.8228725072868865</v>
      </c>
      <c r="G14" s="10">
        <v>12</v>
      </c>
      <c r="H14" s="10">
        <f t="shared" si="1"/>
        <v>10</v>
      </c>
      <c r="O14" s="39" t="s">
        <v>248</v>
      </c>
      <c r="P14" s="10"/>
      <c r="Q14" s="16"/>
    </row>
    <row r="15" spans="1:29">
      <c r="A15" s="39" t="s">
        <v>243</v>
      </c>
      <c r="B15" s="10">
        <f>2*PI()*B11</f>
        <v>15.707963267948966</v>
      </c>
      <c r="E15" s="131">
        <v>1.2999999999999999E-2</v>
      </c>
      <c r="F15" s="10">
        <f t="shared" si="0"/>
        <v>9.7922281062176566</v>
      </c>
      <c r="G15" s="10">
        <v>13</v>
      </c>
      <c r="H15" s="10">
        <f t="shared" si="1"/>
        <v>-10</v>
      </c>
      <c r="O15" s="39" t="s">
        <v>97</v>
      </c>
      <c r="P15" s="132"/>
      <c r="Q15" s="16"/>
    </row>
    <row r="16" spans="1:29">
      <c r="E16" s="10">
        <v>1.4E-2</v>
      </c>
      <c r="F16" s="10">
        <f t="shared" si="0"/>
        <v>9.7591676193874726</v>
      </c>
      <c r="G16" s="10">
        <v>14</v>
      </c>
      <c r="H16" s="10">
        <f t="shared" si="1"/>
        <v>10</v>
      </c>
      <c r="O16" s="39" t="s">
        <v>100</v>
      </c>
      <c r="P16" s="132"/>
      <c r="Q16" s="16"/>
    </row>
    <row r="17" spans="1:17">
      <c r="A17" s="39" t="s">
        <v>97</v>
      </c>
      <c r="B17" s="10">
        <f>2*PI()/C3</f>
        <v>1</v>
      </c>
      <c r="E17" s="131">
        <v>1.4999999999999999E-2</v>
      </c>
      <c r="F17" s="10">
        <f t="shared" si="0"/>
        <v>9.723699203976766</v>
      </c>
      <c r="G17" s="10">
        <v>15</v>
      </c>
      <c r="H17" s="10">
        <f t="shared" si="1"/>
        <v>-10</v>
      </c>
      <c r="O17" s="39" t="s">
        <v>243</v>
      </c>
      <c r="P17" s="132"/>
      <c r="Q17" s="16"/>
    </row>
    <row r="18" spans="1:17">
      <c r="E18" s="10">
        <v>1.6E-2</v>
      </c>
      <c r="F18" s="10">
        <f t="shared" si="0"/>
        <v>9.6858316112863108</v>
      </c>
      <c r="G18" s="10">
        <v>16</v>
      </c>
      <c r="H18" s="10">
        <f t="shared" si="1"/>
        <v>10</v>
      </c>
      <c r="O18" s="39" t="s">
        <v>242</v>
      </c>
      <c r="P18" s="132"/>
      <c r="Q18" s="16"/>
    </row>
    <row r="19" spans="1:17">
      <c r="E19" s="131">
        <v>1.7000000000000001E-2</v>
      </c>
      <c r="F19" s="10">
        <f t="shared" si="0"/>
        <v>9.6455741845779812</v>
      </c>
      <c r="G19" s="10">
        <v>17</v>
      </c>
      <c r="H19" s="10">
        <f t="shared" si="1"/>
        <v>-10</v>
      </c>
      <c r="O19" s="10"/>
      <c r="P19" s="10"/>
      <c r="Q19" s="16"/>
    </row>
    <row r="20" spans="1:17">
      <c r="E20" s="10">
        <v>1.7999999999999999E-2</v>
      </c>
      <c r="F20" s="10">
        <f t="shared" si="0"/>
        <v>9.6029368567694302</v>
      </c>
      <c r="G20" s="10">
        <v>18</v>
      </c>
      <c r="H20" s="10">
        <f t="shared" si="1"/>
        <v>10</v>
      </c>
      <c r="O20" s="39" t="s">
        <v>249</v>
      </c>
      <c r="P20" s="132"/>
      <c r="Q20" s="16"/>
    </row>
    <row r="21" spans="1:17">
      <c r="E21" s="131">
        <v>1.9E-2</v>
      </c>
      <c r="F21" s="10">
        <f t="shared" si="0"/>
        <v>9.557930147983301</v>
      </c>
      <c r="G21" s="10">
        <v>19</v>
      </c>
      <c r="H21" s="10">
        <f t="shared" si="1"/>
        <v>-10</v>
      </c>
      <c r="O21" s="39" t="s">
        <v>97</v>
      </c>
      <c r="P21" s="132"/>
      <c r="Q21" s="16"/>
    </row>
    <row r="22" spans="1:17">
      <c r="E22" s="10">
        <v>0.02</v>
      </c>
      <c r="F22" s="10">
        <f t="shared" si="0"/>
        <v>9.5105651629515346</v>
      </c>
      <c r="G22" s="10">
        <v>20</v>
      </c>
      <c r="H22" s="10">
        <f t="shared" si="1"/>
        <v>10</v>
      </c>
      <c r="O22" s="39" t="s">
        <v>100</v>
      </c>
      <c r="P22" s="132"/>
      <c r="Q22" s="16"/>
    </row>
    <row r="23" spans="1:17">
      <c r="E23" s="131">
        <v>2.1000000000000001E-2</v>
      </c>
      <c r="F23" s="10">
        <f t="shared" si="0"/>
        <v>9.4608535882754534</v>
      </c>
      <c r="G23" s="10">
        <v>21</v>
      </c>
      <c r="H23" s="10">
        <f t="shared" si="1"/>
        <v>-10</v>
      </c>
      <c r="O23" s="39" t="s">
        <v>243</v>
      </c>
      <c r="P23" s="132"/>
      <c r="Q23" s="16"/>
    </row>
    <row r="24" spans="1:17">
      <c r="E24" s="10">
        <v>2.1999999999999999E-2</v>
      </c>
      <c r="F24" s="10">
        <f t="shared" si="0"/>
        <v>9.4088076895422539</v>
      </c>
      <c r="G24" s="10">
        <v>22</v>
      </c>
      <c r="H24" s="10">
        <f t="shared" si="1"/>
        <v>10</v>
      </c>
      <c r="O24" s="39" t="s">
        <v>242</v>
      </c>
      <c r="P24" s="132"/>
      <c r="Q24" s="16"/>
    </row>
    <row r="25" spans="1:17">
      <c r="E25" s="131">
        <v>2.3E-2</v>
      </c>
      <c r="F25" s="10">
        <f t="shared" si="0"/>
        <v>9.354440308298674</v>
      </c>
      <c r="G25" s="10">
        <v>23</v>
      </c>
      <c r="H25" s="10">
        <f t="shared" si="1"/>
        <v>-10</v>
      </c>
      <c r="Q25" s="133"/>
    </row>
    <row r="26" spans="1:17">
      <c r="E26" s="10">
        <v>2.4E-2</v>
      </c>
      <c r="F26" s="10">
        <f t="shared" si="0"/>
        <v>9.2977648588825126</v>
      </c>
      <c r="G26" s="10">
        <v>24</v>
      </c>
      <c r="H26" s="10">
        <f t="shared" si="1"/>
        <v>10</v>
      </c>
      <c r="O26" s="39" t="s">
        <v>250</v>
      </c>
      <c r="Q26" s="133"/>
    </row>
    <row r="27" spans="1:17">
      <c r="E27" s="131">
        <v>2.5000000000000001E-2</v>
      </c>
      <c r="F27" s="10">
        <f t="shared" si="0"/>
        <v>9.2387953251128678</v>
      </c>
      <c r="G27" s="10">
        <v>25</v>
      </c>
      <c r="H27" s="10">
        <f t="shared" si="1"/>
        <v>-10</v>
      </c>
      <c r="O27" s="39" t="s">
        <v>97</v>
      </c>
      <c r="P27" s="10"/>
      <c r="Q27" s="9"/>
    </row>
    <row r="28" spans="1:17">
      <c r="E28" s="10">
        <v>2.5999999999999999E-2</v>
      </c>
      <c r="F28" s="10">
        <f t="shared" si="0"/>
        <v>9.1775462568398112</v>
      </c>
      <c r="G28" s="10">
        <v>26</v>
      </c>
      <c r="H28" s="10">
        <f t="shared" si="1"/>
        <v>10</v>
      </c>
      <c r="O28" s="39" t="s">
        <v>100</v>
      </c>
      <c r="P28" s="10"/>
      <c r="Q28" s="9"/>
    </row>
    <row r="29" spans="1:17">
      <c r="E29" s="131">
        <v>2.7E-2</v>
      </c>
      <c r="F29" s="10">
        <f t="shared" si="0"/>
        <v>9.1140327663544518</v>
      </c>
      <c r="G29" s="10">
        <v>27</v>
      </c>
      <c r="H29" s="10">
        <f t="shared" si="1"/>
        <v>-10</v>
      </c>
      <c r="O29" s="39" t="s">
        <v>243</v>
      </c>
      <c r="P29" s="10"/>
      <c r="Q29" s="9"/>
    </row>
    <row r="30" spans="1:17">
      <c r="E30" s="10">
        <v>2.8000000000000001E-2</v>
      </c>
      <c r="F30" s="10">
        <f t="shared" si="0"/>
        <v>9.0482705246601967</v>
      </c>
      <c r="G30" s="10">
        <v>28</v>
      </c>
      <c r="H30" s="10">
        <f t="shared" si="1"/>
        <v>10</v>
      </c>
      <c r="O30" s="39" t="s">
        <v>242</v>
      </c>
      <c r="P30" s="10"/>
      <c r="Q30" s="9"/>
    </row>
    <row r="31" spans="1:17">
      <c r="E31" s="131">
        <v>2.9000000000000001E-2</v>
      </c>
      <c r="F31" s="10">
        <f t="shared" si="0"/>
        <v>8.9802757576061545</v>
      </c>
      <c r="G31" s="10">
        <v>29</v>
      </c>
      <c r="H31" s="10">
        <f t="shared" si="1"/>
        <v>-10</v>
      </c>
    </row>
    <row r="32" spans="1:17">
      <c r="E32" s="10">
        <v>0.03</v>
      </c>
      <c r="F32" s="10">
        <f t="shared" si="0"/>
        <v>8.9100652418836788</v>
      </c>
      <c r="G32" s="10">
        <v>30</v>
      </c>
      <c r="H32" s="10">
        <f t="shared" si="1"/>
        <v>10</v>
      </c>
    </row>
    <row r="33" spans="5:8">
      <c r="E33" s="131">
        <v>3.1E-2</v>
      </c>
      <c r="F33" s="10">
        <f t="shared" si="0"/>
        <v>8.837656300886934</v>
      </c>
      <c r="G33" s="10">
        <v>31</v>
      </c>
      <c r="H33" s="10">
        <f t="shared" si="1"/>
        <v>-10</v>
      </c>
    </row>
    <row r="34" spans="5:8">
      <c r="E34" s="10">
        <v>3.2000000000000001E-2</v>
      </c>
      <c r="F34" s="10">
        <f t="shared" si="0"/>
        <v>8.7630668004386365</v>
      </c>
      <c r="G34" s="10">
        <v>32</v>
      </c>
      <c r="H34" s="10">
        <f t="shared" si="1"/>
        <v>10</v>
      </c>
    </row>
    <row r="35" spans="5:8">
      <c r="E35" s="131">
        <v>3.3000000000000002E-2</v>
      </c>
      <c r="F35" s="10">
        <f t="shared" si="0"/>
        <v>8.6863151443819113</v>
      </c>
      <c r="G35" s="10">
        <v>33</v>
      </c>
      <c r="H35" s="10">
        <f t="shared" si="1"/>
        <v>-10</v>
      </c>
    </row>
    <row r="36" spans="5:8">
      <c r="E36" s="10">
        <v>3.4000000000000002E-2</v>
      </c>
      <c r="F36" s="10">
        <f t="shared" si="0"/>
        <v>8.6074202700394356</v>
      </c>
      <c r="G36" s="10">
        <v>34</v>
      </c>
      <c r="H36" s="10">
        <f t="shared" si="1"/>
        <v>10</v>
      </c>
    </row>
    <row r="37" spans="5:8">
      <c r="E37" s="131">
        <v>3.5000000000000003E-2</v>
      </c>
      <c r="F37" s="10">
        <f t="shared" si="0"/>
        <v>8.5264016435409218</v>
      </c>
      <c r="G37" s="10">
        <v>35</v>
      </c>
      <c r="H37" s="10">
        <f t="shared" si="1"/>
        <v>-10</v>
      </c>
    </row>
    <row r="38" spans="5:8">
      <c r="E38" s="10">
        <v>3.5999999999999997E-2</v>
      </c>
      <c r="F38" s="10">
        <f t="shared" si="0"/>
        <v>8.4432792550201512</v>
      </c>
      <c r="G38" s="10">
        <v>36</v>
      </c>
      <c r="H38" s="10">
        <f t="shared" si="1"/>
        <v>10</v>
      </c>
    </row>
    <row r="39" spans="5:8">
      <c r="E39" s="131">
        <v>3.6999999999999998E-2</v>
      </c>
      <c r="F39" s="10">
        <f t="shared" si="0"/>
        <v>8.3580736136827021</v>
      </c>
      <c r="G39" s="10">
        <v>37</v>
      </c>
      <c r="H39" s="10">
        <f t="shared" si="1"/>
        <v>-10</v>
      </c>
    </row>
    <row r="40" spans="5:8">
      <c r="E40" s="10">
        <v>3.7999999999999999E-2</v>
      </c>
      <c r="F40" s="10">
        <f t="shared" si="0"/>
        <v>8.270805742745619</v>
      </c>
      <c r="G40" s="10">
        <v>38</v>
      </c>
      <c r="H40" s="10">
        <f t="shared" si="1"/>
        <v>10</v>
      </c>
    </row>
    <row r="41" spans="5:8">
      <c r="E41" s="131">
        <v>3.9E-2</v>
      </c>
      <c r="F41" s="10">
        <f t="shared" si="0"/>
        <v>8.181497174250234</v>
      </c>
      <c r="G41" s="10">
        <v>39</v>
      </c>
      <c r="H41" s="10">
        <f t="shared" si="1"/>
        <v>-10</v>
      </c>
    </row>
    <row r="42" spans="5:8">
      <c r="E42" s="10">
        <v>0.04</v>
      </c>
      <c r="F42" s="10">
        <f t="shared" si="0"/>
        <v>8.0901699437494745</v>
      </c>
      <c r="G42" s="10">
        <v>40</v>
      </c>
      <c r="H42" s="10">
        <f t="shared" si="1"/>
        <v>10</v>
      </c>
    </row>
    <row r="43" spans="5:8">
      <c r="E43" s="131">
        <v>4.1000000000000002E-2</v>
      </c>
      <c r="F43" s="10">
        <f t="shared" si="0"/>
        <v>7.9968465848709052</v>
      </c>
      <c r="G43" s="10">
        <v>41</v>
      </c>
      <c r="H43" s="10">
        <f t="shared" si="1"/>
        <v>-10</v>
      </c>
    </row>
    <row r="44" spans="5:8">
      <c r="E44" s="10">
        <v>4.2000000000000003E-2</v>
      </c>
      <c r="F44" s="10">
        <f t="shared" si="0"/>
        <v>7.9015501237569028</v>
      </c>
      <c r="G44" s="10">
        <v>42</v>
      </c>
      <c r="H44" s="10">
        <f t="shared" si="1"/>
        <v>10</v>
      </c>
    </row>
    <row r="45" spans="5:8">
      <c r="E45" s="131">
        <v>4.2999999999999997E-2</v>
      </c>
      <c r="F45" s="10">
        <f t="shared" si="0"/>
        <v>7.8043040733832969</v>
      </c>
      <c r="G45" s="10">
        <v>43</v>
      </c>
      <c r="H45" s="10">
        <f t="shared" si="1"/>
        <v>-10</v>
      </c>
    </row>
    <row r="46" spans="5:8">
      <c r="E46" s="10">
        <v>4.3999999999999997E-2</v>
      </c>
      <c r="F46" s="10">
        <f t="shared" si="0"/>
        <v>7.7051324277578921</v>
      </c>
      <c r="G46" s="10">
        <v>44</v>
      </c>
      <c r="H46" s="10">
        <f t="shared" si="1"/>
        <v>10</v>
      </c>
    </row>
    <row r="47" spans="5:8">
      <c r="E47" s="131">
        <v>4.4999999999999998E-2</v>
      </c>
      <c r="F47" s="10">
        <f t="shared" si="0"/>
        <v>7.6040596560003095</v>
      </c>
      <c r="G47" s="10">
        <v>45</v>
      </c>
      <c r="H47" s="10">
        <f t="shared" si="1"/>
        <v>-10</v>
      </c>
    </row>
    <row r="48" spans="5:8">
      <c r="E48" s="10">
        <v>4.5999999999999999E-2</v>
      </c>
      <c r="F48" s="10">
        <f t="shared" si="0"/>
        <v>7.501110696304595</v>
      </c>
      <c r="G48" s="10">
        <v>46</v>
      </c>
      <c r="H48" s="10">
        <f t="shared" si="1"/>
        <v>10</v>
      </c>
    </row>
    <row r="49" spans="5:8">
      <c r="E49" s="131">
        <v>4.7E-2</v>
      </c>
      <c r="F49" s="10">
        <f t="shared" si="0"/>
        <v>7.3963109497860966</v>
      </c>
      <c r="G49" s="10">
        <v>47</v>
      </c>
      <c r="H49" s="10">
        <f t="shared" si="1"/>
        <v>-10</v>
      </c>
    </row>
    <row r="50" spans="5:8">
      <c r="E50" s="10">
        <v>4.8000000000000001E-2</v>
      </c>
      <c r="F50" s="10">
        <f t="shared" si="0"/>
        <v>7.2896862742141142</v>
      </c>
      <c r="G50" s="10">
        <v>48</v>
      </c>
      <c r="H50" s="10">
        <f t="shared" si="1"/>
        <v>10</v>
      </c>
    </row>
    <row r="51" spans="5:8">
      <c r="E51" s="131">
        <v>4.9000000000000002E-2</v>
      </c>
      <c r="F51" s="10">
        <f t="shared" si="0"/>
        <v>7.1812629776318886</v>
      </c>
      <c r="G51" s="10">
        <v>49</v>
      </c>
      <c r="H51" s="10">
        <f t="shared" si="1"/>
        <v>-10</v>
      </c>
    </row>
    <row r="52" spans="5:8">
      <c r="E52" s="10">
        <v>0.05</v>
      </c>
      <c r="F52" s="10">
        <f t="shared" si="0"/>
        <v>7.0710678118654746</v>
      </c>
      <c r="G52" s="10">
        <v>50</v>
      </c>
      <c r="H52" s="10">
        <f t="shared" si="1"/>
        <v>10</v>
      </c>
    </row>
    <row r="53" spans="5:8">
      <c r="E53" s="131">
        <v>5.0999999999999997E-2</v>
      </c>
      <c r="F53" s="10">
        <f t="shared" si="0"/>
        <v>6.9591279659231446</v>
      </c>
      <c r="G53" s="10">
        <v>51</v>
      </c>
      <c r="H53" s="10">
        <f t="shared" si="1"/>
        <v>-10</v>
      </c>
    </row>
    <row r="54" spans="5:8">
      <c r="E54" s="10">
        <v>5.1999999999999998E-2</v>
      </c>
      <c r="F54" s="10">
        <f t="shared" si="0"/>
        <v>6.8454710592868873</v>
      </c>
      <c r="G54" s="10">
        <v>52</v>
      </c>
      <c r="H54" s="10">
        <f t="shared" si="1"/>
        <v>10</v>
      </c>
    </row>
    <row r="55" spans="5:8">
      <c r="E55" s="131">
        <v>5.2999999999999999E-2</v>
      </c>
      <c r="F55" s="10">
        <f t="shared" si="0"/>
        <v>6.7301251350977331</v>
      </c>
      <c r="G55" s="10">
        <v>53</v>
      </c>
      <c r="H55" s="10">
        <f t="shared" si="1"/>
        <v>-10</v>
      </c>
    </row>
    <row r="56" spans="5:8">
      <c r="E56" s="10">
        <v>5.3999999999999999E-2</v>
      </c>
      <c r="F56" s="10">
        <f t="shared" si="0"/>
        <v>6.6131186532365183</v>
      </c>
      <c r="G56" s="10">
        <v>54</v>
      </c>
      <c r="H56" s="10">
        <f t="shared" si="1"/>
        <v>10</v>
      </c>
    </row>
    <row r="57" spans="5:8">
      <c r="E57" s="131">
        <v>5.5E-2</v>
      </c>
      <c r="F57" s="10">
        <f t="shared" si="0"/>
        <v>6.494480483301837</v>
      </c>
      <c r="G57" s="10">
        <v>55</v>
      </c>
      <c r="H57" s="10">
        <f t="shared" si="1"/>
        <v>-10</v>
      </c>
    </row>
    <row r="58" spans="5:8">
      <c r="E58" s="10">
        <v>5.6000000000000001E-2</v>
      </c>
      <c r="F58" s="10">
        <f t="shared" si="0"/>
        <v>6.3742398974868966</v>
      </c>
      <c r="G58" s="10">
        <v>56</v>
      </c>
      <c r="H58" s="10">
        <f t="shared" si="1"/>
        <v>10</v>
      </c>
    </row>
    <row r="59" spans="5:8">
      <c r="E59" s="131">
        <v>5.7000000000000002E-2</v>
      </c>
      <c r="F59" s="10">
        <f t="shared" si="0"/>
        <v>6.2524265633570506</v>
      </c>
      <c r="G59" s="10">
        <v>57</v>
      </c>
      <c r="H59" s="10">
        <f t="shared" si="1"/>
        <v>-10</v>
      </c>
    </row>
    <row r="60" spans="5:8">
      <c r="E60" s="10">
        <v>5.8000000000000003E-2</v>
      </c>
      <c r="F60" s="10">
        <f t="shared" si="0"/>
        <v>6.1290705365297633</v>
      </c>
      <c r="G60" s="10">
        <v>58</v>
      </c>
      <c r="H60" s="10">
        <f t="shared" si="1"/>
        <v>10</v>
      </c>
    </row>
    <row r="61" spans="5:8">
      <c r="E61" s="131">
        <v>5.8999999999999997E-2</v>
      </c>
      <c r="F61" s="10">
        <f t="shared" si="0"/>
        <v>6.0042022532588399</v>
      </c>
      <c r="G61" s="10">
        <v>59</v>
      </c>
      <c r="H61" s="10">
        <f t="shared" si="1"/>
        <v>-10</v>
      </c>
    </row>
    <row r="62" spans="5:8">
      <c r="E62" s="10">
        <v>0.06</v>
      </c>
      <c r="F62" s="10">
        <f t="shared" si="0"/>
        <v>5.8778525229247318</v>
      </c>
      <c r="G62" s="10">
        <v>60</v>
      </c>
      <c r="H62" s="10">
        <f t="shared" si="1"/>
        <v>10</v>
      </c>
    </row>
    <row r="63" spans="5:8">
      <c r="E63" s="131">
        <v>6.0999999999999999E-2</v>
      </c>
      <c r="F63" s="10">
        <f t="shared" si="0"/>
        <v>5.7500525204327859</v>
      </c>
      <c r="G63" s="10">
        <v>61</v>
      </c>
      <c r="H63" s="10">
        <f t="shared" si="1"/>
        <v>-10</v>
      </c>
    </row>
    <row r="64" spans="5:8">
      <c r="E64" s="10">
        <v>6.2E-2</v>
      </c>
      <c r="F64" s="10">
        <f t="shared" si="0"/>
        <v>5.6208337785213054</v>
      </c>
      <c r="G64" s="10">
        <v>62</v>
      </c>
      <c r="H64" s="10">
        <f t="shared" si="1"/>
        <v>10</v>
      </c>
    </row>
    <row r="65" spans="5:8">
      <c r="E65" s="131">
        <v>6.3E-2</v>
      </c>
      <c r="F65" s="10">
        <f t="shared" si="0"/>
        <v>5.490228179981318</v>
      </c>
      <c r="G65" s="10">
        <v>63</v>
      </c>
      <c r="H65" s="10">
        <f t="shared" si="1"/>
        <v>-10</v>
      </c>
    </row>
    <row r="66" spans="5:8">
      <c r="E66" s="10">
        <v>6.4000000000000001E-2</v>
      </c>
      <c r="F66" s="10">
        <f t="shared" si="0"/>
        <v>5.3582679497899655</v>
      </c>
      <c r="G66" s="10">
        <v>64</v>
      </c>
      <c r="H66" s="10">
        <f t="shared" si="1"/>
        <v>10</v>
      </c>
    </row>
    <row r="67" spans="5:8">
      <c r="E67" s="131">
        <v>6.5000000000000002E-2</v>
      </c>
      <c r="F67" s="10">
        <f t="shared" si="0"/>
        <v>5.224985647159488</v>
      </c>
      <c r="G67" s="10">
        <v>65</v>
      </c>
      <c r="H67" s="10">
        <f t="shared" si="1"/>
        <v>-10</v>
      </c>
    </row>
    <row r="68" spans="5:8">
      <c r="E68" s="10">
        <v>6.6000000000000003E-2</v>
      </c>
      <c r="F68" s="10">
        <f t="shared" ref="F68:F131" si="2">$C$7*SIN($C$4*$C$5-$C$6*E68)</f>
        <v>5.0904141575037123</v>
      </c>
      <c r="G68" s="10">
        <v>66</v>
      </c>
      <c r="H68" s="10">
        <f t="shared" ref="H68:H131" si="3">$C$7*SIN($C$4*$C$5-$C$6*G68)</f>
        <v>10</v>
      </c>
    </row>
    <row r="69" spans="5:8">
      <c r="E69" s="131">
        <v>6.7000000000000004E-2</v>
      </c>
      <c r="F69" s="10">
        <f t="shared" si="2"/>
        <v>4.9545866843240747</v>
      </c>
      <c r="G69" s="10">
        <v>67</v>
      </c>
      <c r="H69" s="10">
        <f t="shared" si="3"/>
        <v>-10</v>
      </c>
    </row>
    <row r="70" spans="5:8">
      <c r="E70" s="10">
        <v>6.8000000000000005E-2</v>
      </c>
      <c r="F70" s="10">
        <f t="shared" si="2"/>
        <v>4.8175367410171512</v>
      </c>
      <c r="G70" s="10">
        <v>68</v>
      </c>
      <c r="H70" s="10">
        <f t="shared" si="3"/>
        <v>10</v>
      </c>
    </row>
    <row r="71" spans="5:8">
      <c r="E71" s="131">
        <v>6.9000000000000006E-2</v>
      </c>
      <c r="F71" s="10">
        <f t="shared" si="2"/>
        <v>4.6792981426057327</v>
      </c>
      <c r="G71" s="10">
        <v>69</v>
      </c>
      <c r="H71" s="10">
        <f t="shared" si="3"/>
        <v>-10</v>
      </c>
    </row>
    <row r="72" spans="5:8">
      <c r="E72" s="10">
        <v>7.0000000000000007E-2</v>
      </c>
      <c r="F72" s="10">
        <f t="shared" si="2"/>
        <v>4.5399049973954675</v>
      </c>
      <c r="G72" s="10">
        <v>70</v>
      </c>
      <c r="H72" s="10">
        <f t="shared" si="3"/>
        <v>10</v>
      </c>
    </row>
    <row r="73" spans="5:8">
      <c r="E73" s="131">
        <v>7.0999999999999994E-2</v>
      </c>
      <c r="F73" s="10">
        <f t="shared" si="2"/>
        <v>4.3993916985591515</v>
      </c>
      <c r="G73" s="10">
        <v>71</v>
      </c>
      <c r="H73" s="10">
        <f t="shared" si="3"/>
        <v>-10</v>
      </c>
    </row>
    <row r="74" spans="5:8">
      <c r="E74" s="10">
        <v>7.1999999999999995E-2</v>
      </c>
      <c r="F74" s="10">
        <f t="shared" si="2"/>
        <v>4.2577929156507279</v>
      </c>
      <c r="G74" s="10">
        <v>72</v>
      </c>
      <c r="H74" s="10">
        <f t="shared" si="3"/>
        <v>10</v>
      </c>
    </row>
    <row r="75" spans="5:8">
      <c r="E75" s="131">
        <v>7.2999999999999995E-2</v>
      </c>
      <c r="F75" s="10">
        <f t="shared" si="2"/>
        <v>4.1151435860510883</v>
      </c>
      <c r="G75" s="10">
        <v>73</v>
      </c>
      <c r="H75" s="10">
        <f t="shared" si="3"/>
        <v>-10</v>
      </c>
    </row>
    <row r="76" spans="5:8">
      <c r="E76" s="10">
        <v>7.3999999999999996E-2</v>
      </c>
      <c r="F76" s="10">
        <f t="shared" si="2"/>
        <v>3.9714789063478073</v>
      </c>
      <c r="G76" s="10">
        <v>74</v>
      </c>
      <c r="H76" s="10">
        <f t="shared" si="3"/>
        <v>10</v>
      </c>
    </row>
    <row r="77" spans="5:8">
      <c r="E77" s="131">
        <v>7.4999999999999997E-2</v>
      </c>
      <c r="F77" s="10">
        <f t="shared" si="2"/>
        <v>3.8268343236508979</v>
      </c>
      <c r="G77" s="10">
        <v>75</v>
      </c>
      <c r="H77" s="10">
        <f t="shared" si="3"/>
        <v>-10</v>
      </c>
    </row>
    <row r="78" spans="5:8">
      <c r="E78" s="10">
        <v>7.5999999999999998E-2</v>
      </c>
      <c r="F78" s="10">
        <f t="shared" si="2"/>
        <v>3.6812455268467801</v>
      </c>
      <c r="G78" s="10">
        <v>76</v>
      </c>
      <c r="H78" s="10">
        <f t="shared" si="3"/>
        <v>10</v>
      </c>
    </row>
    <row r="79" spans="5:8">
      <c r="E79" s="131">
        <v>7.6999999999999999E-2</v>
      </c>
      <c r="F79" s="10">
        <f t="shared" si="2"/>
        <v>3.5347484377925706</v>
      </c>
      <c r="G79" s="10">
        <v>77</v>
      </c>
      <c r="H79" s="10">
        <f t="shared" si="3"/>
        <v>-10</v>
      </c>
    </row>
    <row r="80" spans="5:8">
      <c r="E80" s="10">
        <v>7.8E-2</v>
      </c>
      <c r="F80" s="10">
        <f t="shared" si="2"/>
        <v>3.3873792024529141</v>
      </c>
      <c r="G80" s="10">
        <v>78</v>
      </c>
      <c r="H80" s="10">
        <f t="shared" si="3"/>
        <v>10</v>
      </c>
    </row>
    <row r="81" spans="5:8">
      <c r="E81" s="131">
        <v>7.9000000000000001E-2</v>
      </c>
      <c r="F81" s="10">
        <f t="shared" si="2"/>
        <v>3.2391741819814932</v>
      </c>
      <c r="G81" s="10">
        <v>79</v>
      </c>
      <c r="H81" s="10">
        <f t="shared" si="3"/>
        <v>-10</v>
      </c>
    </row>
    <row r="82" spans="5:8">
      <c r="E82" s="10">
        <v>0.08</v>
      </c>
      <c r="F82" s="10">
        <f t="shared" si="2"/>
        <v>3.0901699437494741</v>
      </c>
      <c r="G82" s="10">
        <v>80</v>
      </c>
      <c r="H82" s="10">
        <f t="shared" si="3"/>
        <v>10</v>
      </c>
    </row>
    <row r="83" spans="5:8">
      <c r="E83" s="131">
        <v>8.1000000000000003E-2</v>
      </c>
      <c r="F83" s="10">
        <f t="shared" si="2"/>
        <v>2.9404032523230383</v>
      </c>
      <c r="G83" s="10">
        <v>81</v>
      </c>
      <c r="H83" s="10">
        <f t="shared" si="3"/>
        <v>-10</v>
      </c>
    </row>
    <row r="84" spans="5:8">
      <c r="E84" s="10">
        <v>8.2000000000000003E-2</v>
      </c>
      <c r="F84" s="10">
        <f t="shared" si="2"/>
        <v>2.7899110603922921</v>
      </c>
      <c r="G84" s="10">
        <v>82</v>
      </c>
      <c r="H84" s="10">
        <f t="shared" si="3"/>
        <v>10</v>
      </c>
    </row>
    <row r="85" spans="5:8">
      <c r="E85" s="131">
        <v>8.3000000000000004E-2</v>
      </c>
      <c r="F85" s="10">
        <f t="shared" si="2"/>
        <v>2.6387304996537271</v>
      </c>
      <c r="G85" s="10">
        <v>83</v>
      </c>
      <c r="H85" s="10">
        <f t="shared" si="3"/>
        <v>-10</v>
      </c>
    </row>
    <row r="86" spans="5:8">
      <c r="E86" s="10">
        <v>8.4000000000000005E-2</v>
      </c>
      <c r="F86" s="10">
        <f t="shared" si="2"/>
        <v>2.4868988716485467</v>
      </c>
      <c r="G86" s="10">
        <v>84</v>
      </c>
      <c r="H86" s="10">
        <f t="shared" si="3"/>
        <v>10</v>
      </c>
    </row>
    <row r="87" spans="5:8">
      <c r="E87" s="131">
        <v>8.5000000000000006E-2</v>
      </c>
      <c r="F87" s="10">
        <f t="shared" si="2"/>
        <v>2.334453638559054</v>
      </c>
      <c r="G87" s="10">
        <v>85</v>
      </c>
      <c r="H87" s="10">
        <f t="shared" si="3"/>
        <v>-10</v>
      </c>
    </row>
    <row r="88" spans="5:8">
      <c r="E88" s="10">
        <v>8.5999999999999993E-2</v>
      </c>
      <c r="F88" s="10">
        <f t="shared" si="2"/>
        <v>2.1814324139654264</v>
      </c>
      <c r="G88" s="10">
        <v>86</v>
      </c>
      <c r="H88" s="10">
        <f t="shared" si="3"/>
        <v>10</v>
      </c>
    </row>
    <row r="89" spans="5:8">
      <c r="E89" s="131">
        <v>8.6999999999999994E-2</v>
      </c>
      <c r="F89" s="10">
        <f t="shared" si="2"/>
        <v>2.0278729535651268</v>
      </c>
      <c r="G89" s="10">
        <v>87</v>
      </c>
      <c r="H89" s="10">
        <f t="shared" si="3"/>
        <v>-10</v>
      </c>
    </row>
    <row r="90" spans="5:8">
      <c r="E90" s="10">
        <v>8.7999999999999995E-2</v>
      </c>
      <c r="F90" s="10">
        <f t="shared" si="2"/>
        <v>1.8738131458572465</v>
      </c>
      <c r="G90" s="10">
        <v>88</v>
      </c>
      <c r="H90" s="10">
        <f t="shared" si="3"/>
        <v>10</v>
      </c>
    </row>
    <row r="91" spans="5:8">
      <c r="E91" s="131">
        <v>8.8999999999999996E-2</v>
      </c>
      <c r="F91" s="10">
        <f t="shared" si="2"/>
        <v>1.7192910027940966</v>
      </c>
      <c r="G91" s="10">
        <v>89</v>
      </c>
      <c r="H91" s="10">
        <f t="shared" si="3"/>
        <v>-10</v>
      </c>
    </row>
    <row r="92" spans="5:8">
      <c r="E92" s="10">
        <v>0.09</v>
      </c>
      <c r="F92" s="10">
        <f t="shared" si="2"/>
        <v>1.5643446504023086</v>
      </c>
      <c r="G92" s="10">
        <v>90</v>
      </c>
      <c r="H92" s="10">
        <f t="shared" si="3"/>
        <v>10</v>
      </c>
    </row>
    <row r="93" spans="5:8">
      <c r="E93" s="131">
        <v>9.0999999999999998E-2</v>
      </c>
      <c r="F93" s="10">
        <f t="shared" si="2"/>
        <v>1.4090123193758275</v>
      </c>
      <c r="G93" s="10">
        <v>91</v>
      </c>
      <c r="H93" s="10">
        <f t="shared" si="3"/>
        <v>-10</v>
      </c>
    </row>
    <row r="94" spans="5:8">
      <c r="E94" s="10">
        <v>9.1999999999999998E-2</v>
      </c>
      <c r="F94" s="10">
        <f t="shared" si="2"/>
        <v>1.2533323356430421</v>
      </c>
      <c r="G94" s="10">
        <v>92</v>
      </c>
      <c r="H94" s="10">
        <f t="shared" si="3"/>
        <v>10</v>
      </c>
    </row>
    <row r="95" spans="5:8">
      <c r="E95" s="131">
        <v>9.2999999999999999E-2</v>
      </c>
      <c r="F95" s="10">
        <f t="shared" si="2"/>
        <v>1.0973431109104532</v>
      </c>
      <c r="G95" s="10">
        <v>93</v>
      </c>
      <c r="H95" s="10">
        <f t="shared" si="3"/>
        <v>-10</v>
      </c>
    </row>
    <row r="96" spans="5:8">
      <c r="E96" s="10">
        <v>9.4E-2</v>
      </c>
      <c r="F96" s="10">
        <f t="shared" si="2"/>
        <v>0.94108313318514225</v>
      </c>
      <c r="G96" s="10">
        <v>94</v>
      </c>
      <c r="H96" s="10">
        <f t="shared" si="3"/>
        <v>10</v>
      </c>
    </row>
    <row r="97" spans="5:8">
      <c r="E97" s="131">
        <v>9.5000000000000001E-2</v>
      </c>
      <c r="F97" s="10">
        <f t="shared" si="2"/>
        <v>0.78459095727844941</v>
      </c>
      <c r="G97" s="10">
        <v>95</v>
      </c>
      <c r="H97" s="10">
        <f t="shared" si="3"/>
        <v>-10</v>
      </c>
    </row>
    <row r="98" spans="5:8">
      <c r="E98" s="10">
        <v>9.6000000000000002E-2</v>
      </c>
      <c r="F98" s="10">
        <f t="shared" si="2"/>
        <v>0.62790519529313238</v>
      </c>
      <c r="G98" s="10">
        <v>96</v>
      </c>
      <c r="H98" s="10">
        <f t="shared" si="3"/>
        <v>10</v>
      </c>
    </row>
    <row r="99" spans="5:8">
      <c r="E99" s="131">
        <v>9.7000000000000003E-2</v>
      </c>
      <c r="F99" s="10">
        <f t="shared" si="2"/>
        <v>0.47106450709642617</v>
      </c>
      <c r="G99" s="10">
        <v>97</v>
      </c>
      <c r="H99" s="10">
        <f t="shared" si="3"/>
        <v>-10</v>
      </c>
    </row>
    <row r="100" spans="5:8">
      <c r="E100" s="10">
        <v>9.8000000000000004E-2</v>
      </c>
      <c r="F100" s="10">
        <f t="shared" si="2"/>
        <v>0.31410759078128336</v>
      </c>
      <c r="G100" s="10">
        <v>98</v>
      </c>
      <c r="H100" s="10">
        <f t="shared" si="3"/>
        <v>10</v>
      </c>
    </row>
    <row r="101" spans="5:8">
      <c r="E101" s="131">
        <v>9.9000000000000005E-2</v>
      </c>
      <c r="F101" s="10">
        <f t="shared" si="2"/>
        <v>0.15707317311820584</v>
      </c>
      <c r="G101" s="10">
        <v>99</v>
      </c>
      <c r="H101" s="10">
        <f t="shared" si="3"/>
        <v>-10</v>
      </c>
    </row>
    <row r="102" spans="5:8">
      <c r="E102" s="10">
        <v>0.1</v>
      </c>
      <c r="F102" s="10">
        <f t="shared" si="2"/>
        <v>0</v>
      </c>
      <c r="G102" s="10">
        <v>100</v>
      </c>
      <c r="H102" s="10">
        <f t="shared" si="3"/>
        <v>10</v>
      </c>
    </row>
    <row r="103" spans="5:8">
      <c r="E103" s="131">
        <v>0.10100000000000001</v>
      </c>
      <c r="F103" s="10">
        <f t="shared" si="2"/>
        <v>-0.15707317311820806</v>
      </c>
      <c r="G103" s="10">
        <v>101</v>
      </c>
      <c r="H103" s="10">
        <f t="shared" si="3"/>
        <v>-10</v>
      </c>
    </row>
    <row r="104" spans="5:8">
      <c r="E104" s="10">
        <v>0.10199999999999999</v>
      </c>
      <c r="F104" s="10">
        <f t="shared" si="2"/>
        <v>-0.3141075907812812</v>
      </c>
      <c r="G104" s="10">
        <v>102</v>
      </c>
      <c r="H104" s="10">
        <f t="shared" si="3"/>
        <v>10</v>
      </c>
    </row>
    <row r="105" spans="5:8">
      <c r="E105" s="131">
        <v>0.10299999999999999</v>
      </c>
      <c r="F105" s="10">
        <f t="shared" si="2"/>
        <v>-0.47106450709642617</v>
      </c>
      <c r="G105" s="10">
        <v>103</v>
      </c>
      <c r="H105" s="10">
        <f t="shared" si="3"/>
        <v>-10</v>
      </c>
    </row>
    <row r="106" spans="5:8">
      <c r="E106" s="10">
        <v>0.104</v>
      </c>
      <c r="F106" s="10">
        <f t="shared" si="2"/>
        <v>-0.62790519529313238</v>
      </c>
      <c r="G106" s="10">
        <v>104</v>
      </c>
      <c r="H106" s="10">
        <f t="shared" si="3"/>
        <v>10</v>
      </c>
    </row>
    <row r="107" spans="5:8">
      <c r="E107" s="131">
        <v>0.105</v>
      </c>
      <c r="F107" s="10">
        <f t="shared" si="2"/>
        <v>-0.78459095727844941</v>
      </c>
      <c r="G107" s="10">
        <v>105</v>
      </c>
      <c r="H107" s="10">
        <f t="shared" si="3"/>
        <v>-10</v>
      </c>
    </row>
    <row r="108" spans="5:8">
      <c r="E108" s="10">
        <v>0.106</v>
      </c>
      <c r="F108" s="10">
        <f t="shared" si="2"/>
        <v>-0.94108313318514225</v>
      </c>
      <c r="G108" s="10">
        <v>106</v>
      </c>
      <c r="H108" s="10">
        <f t="shared" si="3"/>
        <v>10</v>
      </c>
    </row>
    <row r="109" spans="5:8">
      <c r="E109" s="131">
        <v>0.107</v>
      </c>
      <c r="F109" s="10">
        <f t="shared" si="2"/>
        <v>-1.0973431109104532</v>
      </c>
      <c r="G109" s="10">
        <v>107</v>
      </c>
      <c r="H109" s="10">
        <f t="shared" si="3"/>
        <v>-10</v>
      </c>
    </row>
    <row r="110" spans="5:8">
      <c r="E110" s="10">
        <v>0.108</v>
      </c>
      <c r="F110" s="10">
        <f t="shared" si="2"/>
        <v>-1.2533323356430421</v>
      </c>
      <c r="G110" s="10">
        <v>108</v>
      </c>
      <c r="H110" s="10">
        <f t="shared" si="3"/>
        <v>10</v>
      </c>
    </row>
    <row r="111" spans="5:8">
      <c r="E111" s="131">
        <v>0.109</v>
      </c>
      <c r="F111" s="10">
        <f t="shared" si="2"/>
        <v>-1.4090123193758275</v>
      </c>
      <c r="G111" s="10">
        <v>109</v>
      </c>
      <c r="H111" s="10">
        <f t="shared" si="3"/>
        <v>-10</v>
      </c>
    </row>
    <row r="112" spans="5:8">
      <c r="E112" s="10">
        <v>0.11</v>
      </c>
      <c r="F112" s="10">
        <f t="shared" si="2"/>
        <v>-1.5643446504023086</v>
      </c>
      <c r="G112" s="10">
        <v>110</v>
      </c>
      <c r="H112" s="10">
        <f t="shared" si="3"/>
        <v>10</v>
      </c>
    </row>
    <row r="113" spans="5:8">
      <c r="E113" s="131">
        <v>0.111</v>
      </c>
      <c r="F113" s="10">
        <f t="shared" si="2"/>
        <v>-1.7192910027940966</v>
      </c>
      <c r="G113" s="10">
        <v>111</v>
      </c>
      <c r="H113" s="10">
        <f t="shared" si="3"/>
        <v>-10</v>
      </c>
    </row>
    <row r="114" spans="5:8">
      <c r="E114" s="10">
        <v>0.112</v>
      </c>
      <c r="F114" s="10">
        <f t="shared" si="2"/>
        <v>-1.8738131458572465</v>
      </c>
      <c r="G114" s="10">
        <v>112</v>
      </c>
      <c r="H114" s="10">
        <f t="shared" si="3"/>
        <v>10</v>
      </c>
    </row>
    <row r="115" spans="5:8">
      <c r="E115" s="131">
        <v>0.113</v>
      </c>
      <c r="F115" s="10">
        <f t="shared" si="2"/>
        <v>-2.0278729535651245</v>
      </c>
      <c r="G115" s="10">
        <v>113</v>
      </c>
      <c r="H115" s="10">
        <f t="shared" si="3"/>
        <v>-10</v>
      </c>
    </row>
    <row r="116" spans="5:8">
      <c r="E116" s="10">
        <v>0.114</v>
      </c>
      <c r="F116" s="10">
        <f t="shared" si="2"/>
        <v>-2.1814324139654264</v>
      </c>
      <c r="G116" s="10">
        <v>114</v>
      </c>
      <c r="H116" s="10">
        <f t="shared" si="3"/>
        <v>10</v>
      </c>
    </row>
    <row r="117" spans="5:8">
      <c r="E117" s="131">
        <v>0.115</v>
      </c>
      <c r="F117" s="10">
        <f t="shared" si="2"/>
        <v>-2.334453638559054</v>
      </c>
      <c r="G117" s="10">
        <v>115</v>
      </c>
      <c r="H117" s="10">
        <f t="shared" si="3"/>
        <v>-10</v>
      </c>
    </row>
    <row r="118" spans="5:8">
      <c r="E118" s="10">
        <v>0.11600000000000001</v>
      </c>
      <c r="F118" s="10">
        <f t="shared" si="2"/>
        <v>-2.4868988716485489</v>
      </c>
      <c r="G118" s="10">
        <v>116</v>
      </c>
      <c r="H118" s="10">
        <f t="shared" si="3"/>
        <v>10</v>
      </c>
    </row>
    <row r="119" spans="5:8">
      <c r="E119" s="131">
        <v>0.11700000000000001</v>
      </c>
      <c r="F119" s="10">
        <f t="shared" si="2"/>
        <v>-2.6387304996537293</v>
      </c>
      <c r="G119" s="10">
        <v>117</v>
      </c>
      <c r="H119" s="10">
        <f t="shared" si="3"/>
        <v>-10</v>
      </c>
    </row>
    <row r="120" spans="5:8">
      <c r="E120" s="10">
        <v>0.11799999999999999</v>
      </c>
      <c r="F120" s="10">
        <f t="shared" si="2"/>
        <v>-2.7899110603922921</v>
      </c>
      <c r="G120" s="10">
        <v>118</v>
      </c>
      <c r="H120" s="10">
        <f t="shared" si="3"/>
        <v>10</v>
      </c>
    </row>
    <row r="121" spans="5:8">
      <c r="E121" s="131">
        <v>0.11899999999999999</v>
      </c>
      <c r="F121" s="10">
        <f t="shared" si="2"/>
        <v>-2.9404032523230383</v>
      </c>
      <c r="G121" s="10">
        <v>119</v>
      </c>
      <c r="H121" s="10">
        <f t="shared" si="3"/>
        <v>-10</v>
      </c>
    </row>
    <row r="122" spans="5:8">
      <c r="E122" s="10">
        <v>0.12</v>
      </c>
      <c r="F122" s="10">
        <f t="shared" si="2"/>
        <v>-3.0901699437494741</v>
      </c>
      <c r="G122" s="10">
        <v>120</v>
      </c>
      <c r="H122" s="10">
        <f t="shared" si="3"/>
        <v>10</v>
      </c>
    </row>
    <row r="123" spans="5:8">
      <c r="E123" s="131">
        <v>0.121</v>
      </c>
      <c r="F123" s="10">
        <f t="shared" si="2"/>
        <v>-3.2391741819814932</v>
      </c>
      <c r="G123" s="10">
        <v>121</v>
      </c>
      <c r="H123" s="10">
        <f t="shared" si="3"/>
        <v>-10</v>
      </c>
    </row>
    <row r="124" spans="5:8">
      <c r="E124" s="10">
        <v>0.122</v>
      </c>
      <c r="F124" s="10">
        <f t="shared" si="2"/>
        <v>-3.3873792024529141</v>
      </c>
      <c r="G124" s="10">
        <v>122</v>
      </c>
      <c r="H124" s="10">
        <f t="shared" si="3"/>
        <v>10</v>
      </c>
    </row>
    <row r="125" spans="5:8">
      <c r="E125" s="131">
        <v>0.123</v>
      </c>
      <c r="F125" s="10">
        <f t="shared" si="2"/>
        <v>-3.5347484377925706</v>
      </c>
      <c r="G125" s="10">
        <v>123</v>
      </c>
      <c r="H125" s="10">
        <f t="shared" si="3"/>
        <v>-10</v>
      </c>
    </row>
    <row r="126" spans="5:8">
      <c r="E126" s="10">
        <v>0.124</v>
      </c>
      <c r="F126" s="10">
        <f t="shared" si="2"/>
        <v>-3.6812455268467801</v>
      </c>
      <c r="G126" s="10">
        <v>124</v>
      </c>
      <c r="H126" s="10">
        <f t="shared" si="3"/>
        <v>10</v>
      </c>
    </row>
    <row r="127" spans="5:8">
      <c r="E127" s="131">
        <v>0.125</v>
      </c>
      <c r="F127" s="10">
        <f t="shared" si="2"/>
        <v>-3.8268343236508979</v>
      </c>
      <c r="G127" s="10">
        <v>125</v>
      </c>
      <c r="H127" s="10">
        <f t="shared" si="3"/>
        <v>-10</v>
      </c>
    </row>
    <row r="128" spans="5:8">
      <c r="E128" s="10">
        <v>0.126</v>
      </c>
      <c r="F128" s="10">
        <f t="shared" si="2"/>
        <v>-3.9714789063478051</v>
      </c>
      <c r="G128" s="10">
        <v>126</v>
      </c>
      <c r="H128" s="10">
        <f t="shared" si="3"/>
        <v>10</v>
      </c>
    </row>
    <row r="129" spans="5:8">
      <c r="E129" s="131">
        <v>0.127</v>
      </c>
      <c r="F129" s="10">
        <f t="shared" si="2"/>
        <v>-4.1151435860510883</v>
      </c>
      <c r="G129" s="10">
        <v>127</v>
      </c>
      <c r="H129" s="10">
        <f t="shared" si="3"/>
        <v>-10</v>
      </c>
    </row>
    <row r="130" spans="5:8">
      <c r="E130" s="10">
        <v>0.128</v>
      </c>
      <c r="F130" s="10">
        <f t="shared" si="2"/>
        <v>-4.2577929156507279</v>
      </c>
      <c r="G130" s="10">
        <v>128</v>
      </c>
      <c r="H130" s="10">
        <f t="shared" si="3"/>
        <v>10</v>
      </c>
    </row>
    <row r="131" spans="5:8">
      <c r="E131" s="131">
        <v>0.129</v>
      </c>
      <c r="F131" s="10">
        <f t="shared" si="2"/>
        <v>-4.3993916985591515</v>
      </c>
      <c r="G131" s="10">
        <v>129</v>
      </c>
      <c r="H131" s="10">
        <f t="shared" si="3"/>
        <v>-10</v>
      </c>
    </row>
    <row r="132" spans="5:8">
      <c r="E132" s="10">
        <v>0.13</v>
      </c>
      <c r="F132" s="10">
        <f t="shared" ref="F132:F195" si="4">$C$7*SIN($C$4*$C$5-$C$6*E132)</f>
        <v>-4.5399049973954675</v>
      </c>
      <c r="G132" s="10">
        <v>130</v>
      </c>
      <c r="H132" s="10">
        <f t="shared" ref="H132:H195" si="5">$C$7*SIN($C$4*$C$5-$C$6*G132)</f>
        <v>10</v>
      </c>
    </row>
    <row r="133" spans="5:8">
      <c r="E133" s="131">
        <v>0.13100000000000001</v>
      </c>
      <c r="F133" s="10">
        <f t="shared" si="4"/>
        <v>-4.6792981426057327</v>
      </c>
      <c r="G133" s="10">
        <v>131</v>
      </c>
      <c r="H133" s="10">
        <f t="shared" si="5"/>
        <v>-10</v>
      </c>
    </row>
    <row r="134" spans="5:8">
      <c r="E134" s="10">
        <v>0.13200000000000001</v>
      </c>
      <c r="F134" s="10">
        <f t="shared" si="4"/>
        <v>-4.8175367410171548</v>
      </c>
      <c r="G134" s="10">
        <v>132</v>
      </c>
      <c r="H134" s="10">
        <f t="shared" si="5"/>
        <v>10</v>
      </c>
    </row>
    <row r="135" spans="5:8">
      <c r="E135" s="131">
        <v>0.13300000000000001</v>
      </c>
      <c r="F135" s="10">
        <f t="shared" si="4"/>
        <v>-4.9545866843240765</v>
      </c>
      <c r="G135" s="10">
        <v>133</v>
      </c>
      <c r="H135" s="10">
        <f t="shared" si="5"/>
        <v>-10</v>
      </c>
    </row>
    <row r="136" spans="5:8">
      <c r="E136" s="10">
        <v>0.13400000000000001</v>
      </c>
      <c r="F136" s="10">
        <f t="shared" si="4"/>
        <v>-5.0904141575037132</v>
      </c>
      <c r="G136" s="10">
        <v>134</v>
      </c>
      <c r="H136" s="10">
        <f t="shared" si="5"/>
        <v>10</v>
      </c>
    </row>
    <row r="137" spans="5:8">
      <c r="E137" s="131">
        <v>0.13500000000000001</v>
      </c>
      <c r="F137" s="10">
        <f t="shared" si="4"/>
        <v>-5.224985647159488</v>
      </c>
      <c r="G137" s="10">
        <v>135</v>
      </c>
      <c r="H137" s="10">
        <f t="shared" si="5"/>
        <v>-10</v>
      </c>
    </row>
    <row r="138" spans="5:8">
      <c r="E138" s="10">
        <v>0.13600000000000001</v>
      </c>
      <c r="F138" s="10">
        <f t="shared" si="4"/>
        <v>-5.358267949789969</v>
      </c>
      <c r="G138" s="10">
        <v>136</v>
      </c>
      <c r="H138" s="10">
        <f t="shared" si="5"/>
        <v>10</v>
      </c>
    </row>
    <row r="139" spans="5:8">
      <c r="E139" s="131">
        <v>0.13700000000000001</v>
      </c>
      <c r="F139" s="10">
        <f t="shared" si="4"/>
        <v>-5.4902281799813188</v>
      </c>
      <c r="G139" s="10">
        <v>137</v>
      </c>
      <c r="H139" s="10">
        <f t="shared" si="5"/>
        <v>-10</v>
      </c>
    </row>
    <row r="140" spans="5:8">
      <c r="E140" s="10">
        <v>0.13800000000000001</v>
      </c>
      <c r="F140" s="10">
        <f t="shared" si="4"/>
        <v>-5.6208337785213072</v>
      </c>
      <c r="G140" s="10">
        <v>138</v>
      </c>
      <c r="H140" s="10">
        <f t="shared" si="5"/>
        <v>10</v>
      </c>
    </row>
    <row r="141" spans="5:8">
      <c r="E141" s="131">
        <v>0.13900000000000001</v>
      </c>
      <c r="F141" s="10">
        <f t="shared" si="4"/>
        <v>-5.7500525204327859</v>
      </c>
      <c r="G141" s="10">
        <v>139</v>
      </c>
      <c r="H141" s="10">
        <f t="shared" si="5"/>
        <v>-10</v>
      </c>
    </row>
    <row r="142" spans="5:8">
      <c r="E142" s="10">
        <v>0.14000000000000001</v>
      </c>
      <c r="F142" s="10">
        <f t="shared" si="4"/>
        <v>-5.8778525229247318</v>
      </c>
      <c r="G142" s="10">
        <v>140</v>
      </c>
      <c r="H142" s="10">
        <f t="shared" si="5"/>
        <v>10</v>
      </c>
    </row>
    <row r="143" spans="5:8">
      <c r="E143" s="131">
        <v>0.14099999999999999</v>
      </c>
      <c r="F143" s="10">
        <f t="shared" si="4"/>
        <v>-6.0042022532588391</v>
      </c>
      <c r="G143" s="10">
        <v>141</v>
      </c>
      <c r="H143" s="10">
        <f t="shared" si="5"/>
        <v>-10</v>
      </c>
    </row>
    <row r="144" spans="5:8">
      <c r="E144" s="10">
        <v>0.14199999999999999</v>
      </c>
      <c r="F144" s="10">
        <f t="shared" si="4"/>
        <v>-6.1290705365297633</v>
      </c>
      <c r="G144" s="10">
        <v>142</v>
      </c>
      <c r="H144" s="10">
        <f t="shared" si="5"/>
        <v>10</v>
      </c>
    </row>
    <row r="145" spans="5:8">
      <c r="E145" s="131">
        <v>0.14299999999999999</v>
      </c>
      <c r="F145" s="10">
        <f t="shared" si="4"/>
        <v>-6.2524265633570497</v>
      </c>
      <c r="G145" s="10">
        <v>143</v>
      </c>
      <c r="H145" s="10">
        <f t="shared" si="5"/>
        <v>-10</v>
      </c>
    </row>
    <row r="146" spans="5:8">
      <c r="E146" s="10">
        <v>0.14399999999999999</v>
      </c>
      <c r="F146" s="10">
        <f t="shared" si="4"/>
        <v>-6.3742398974868939</v>
      </c>
      <c r="G146" s="10">
        <v>144</v>
      </c>
      <c r="H146" s="10">
        <f t="shared" si="5"/>
        <v>10</v>
      </c>
    </row>
    <row r="147" spans="5:8">
      <c r="E147" s="131">
        <v>0.14499999999999999</v>
      </c>
      <c r="F147" s="10">
        <f t="shared" si="4"/>
        <v>-6.494480483301837</v>
      </c>
      <c r="G147" s="10">
        <v>145</v>
      </c>
      <c r="H147" s="10">
        <f t="shared" si="5"/>
        <v>-10</v>
      </c>
    </row>
    <row r="148" spans="5:8">
      <c r="E148" s="10">
        <v>0.14599999999999999</v>
      </c>
      <c r="F148" s="10">
        <f t="shared" si="4"/>
        <v>-6.6131186532365183</v>
      </c>
      <c r="G148" s="10">
        <v>146</v>
      </c>
      <c r="H148" s="10">
        <f t="shared" si="5"/>
        <v>10</v>
      </c>
    </row>
    <row r="149" spans="5:8">
      <c r="E149" s="131">
        <v>0.14699999999999999</v>
      </c>
      <c r="F149" s="10">
        <f t="shared" si="4"/>
        <v>-6.7301251350977322</v>
      </c>
      <c r="G149" s="10">
        <v>147</v>
      </c>
      <c r="H149" s="10">
        <f t="shared" si="5"/>
        <v>-10</v>
      </c>
    </row>
    <row r="150" spans="5:8">
      <c r="E150" s="10">
        <v>0.14799999999999999</v>
      </c>
      <c r="F150" s="10">
        <f t="shared" si="4"/>
        <v>-6.8454710592868846</v>
      </c>
      <c r="G150" s="10">
        <v>148</v>
      </c>
      <c r="H150" s="10">
        <f t="shared" si="5"/>
        <v>10</v>
      </c>
    </row>
    <row r="151" spans="5:8">
      <c r="E151" s="131">
        <v>0.14899999999999999</v>
      </c>
      <c r="F151" s="10">
        <f t="shared" si="4"/>
        <v>-6.9591279659231446</v>
      </c>
      <c r="G151" s="10">
        <v>149</v>
      </c>
      <c r="H151" s="10">
        <f t="shared" si="5"/>
        <v>-10</v>
      </c>
    </row>
    <row r="152" spans="5:8">
      <c r="E152" s="10">
        <v>0.15</v>
      </c>
      <c r="F152" s="10">
        <f t="shared" si="4"/>
        <v>-7.0710678118654746</v>
      </c>
      <c r="G152" s="10">
        <v>150</v>
      </c>
      <c r="H152" s="10">
        <f t="shared" si="5"/>
        <v>10</v>
      </c>
    </row>
    <row r="153" spans="5:8">
      <c r="E153" s="131">
        <v>0.151</v>
      </c>
      <c r="F153" s="10">
        <f t="shared" si="4"/>
        <v>-7.1812629776318868</v>
      </c>
      <c r="G153" s="10">
        <v>151</v>
      </c>
      <c r="H153" s="10">
        <f t="shared" si="5"/>
        <v>-10</v>
      </c>
    </row>
    <row r="154" spans="5:8">
      <c r="E154" s="10">
        <v>0.152</v>
      </c>
      <c r="F154" s="10">
        <f t="shared" si="4"/>
        <v>-7.2896862742141133</v>
      </c>
      <c r="G154" s="10">
        <v>152</v>
      </c>
      <c r="H154" s="10">
        <f t="shared" si="5"/>
        <v>10</v>
      </c>
    </row>
    <row r="155" spans="5:8">
      <c r="E155" s="131">
        <v>0.153</v>
      </c>
      <c r="F155" s="10">
        <f t="shared" si="4"/>
        <v>-7.3963109497860948</v>
      </c>
      <c r="G155" s="10">
        <v>153</v>
      </c>
      <c r="H155" s="10">
        <f t="shared" si="5"/>
        <v>-10</v>
      </c>
    </row>
    <row r="156" spans="5:8">
      <c r="E156" s="10">
        <v>0.154</v>
      </c>
      <c r="F156" s="10">
        <f t="shared" si="4"/>
        <v>-7.5011106963045959</v>
      </c>
      <c r="G156" s="10">
        <v>154</v>
      </c>
      <c r="H156" s="10">
        <f t="shared" si="5"/>
        <v>10</v>
      </c>
    </row>
    <row r="157" spans="5:8">
      <c r="E157" s="131">
        <v>0.155</v>
      </c>
      <c r="F157" s="10">
        <f t="shared" si="4"/>
        <v>-7.6040596560003095</v>
      </c>
      <c r="G157" s="10">
        <v>155</v>
      </c>
      <c r="H157" s="10">
        <f t="shared" si="5"/>
        <v>-10</v>
      </c>
    </row>
    <row r="158" spans="5:8">
      <c r="E158" s="10">
        <v>0.156</v>
      </c>
      <c r="F158" s="10">
        <f t="shared" si="4"/>
        <v>-7.7051324277578912</v>
      </c>
      <c r="G158" s="10">
        <v>156</v>
      </c>
      <c r="H158" s="10">
        <f t="shared" si="5"/>
        <v>10</v>
      </c>
    </row>
    <row r="159" spans="5:8">
      <c r="E159" s="131">
        <v>0.157</v>
      </c>
      <c r="F159" s="10">
        <f t="shared" si="4"/>
        <v>-7.804304073383296</v>
      </c>
      <c r="G159" s="10">
        <v>157</v>
      </c>
      <c r="H159" s="10">
        <f t="shared" si="5"/>
        <v>-10</v>
      </c>
    </row>
    <row r="160" spans="5:8">
      <c r="E160" s="10">
        <v>0.158</v>
      </c>
      <c r="F160" s="10">
        <f t="shared" si="4"/>
        <v>-7.9015501237569037</v>
      </c>
      <c r="G160" s="10">
        <v>158</v>
      </c>
      <c r="H160" s="10">
        <f t="shared" si="5"/>
        <v>10</v>
      </c>
    </row>
    <row r="161" spans="5:8">
      <c r="E161" s="131">
        <v>0.159</v>
      </c>
      <c r="F161" s="10">
        <f t="shared" si="4"/>
        <v>-7.996846584870906</v>
      </c>
      <c r="G161" s="10">
        <v>159</v>
      </c>
      <c r="H161" s="10">
        <f t="shared" si="5"/>
        <v>-10</v>
      </c>
    </row>
    <row r="162" spans="5:8">
      <c r="E162" s="10">
        <v>0.16</v>
      </c>
      <c r="F162" s="10">
        <f t="shared" si="4"/>
        <v>-8.0901699437494745</v>
      </c>
      <c r="G162" s="10">
        <v>160</v>
      </c>
      <c r="H162" s="10">
        <f t="shared" si="5"/>
        <v>10</v>
      </c>
    </row>
    <row r="163" spans="5:8">
      <c r="E163" s="131">
        <v>0.161</v>
      </c>
      <c r="F163" s="10">
        <f t="shared" si="4"/>
        <v>-8.181497174250234</v>
      </c>
      <c r="G163" s="10">
        <v>161</v>
      </c>
      <c r="H163" s="10">
        <f t="shared" si="5"/>
        <v>-10</v>
      </c>
    </row>
    <row r="164" spans="5:8">
      <c r="E164" s="10">
        <v>0.16200000000000001</v>
      </c>
      <c r="F164" s="10">
        <f t="shared" si="4"/>
        <v>-8.270805742745619</v>
      </c>
      <c r="G164" s="10">
        <v>162</v>
      </c>
      <c r="H164" s="10">
        <f t="shared" si="5"/>
        <v>10</v>
      </c>
    </row>
    <row r="165" spans="5:8">
      <c r="E165" s="131">
        <v>0.16300000000000001</v>
      </c>
      <c r="F165" s="10">
        <f t="shared" si="4"/>
        <v>-8.3580736136827039</v>
      </c>
      <c r="G165" s="10">
        <v>163</v>
      </c>
      <c r="H165" s="10">
        <f t="shared" si="5"/>
        <v>-10</v>
      </c>
    </row>
    <row r="166" spans="5:8">
      <c r="E166" s="10">
        <v>0.16400000000000001</v>
      </c>
      <c r="F166" s="10">
        <f t="shared" si="4"/>
        <v>-8.4432792550201512</v>
      </c>
      <c r="G166" s="10">
        <v>164</v>
      </c>
      <c r="H166" s="10">
        <f t="shared" si="5"/>
        <v>10</v>
      </c>
    </row>
    <row r="167" spans="5:8">
      <c r="E167" s="131">
        <v>0.16500000000000001</v>
      </c>
      <c r="F167" s="10">
        <f t="shared" si="4"/>
        <v>-8.5264016435409218</v>
      </c>
      <c r="G167" s="10">
        <v>165</v>
      </c>
      <c r="H167" s="10">
        <f t="shared" si="5"/>
        <v>-10</v>
      </c>
    </row>
    <row r="168" spans="5:8">
      <c r="E168" s="10">
        <v>0.16600000000000001</v>
      </c>
      <c r="F168" s="10">
        <f t="shared" si="4"/>
        <v>-8.6074202700394373</v>
      </c>
      <c r="G168" s="10">
        <v>166</v>
      </c>
      <c r="H168" s="10">
        <f t="shared" si="5"/>
        <v>10</v>
      </c>
    </row>
    <row r="169" spans="5:8">
      <c r="E169" s="131">
        <v>0.16700000000000001</v>
      </c>
      <c r="F169" s="10">
        <f t="shared" si="4"/>
        <v>-8.6863151443819131</v>
      </c>
      <c r="G169" s="10">
        <v>167</v>
      </c>
      <c r="H169" s="10">
        <f t="shared" si="5"/>
        <v>-10</v>
      </c>
    </row>
    <row r="170" spans="5:8">
      <c r="E170" s="10">
        <v>0.16800000000000001</v>
      </c>
      <c r="F170" s="10">
        <f t="shared" si="4"/>
        <v>-8.7630668004386365</v>
      </c>
      <c r="G170" s="10">
        <v>168</v>
      </c>
      <c r="H170" s="10">
        <f t="shared" si="5"/>
        <v>10</v>
      </c>
    </row>
    <row r="171" spans="5:8">
      <c r="E171" s="131">
        <v>0.16900000000000001</v>
      </c>
      <c r="F171" s="10">
        <f t="shared" si="4"/>
        <v>-8.837656300886934</v>
      </c>
      <c r="G171" s="10">
        <v>169</v>
      </c>
      <c r="H171" s="10">
        <f t="shared" si="5"/>
        <v>-10</v>
      </c>
    </row>
    <row r="172" spans="5:8">
      <c r="E172" s="10">
        <v>0.17</v>
      </c>
      <c r="F172" s="10">
        <f t="shared" si="4"/>
        <v>-8.9100652418836788</v>
      </c>
      <c r="G172" s="10">
        <v>170</v>
      </c>
      <c r="H172" s="10">
        <f t="shared" si="5"/>
        <v>10</v>
      </c>
    </row>
    <row r="173" spans="5:8">
      <c r="E173" s="131">
        <v>0.17100000000000001</v>
      </c>
      <c r="F173" s="10">
        <f t="shared" si="4"/>
        <v>-8.980275757606158</v>
      </c>
      <c r="G173" s="10">
        <v>171</v>
      </c>
      <c r="H173" s="10">
        <f t="shared" si="5"/>
        <v>-10</v>
      </c>
    </row>
    <row r="174" spans="5:8">
      <c r="E174" s="10">
        <v>0.17199999999999999</v>
      </c>
      <c r="F174" s="10">
        <f t="shared" si="4"/>
        <v>-9.0482705246601949</v>
      </c>
      <c r="G174" s="10">
        <v>172</v>
      </c>
      <c r="H174" s="10">
        <f t="shared" si="5"/>
        <v>10</v>
      </c>
    </row>
    <row r="175" spans="5:8">
      <c r="E175" s="131">
        <v>0.17299999999999999</v>
      </c>
      <c r="F175" s="10">
        <f t="shared" si="4"/>
        <v>-9.11403276635445</v>
      </c>
      <c r="G175" s="10">
        <v>173</v>
      </c>
      <c r="H175" s="10">
        <f t="shared" si="5"/>
        <v>-10</v>
      </c>
    </row>
    <row r="176" spans="5:8">
      <c r="E176" s="10">
        <v>0.17399999999999999</v>
      </c>
      <c r="F176" s="10">
        <f t="shared" si="4"/>
        <v>-9.1775462568398112</v>
      </c>
      <c r="G176" s="10">
        <v>174</v>
      </c>
      <c r="H176" s="10">
        <f t="shared" si="5"/>
        <v>10</v>
      </c>
    </row>
    <row r="177" spans="5:8">
      <c r="E177" s="131">
        <v>0.17499999999999999</v>
      </c>
      <c r="F177" s="10">
        <f t="shared" si="4"/>
        <v>-9.2387953251128678</v>
      </c>
      <c r="G177" s="10">
        <v>175</v>
      </c>
      <c r="H177" s="10">
        <f t="shared" si="5"/>
        <v>-10</v>
      </c>
    </row>
    <row r="178" spans="5:8">
      <c r="E178" s="10">
        <v>0.17599999999999999</v>
      </c>
      <c r="F178" s="10">
        <f t="shared" si="4"/>
        <v>-9.2977648588825126</v>
      </c>
      <c r="G178" s="10">
        <v>176</v>
      </c>
      <c r="H178" s="10">
        <f t="shared" si="5"/>
        <v>10</v>
      </c>
    </row>
    <row r="179" spans="5:8">
      <c r="E179" s="131">
        <v>0.17699999999999999</v>
      </c>
      <c r="F179" s="10">
        <f t="shared" si="4"/>
        <v>-9.3544403082986722</v>
      </c>
      <c r="G179" s="10">
        <v>177</v>
      </c>
      <c r="H179" s="10">
        <f t="shared" si="5"/>
        <v>-10</v>
      </c>
    </row>
    <row r="180" spans="5:8">
      <c r="E180" s="10">
        <v>0.17799999999999999</v>
      </c>
      <c r="F180" s="10">
        <f t="shared" si="4"/>
        <v>-9.4088076895422539</v>
      </c>
      <c r="G180" s="10">
        <v>178</v>
      </c>
      <c r="H180" s="10">
        <f t="shared" si="5"/>
        <v>10</v>
      </c>
    </row>
    <row r="181" spans="5:8">
      <c r="E181" s="131">
        <v>0.17899999999999999</v>
      </c>
      <c r="F181" s="10">
        <f t="shared" si="4"/>
        <v>-9.4608535882754534</v>
      </c>
      <c r="G181" s="10">
        <v>179</v>
      </c>
      <c r="H181" s="10">
        <f t="shared" si="5"/>
        <v>-10</v>
      </c>
    </row>
    <row r="182" spans="5:8">
      <c r="E182" s="10">
        <v>0.18</v>
      </c>
      <c r="F182" s="10">
        <f t="shared" si="4"/>
        <v>-9.5105651629515346</v>
      </c>
      <c r="G182" s="10">
        <v>180</v>
      </c>
      <c r="H182" s="10">
        <f t="shared" si="5"/>
        <v>10</v>
      </c>
    </row>
    <row r="183" spans="5:8">
      <c r="E183" s="131">
        <v>0.18099999999999999</v>
      </c>
      <c r="F183" s="10">
        <f t="shared" si="4"/>
        <v>-9.557930147983301</v>
      </c>
      <c r="G183" s="10">
        <v>181</v>
      </c>
      <c r="H183" s="10">
        <f t="shared" si="5"/>
        <v>-10</v>
      </c>
    </row>
    <row r="184" spans="5:8">
      <c r="E184" s="10">
        <v>0.182</v>
      </c>
      <c r="F184" s="10">
        <f t="shared" si="4"/>
        <v>-9.6029368567694302</v>
      </c>
      <c r="G184" s="10">
        <v>182</v>
      </c>
      <c r="H184" s="10">
        <f t="shared" si="5"/>
        <v>10</v>
      </c>
    </row>
    <row r="185" spans="5:8">
      <c r="E185" s="131">
        <v>0.183</v>
      </c>
      <c r="F185" s="10">
        <f t="shared" si="4"/>
        <v>-9.6455741845779794</v>
      </c>
      <c r="G185" s="10">
        <v>183</v>
      </c>
      <c r="H185" s="10">
        <f t="shared" si="5"/>
        <v>-10</v>
      </c>
    </row>
    <row r="186" spans="5:8">
      <c r="E186" s="10">
        <v>0.184</v>
      </c>
      <c r="F186" s="10">
        <f t="shared" si="4"/>
        <v>-9.6858316112863108</v>
      </c>
      <c r="G186" s="10">
        <v>184</v>
      </c>
      <c r="H186" s="10">
        <f t="shared" si="5"/>
        <v>10</v>
      </c>
    </row>
    <row r="187" spans="5:8">
      <c r="E187" s="131">
        <v>0.185</v>
      </c>
      <c r="F187" s="10">
        <f t="shared" si="4"/>
        <v>-9.723699203976766</v>
      </c>
      <c r="G187" s="10">
        <v>185</v>
      </c>
      <c r="H187" s="10">
        <f t="shared" si="5"/>
        <v>-10</v>
      </c>
    </row>
    <row r="188" spans="5:8">
      <c r="E188" s="10">
        <v>0.186</v>
      </c>
      <c r="F188" s="10">
        <f t="shared" si="4"/>
        <v>-9.7591676193874726</v>
      </c>
      <c r="G188" s="10">
        <v>186</v>
      </c>
      <c r="H188" s="10">
        <f t="shared" si="5"/>
        <v>10</v>
      </c>
    </row>
    <row r="189" spans="5:8">
      <c r="E189" s="131">
        <v>0.187</v>
      </c>
      <c r="F189" s="10">
        <f t="shared" si="4"/>
        <v>-9.7922281062176566</v>
      </c>
      <c r="G189" s="10">
        <v>187</v>
      </c>
      <c r="H189" s="10">
        <f t="shared" si="5"/>
        <v>-10</v>
      </c>
    </row>
    <row r="190" spans="5:8">
      <c r="E190" s="10">
        <v>0.188</v>
      </c>
      <c r="F190" s="10">
        <f t="shared" si="4"/>
        <v>-9.8228725072868865</v>
      </c>
      <c r="G190" s="10">
        <v>188</v>
      </c>
      <c r="H190" s="10">
        <f t="shared" si="5"/>
        <v>10</v>
      </c>
    </row>
    <row r="191" spans="5:8">
      <c r="E191" s="131">
        <v>0.189</v>
      </c>
      <c r="F191" s="10">
        <f t="shared" si="4"/>
        <v>-9.8510932615477405</v>
      </c>
      <c r="G191" s="10">
        <v>189</v>
      </c>
      <c r="H191" s="10">
        <f t="shared" si="5"/>
        <v>-10</v>
      </c>
    </row>
    <row r="192" spans="5:8">
      <c r="E192" s="10">
        <v>0.19</v>
      </c>
      <c r="F192" s="10">
        <f t="shared" si="4"/>
        <v>-9.8768834059513786</v>
      </c>
      <c r="G192" s="10">
        <v>190</v>
      </c>
      <c r="H192" s="10">
        <f t="shared" si="5"/>
        <v>10</v>
      </c>
    </row>
    <row r="193" spans="5:8">
      <c r="E193" s="131">
        <v>0.191</v>
      </c>
      <c r="F193" s="10">
        <f t="shared" si="4"/>
        <v>-9.9002365771655754</v>
      </c>
      <c r="G193" s="10">
        <v>191</v>
      </c>
      <c r="H193" s="10">
        <f t="shared" si="5"/>
        <v>-10</v>
      </c>
    </row>
    <row r="194" spans="5:8">
      <c r="E194" s="10">
        <v>0.192</v>
      </c>
      <c r="F194" s="10">
        <f t="shared" si="4"/>
        <v>-9.921147013144779</v>
      </c>
      <c r="G194" s="10">
        <v>192</v>
      </c>
      <c r="H194" s="10">
        <f t="shared" si="5"/>
        <v>10</v>
      </c>
    </row>
    <row r="195" spans="5:8">
      <c r="E195" s="131">
        <v>0.193</v>
      </c>
      <c r="F195" s="10">
        <f t="shared" si="4"/>
        <v>-9.9396095545517973</v>
      </c>
      <c r="G195" s="10">
        <v>193</v>
      </c>
      <c r="H195" s="10">
        <f t="shared" si="5"/>
        <v>-10</v>
      </c>
    </row>
    <row r="196" spans="5:8">
      <c r="E196" s="10">
        <v>0.19400000000000001</v>
      </c>
      <c r="F196" s="10">
        <f t="shared" ref="F196:F259" si="6">$C$7*SIN($C$4*$C$5-$C$6*E196)</f>
        <v>-9.9556196460308009</v>
      </c>
      <c r="G196" s="10">
        <v>194</v>
      </c>
      <c r="H196" s="10">
        <f t="shared" ref="H196:H259" si="7">$C$7*SIN($C$4*$C$5-$C$6*G196)</f>
        <v>10</v>
      </c>
    </row>
    <row r="197" spans="5:8">
      <c r="E197" s="131">
        <v>0.19500000000000001</v>
      </c>
      <c r="F197" s="10">
        <f t="shared" si="6"/>
        <v>-9.969173337331279</v>
      </c>
      <c r="G197" s="10">
        <v>195</v>
      </c>
      <c r="H197" s="10">
        <f t="shared" si="7"/>
        <v>-10</v>
      </c>
    </row>
    <row r="198" spans="5:8">
      <c r="E198" s="10">
        <v>0.19600000000000001</v>
      </c>
      <c r="F198" s="10">
        <f t="shared" si="6"/>
        <v>-9.980267284282716</v>
      </c>
      <c r="G198" s="10">
        <v>196</v>
      </c>
      <c r="H198" s="10">
        <f t="shared" si="7"/>
        <v>10</v>
      </c>
    </row>
    <row r="199" spans="5:8">
      <c r="E199" s="131">
        <v>0.19700000000000001</v>
      </c>
      <c r="F199" s="10">
        <f t="shared" si="6"/>
        <v>-9.9888987496197004</v>
      </c>
      <c r="G199" s="10">
        <v>197</v>
      </c>
      <c r="H199" s="10">
        <f t="shared" si="7"/>
        <v>-10</v>
      </c>
    </row>
    <row r="200" spans="5:8">
      <c r="E200" s="10">
        <v>0.19800000000000001</v>
      </c>
      <c r="F200" s="10">
        <f t="shared" si="6"/>
        <v>-9.9950656036573164</v>
      </c>
      <c r="G200" s="10">
        <v>198</v>
      </c>
      <c r="H200" s="10">
        <f t="shared" si="7"/>
        <v>10</v>
      </c>
    </row>
    <row r="201" spans="5:8">
      <c r="E201" s="131">
        <v>0.19900000000000001</v>
      </c>
      <c r="F201" s="10">
        <f t="shared" si="6"/>
        <v>-9.9987663248166054</v>
      </c>
      <c r="G201" s="10">
        <v>199</v>
      </c>
      <c r="H201" s="10">
        <f t="shared" si="7"/>
        <v>-10</v>
      </c>
    </row>
    <row r="202" spans="5:8">
      <c r="E202" s="10">
        <v>0.2</v>
      </c>
      <c r="F202" s="10">
        <f t="shared" si="6"/>
        <v>-10</v>
      </c>
      <c r="G202" s="10">
        <v>200</v>
      </c>
      <c r="H202" s="10">
        <f t="shared" si="7"/>
        <v>10</v>
      </c>
    </row>
    <row r="203" spans="5:8">
      <c r="E203" s="131">
        <v>0.20100000000000001</v>
      </c>
      <c r="F203" s="10">
        <f t="shared" si="6"/>
        <v>-9.9987663248166054</v>
      </c>
      <c r="G203" s="10">
        <v>201</v>
      </c>
      <c r="H203" s="10">
        <f t="shared" si="7"/>
        <v>-10</v>
      </c>
    </row>
    <row r="204" spans="5:8">
      <c r="E204" s="10">
        <v>0.20200000000000001</v>
      </c>
      <c r="F204" s="10">
        <f t="shared" si="6"/>
        <v>-9.9950656036573164</v>
      </c>
      <c r="G204" s="10">
        <v>202</v>
      </c>
      <c r="H204" s="10">
        <f t="shared" si="7"/>
        <v>10</v>
      </c>
    </row>
    <row r="205" spans="5:8">
      <c r="E205" s="131">
        <v>0.20300000000000001</v>
      </c>
      <c r="F205" s="10">
        <f t="shared" si="6"/>
        <v>-9.9888987496197004</v>
      </c>
      <c r="G205" s="10">
        <v>203</v>
      </c>
      <c r="H205" s="10">
        <f t="shared" si="7"/>
        <v>-10</v>
      </c>
    </row>
    <row r="206" spans="5:8">
      <c r="E206" s="10">
        <v>0.20399999999999999</v>
      </c>
      <c r="F206" s="10">
        <f t="shared" si="6"/>
        <v>-9.980267284282716</v>
      </c>
      <c r="G206" s="10">
        <v>204</v>
      </c>
      <c r="H206" s="10">
        <f t="shared" si="7"/>
        <v>10</v>
      </c>
    </row>
    <row r="207" spans="5:8">
      <c r="E207" s="131">
        <v>0.20499999999999999</v>
      </c>
      <c r="F207" s="10">
        <f t="shared" si="6"/>
        <v>-9.969173337331279</v>
      </c>
      <c r="G207" s="10">
        <v>205</v>
      </c>
      <c r="H207" s="10">
        <f t="shared" si="7"/>
        <v>-10</v>
      </c>
    </row>
    <row r="208" spans="5:8">
      <c r="E208" s="10">
        <v>0.20599999999999999</v>
      </c>
      <c r="F208" s="10">
        <f t="shared" si="6"/>
        <v>-9.9556196460308009</v>
      </c>
      <c r="G208" s="10">
        <v>206</v>
      </c>
      <c r="H208" s="10">
        <f t="shared" si="7"/>
        <v>10</v>
      </c>
    </row>
    <row r="209" spans="5:8">
      <c r="E209" s="131">
        <v>0.20699999999999999</v>
      </c>
      <c r="F209" s="10">
        <f t="shared" si="6"/>
        <v>-9.9396095545517973</v>
      </c>
      <c r="G209" s="10">
        <v>207</v>
      </c>
      <c r="H209" s="10">
        <f t="shared" si="7"/>
        <v>-10</v>
      </c>
    </row>
    <row r="210" spans="5:8">
      <c r="E210" s="10">
        <v>0.20799999999999999</v>
      </c>
      <c r="F210" s="10">
        <f t="shared" si="6"/>
        <v>-9.921147013144779</v>
      </c>
      <c r="G210" s="10">
        <v>208</v>
      </c>
      <c r="H210" s="10">
        <f t="shared" si="7"/>
        <v>10</v>
      </c>
    </row>
    <row r="211" spans="5:8">
      <c r="E211" s="131">
        <v>0.20899999999999999</v>
      </c>
      <c r="F211" s="10">
        <f t="shared" si="6"/>
        <v>-9.9002365771655771</v>
      </c>
      <c r="G211" s="10">
        <v>209</v>
      </c>
      <c r="H211" s="10">
        <f t="shared" si="7"/>
        <v>-10</v>
      </c>
    </row>
    <row r="212" spans="5:8">
      <c r="E212" s="10">
        <v>0.21</v>
      </c>
      <c r="F212" s="10">
        <f t="shared" si="6"/>
        <v>-9.8768834059513786</v>
      </c>
      <c r="G212" s="10">
        <v>210</v>
      </c>
      <c r="H212" s="10">
        <f t="shared" si="7"/>
        <v>10</v>
      </c>
    </row>
    <row r="213" spans="5:8">
      <c r="E213" s="131">
        <v>0.21099999999999999</v>
      </c>
      <c r="F213" s="10">
        <f t="shared" si="6"/>
        <v>-9.8510932615477405</v>
      </c>
      <c r="G213" s="10">
        <v>211</v>
      </c>
      <c r="H213" s="10">
        <f t="shared" si="7"/>
        <v>-10</v>
      </c>
    </row>
    <row r="214" spans="5:8">
      <c r="E214" s="10">
        <v>0.21199999999999999</v>
      </c>
      <c r="F214" s="10">
        <f t="shared" si="6"/>
        <v>-9.8228725072868865</v>
      </c>
      <c r="G214" s="10">
        <v>212</v>
      </c>
      <c r="H214" s="10">
        <f t="shared" si="7"/>
        <v>10</v>
      </c>
    </row>
    <row r="215" spans="5:8">
      <c r="E215" s="131">
        <v>0.21299999999999999</v>
      </c>
      <c r="F215" s="10">
        <f t="shared" si="6"/>
        <v>-9.7922281062176584</v>
      </c>
      <c r="G215" s="10">
        <v>213</v>
      </c>
      <c r="H215" s="10">
        <f t="shared" si="7"/>
        <v>-10</v>
      </c>
    </row>
    <row r="216" spans="5:8">
      <c r="E216" s="10">
        <v>0.214</v>
      </c>
      <c r="F216" s="10">
        <f t="shared" si="6"/>
        <v>-9.7591676193874743</v>
      </c>
      <c r="G216" s="10">
        <v>214</v>
      </c>
      <c r="H216" s="10">
        <f t="shared" si="7"/>
        <v>10</v>
      </c>
    </row>
    <row r="217" spans="5:8">
      <c r="E217" s="131">
        <v>0.215</v>
      </c>
      <c r="F217" s="10">
        <f t="shared" si="6"/>
        <v>-9.723699203976766</v>
      </c>
      <c r="G217" s="10">
        <v>215</v>
      </c>
      <c r="H217" s="10">
        <f t="shared" si="7"/>
        <v>-10</v>
      </c>
    </row>
    <row r="218" spans="5:8">
      <c r="E218" s="10">
        <v>0.216</v>
      </c>
      <c r="F218" s="10">
        <f t="shared" si="6"/>
        <v>-9.6858316112863125</v>
      </c>
      <c r="G218" s="10">
        <v>216</v>
      </c>
      <c r="H218" s="10">
        <f t="shared" si="7"/>
        <v>10</v>
      </c>
    </row>
    <row r="219" spans="5:8">
      <c r="E219" s="131">
        <v>0.217</v>
      </c>
      <c r="F219" s="10">
        <f t="shared" si="6"/>
        <v>-9.6455741845779812</v>
      </c>
      <c r="G219" s="10">
        <v>217</v>
      </c>
      <c r="H219" s="10">
        <f t="shared" si="7"/>
        <v>-10</v>
      </c>
    </row>
    <row r="220" spans="5:8">
      <c r="E220" s="10">
        <v>0.218</v>
      </c>
      <c r="F220" s="10">
        <f t="shared" si="6"/>
        <v>-9.6029368567694302</v>
      </c>
      <c r="G220" s="10">
        <v>218</v>
      </c>
      <c r="H220" s="10">
        <f t="shared" si="7"/>
        <v>10</v>
      </c>
    </row>
    <row r="221" spans="5:8">
      <c r="E221" s="131">
        <v>0.219</v>
      </c>
      <c r="F221" s="10">
        <f t="shared" si="6"/>
        <v>-9.557930147983301</v>
      </c>
      <c r="G221" s="10">
        <v>219</v>
      </c>
      <c r="H221" s="10">
        <f t="shared" si="7"/>
        <v>-10</v>
      </c>
    </row>
    <row r="222" spans="5:8">
      <c r="E222" s="10">
        <v>0.22</v>
      </c>
      <c r="F222" s="10">
        <f t="shared" si="6"/>
        <v>-9.5105651629515364</v>
      </c>
      <c r="G222" s="10">
        <v>220</v>
      </c>
      <c r="H222" s="10">
        <f t="shared" si="7"/>
        <v>10</v>
      </c>
    </row>
    <row r="223" spans="5:8">
      <c r="E223" s="131">
        <v>0.221</v>
      </c>
      <c r="F223" s="10">
        <f t="shared" si="6"/>
        <v>-9.4608535882754534</v>
      </c>
      <c r="G223" s="10">
        <v>221</v>
      </c>
      <c r="H223" s="10">
        <f t="shared" si="7"/>
        <v>-10</v>
      </c>
    </row>
    <row r="224" spans="5:8">
      <c r="E224" s="10">
        <v>0.222</v>
      </c>
      <c r="F224" s="10">
        <f t="shared" si="6"/>
        <v>-9.4088076895422539</v>
      </c>
      <c r="G224" s="10">
        <v>222</v>
      </c>
      <c r="H224" s="10">
        <f t="shared" si="7"/>
        <v>10</v>
      </c>
    </row>
    <row r="225" spans="5:8">
      <c r="E225" s="131">
        <v>0.223</v>
      </c>
      <c r="F225" s="10">
        <f t="shared" si="6"/>
        <v>-9.3544403082986722</v>
      </c>
      <c r="G225" s="10">
        <v>223</v>
      </c>
      <c r="H225" s="10">
        <f t="shared" si="7"/>
        <v>-10</v>
      </c>
    </row>
    <row r="226" spans="5:8">
      <c r="E226" s="10">
        <v>0.224</v>
      </c>
      <c r="F226" s="10">
        <f t="shared" si="6"/>
        <v>-9.2977648588825126</v>
      </c>
      <c r="G226" s="10">
        <v>224</v>
      </c>
      <c r="H226" s="10">
        <f t="shared" si="7"/>
        <v>10</v>
      </c>
    </row>
    <row r="227" spans="5:8">
      <c r="E227" s="131">
        <v>0.22500000000000001</v>
      </c>
      <c r="F227" s="10">
        <f t="shared" si="6"/>
        <v>-9.2387953251128678</v>
      </c>
      <c r="G227" s="10">
        <v>225</v>
      </c>
      <c r="H227" s="10">
        <f t="shared" si="7"/>
        <v>-10</v>
      </c>
    </row>
    <row r="228" spans="5:8">
      <c r="E228" s="10">
        <v>0.22600000000000001</v>
      </c>
      <c r="F228" s="10">
        <f t="shared" si="6"/>
        <v>-9.177546256839813</v>
      </c>
      <c r="G228" s="10">
        <v>226</v>
      </c>
      <c r="H228" s="10">
        <f t="shared" si="7"/>
        <v>10</v>
      </c>
    </row>
    <row r="229" spans="5:8">
      <c r="E229" s="131">
        <v>0.22700000000000001</v>
      </c>
      <c r="F229" s="10">
        <f t="shared" si="6"/>
        <v>-9.1140327663544518</v>
      </c>
      <c r="G229" s="10">
        <v>227</v>
      </c>
      <c r="H229" s="10">
        <f t="shared" si="7"/>
        <v>-10</v>
      </c>
    </row>
    <row r="230" spans="5:8">
      <c r="E230" s="10">
        <v>0.22800000000000001</v>
      </c>
      <c r="F230" s="10">
        <f t="shared" si="6"/>
        <v>-9.0482705246601949</v>
      </c>
      <c r="G230" s="10">
        <v>228</v>
      </c>
      <c r="H230" s="10">
        <f t="shared" si="7"/>
        <v>10</v>
      </c>
    </row>
    <row r="231" spans="5:8">
      <c r="E231" s="131">
        <v>0.22900000000000001</v>
      </c>
      <c r="F231" s="10">
        <f t="shared" si="6"/>
        <v>-8.9802757576061563</v>
      </c>
      <c r="G231" s="10">
        <v>229</v>
      </c>
      <c r="H231" s="10">
        <f t="shared" si="7"/>
        <v>-10</v>
      </c>
    </row>
    <row r="232" spans="5:8">
      <c r="E232" s="10">
        <v>0.23</v>
      </c>
      <c r="F232" s="10">
        <f t="shared" si="6"/>
        <v>-8.9100652418836788</v>
      </c>
      <c r="G232" s="10">
        <v>230</v>
      </c>
      <c r="H232" s="10">
        <f t="shared" si="7"/>
        <v>10</v>
      </c>
    </row>
    <row r="233" spans="5:8">
      <c r="E233" s="131">
        <v>0.23100000000000001</v>
      </c>
      <c r="F233" s="10">
        <f t="shared" si="6"/>
        <v>-8.8376563008869322</v>
      </c>
      <c r="G233" s="10">
        <v>231</v>
      </c>
      <c r="H233" s="10">
        <f t="shared" si="7"/>
        <v>-10</v>
      </c>
    </row>
    <row r="234" spans="5:8">
      <c r="E234" s="10">
        <v>0.23200000000000001</v>
      </c>
      <c r="F234" s="10">
        <f t="shared" si="6"/>
        <v>-8.7630668004386347</v>
      </c>
      <c r="G234" s="10">
        <v>232</v>
      </c>
      <c r="H234" s="10">
        <f t="shared" si="7"/>
        <v>10</v>
      </c>
    </row>
    <row r="235" spans="5:8">
      <c r="E235" s="131">
        <v>0.23300000000000001</v>
      </c>
      <c r="F235" s="10">
        <f t="shared" si="6"/>
        <v>-8.6863151443819113</v>
      </c>
      <c r="G235" s="10">
        <v>233</v>
      </c>
      <c r="H235" s="10">
        <f t="shared" si="7"/>
        <v>-10</v>
      </c>
    </row>
    <row r="236" spans="5:8">
      <c r="E236" s="10">
        <v>0.23400000000000001</v>
      </c>
      <c r="F236" s="10">
        <f t="shared" si="6"/>
        <v>-8.6074202700394373</v>
      </c>
      <c r="G236" s="10">
        <v>234</v>
      </c>
      <c r="H236" s="10">
        <f t="shared" si="7"/>
        <v>10</v>
      </c>
    </row>
    <row r="237" spans="5:8">
      <c r="E237" s="131">
        <v>0.23499999999999999</v>
      </c>
      <c r="F237" s="10">
        <f t="shared" si="6"/>
        <v>-8.5264016435409236</v>
      </c>
      <c r="G237" s="10">
        <v>235</v>
      </c>
      <c r="H237" s="10">
        <f t="shared" si="7"/>
        <v>-10</v>
      </c>
    </row>
    <row r="238" spans="5:8">
      <c r="E238" s="10">
        <v>0.23599999999999999</v>
      </c>
      <c r="F238" s="10">
        <f t="shared" si="6"/>
        <v>-8.4432792550201512</v>
      </c>
      <c r="G238" s="10">
        <v>236</v>
      </c>
      <c r="H238" s="10">
        <f t="shared" si="7"/>
        <v>10</v>
      </c>
    </row>
    <row r="239" spans="5:8">
      <c r="E239" s="131">
        <v>0.23699999999999999</v>
      </c>
      <c r="F239" s="10">
        <f t="shared" si="6"/>
        <v>-8.3580736136827039</v>
      </c>
      <c r="G239" s="10">
        <v>237</v>
      </c>
      <c r="H239" s="10">
        <f t="shared" si="7"/>
        <v>-10</v>
      </c>
    </row>
    <row r="240" spans="5:8">
      <c r="E240" s="10">
        <v>0.23799999999999999</v>
      </c>
      <c r="F240" s="10">
        <f t="shared" si="6"/>
        <v>-8.2708057427456207</v>
      </c>
      <c r="G240" s="10">
        <v>238</v>
      </c>
      <c r="H240" s="10">
        <f t="shared" si="7"/>
        <v>10</v>
      </c>
    </row>
    <row r="241" spans="5:8">
      <c r="E241" s="131">
        <v>0.23899999999999999</v>
      </c>
      <c r="F241" s="10">
        <f t="shared" si="6"/>
        <v>-8.1814971742502376</v>
      </c>
      <c r="G241" s="10">
        <v>239</v>
      </c>
      <c r="H241" s="10">
        <f t="shared" si="7"/>
        <v>-10</v>
      </c>
    </row>
    <row r="242" spans="5:8">
      <c r="E242" s="10">
        <v>0.24</v>
      </c>
      <c r="F242" s="10">
        <f t="shared" si="6"/>
        <v>-8.0901699437494745</v>
      </c>
      <c r="G242" s="10">
        <v>240</v>
      </c>
      <c r="H242" s="10">
        <f t="shared" si="7"/>
        <v>10</v>
      </c>
    </row>
    <row r="243" spans="5:8">
      <c r="E243" s="131">
        <v>0.24099999999999999</v>
      </c>
      <c r="F243" s="10">
        <f t="shared" si="6"/>
        <v>-7.9968465848709069</v>
      </c>
      <c r="G243" s="10">
        <v>241</v>
      </c>
      <c r="H243" s="10">
        <f t="shared" si="7"/>
        <v>-10</v>
      </c>
    </row>
    <row r="244" spans="5:8">
      <c r="E244" s="10">
        <v>0.24199999999999999</v>
      </c>
      <c r="F244" s="10">
        <f t="shared" si="6"/>
        <v>-7.9015501237569055</v>
      </c>
      <c r="G244" s="10">
        <v>242</v>
      </c>
      <c r="H244" s="10">
        <f t="shared" si="7"/>
        <v>10</v>
      </c>
    </row>
    <row r="245" spans="5:8">
      <c r="E245" s="131">
        <v>0.24299999999999999</v>
      </c>
      <c r="F245" s="10">
        <f t="shared" si="6"/>
        <v>-7.8043040733832996</v>
      </c>
      <c r="G245" s="10">
        <v>243</v>
      </c>
      <c r="H245" s="10">
        <f t="shared" si="7"/>
        <v>-10</v>
      </c>
    </row>
    <row r="246" spans="5:8">
      <c r="E246" s="10">
        <v>0.24399999999999999</v>
      </c>
      <c r="F246" s="10">
        <f t="shared" si="6"/>
        <v>-7.7051324277578921</v>
      </c>
      <c r="G246" s="10">
        <v>244</v>
      </c>
      <c r="H246" s="10">
        <f t="shared" si="7"/>
        <v>10</v>
      </c>
    </row>
    <row r="247" spans="5:8">
      <c r="E247" s="131">
        <v>0.245</v>
      </c>
      <c r="F247" s="10">
        <f t="shared" si="6"/>
        <v>-7.6040596560003104</v>
      </c>
      <c r="G247" s="10">
        <v>245</v>
      </c>
      <c r="H247" s="10">
        <f t="shared" si="7"/>
        <v>-10</v>
      </c>
    </row>
    <row r="248" spans="5:8">
      <c r="E248" s="10">
        <v>0.246</v>
      </c>
      <c r="F248" s="10">
        <f t="shared" si="6"/>
        <v>-7.5011106963045968</v>
      </c>
      <c r="G248" s="10">
        <v>246</v>
      </c>
      <c r="H248" s="10">
        <f t="shared" si="7"/>
        <v>10</v>
      </c>
    </row>
    <row r="249" spans="5:8">
      <c r="E249" s="131">
        <v>0.247</v>
      </c>
      <c r="F249" s="10">
        <f t="shared" si="6"/>
        <v>-7.3963109497860993</v>
      </c>
      <c r="G249" s="10">
        <v>247</v>
      </c>
      <c r="H249" s="10">
        <f t="shared" si="7"/>
        <v>-10</v>
      </c>
    </row>
    <row r="250" spans="5:8">
      <c r="E250" s="10">
        <v>0.248</v>
      </c>
      <c r="F250" s="10">
        <f t="shared" si="6"/>
        <v>-7.2896862742141142</v>
      </c>
      <c r="G250" s="10">
        <v>248</v>
      </c>
      <c r="H250" s="10">
        <f t="shared" si="7"/>
        <v>10</v>
      </c>
    </row>
    <row r="251" spans="5:8">
      <c r="E251" s="131">
        <v>0.249</v>
      </c>
      <c r="F251" s="10">
        <f t="shared" si="6"/>
        <v>-7.1812629776318886</v>
      </c>
      <c r="G251" s="10">
        <v>249</v>
      </c>
      <c r="H251" s="10">
        <f t="shared" si="7"/>
        <v>-10</v>
      </c>
    </row>
    <row r="252" spans="5:8">
      <c r="E252" s="10">
        <v>0.25</v>
      </c>
      <c r="F252" s="10">
        <f t="shared" si="6"/>
        <v>-7.0710678118654755</v>
      </c>
      <c r="G252" s="10">
        <v>250</v>
      </c>
      <c r="H252" s="10">
        <f t="shared" si="7"/>
        <v>10</v>
      </c>
    </row>
    <row r="253" spans="5:8">
      <c r="E253" s="131">
        <v>0.251</v>
      </c>
      <c r="F253" s="10">
        <f t="shared" si="6"/>
        <v>-6.9591279659231446</v>
      </c>
      <c r="G253" s="10">
        <v>251</v>
      </c>
      <c r="H253" s="10">
        <f t="shared" si="7"/>
        <v>-10</v>
      </c>
    </row>
    <row r="254" spans="5:8">
      <c r="E254" s="10">
        <v>0.252</v>
      </c>
      <c r="F254" s="10">
        <f t="shared" si="6"/>
        <v>-6.8454710592868881</v>
      </c>
      <c r="G254" s="10">
        <v>252</v>
      </c>
      <c r="H254" s="10">
        <f t="shared" si="7"/>
        <v>10</v>
      </c>
    </row>
    <row r="255" spans="5:8">
      <c r="E255" s="131">
        <v>0.253</v>
      </c>
      <c r="F255" s="10">
        <f t="shared" si="6"/>
        <v>-6.7301251350977331</v>
      </c>
      <c r="G255" s="10">
        <v>253</v>
      </c>
      <c r="H255" s="10">
        <f t="shared" si="7"/>
        <v>-10</v>
      </c>
    </row>
    <row r="256" spans="5:8">
      <c r="E256" s="10">
        <v>0.254</v>
      </c>
      <c r="F256" s="10">
        <f t="shared" si="6"/>
        <v>-6.6131186532365183</v>
      </c>
      <c r="G256" s="10">
        <v>254</v>
      </c>
      <c r="H256" s="10">
        <f t="shared" si="7"/>
        <v>10</v>
      </c>
    </row>
    <row r="257" spans="5:8">
      <c r="E257" s="131">
        <v>0.255</v>
      </c>
      <c r="F257" s="10">
        <f t="shared" si="6"/>
        <v>-6.4944804833018344</v>
      </c>
      <c r="G257" s="10">
        <v>255</v>
      </c>
      <c r="H257" s="10">
        <f t="shared" si="7"/>
        <v>-10</v>
      </c>
    </row>
    <row r="258" spans="5:8">
      <c r="E258" s="10">
        <v>0.25600000000000001</v>
      </c>
      <c r="F258" s="10">
        <f t="shared" si="6"/>
        <v>-6.3742398974868948</v>
      </c>
      <c r="G258" s="10">
        <v>256</v>
      </c>
      <c r="H258" s="10">
        <f t="shared" si="7"/>
        <v>10</v>
      </c>
    </row>
    <row r="259" spans="5:8">
      <c r="E259" s="131">
        <v>0.25700000000000001</v>
      </c>
      <c r="F259" s="10">
        <f t="shared" si="6"/>
        <v>-6.2524265633570506</v>
      </c>
      <c r="G259" s="10">
        <v>257</v>
      </c>
      <c r="H259" s="10">
        <f t="shared" si="7"/>
        <v>-10</v>
      </c>
    </row>
    <row r="260" spans="5:8">
      <c r="E260" s="10">
        <v>0.25800000000000001</v>
      </c>
      <c r="F260" s="10">
        <f t="shared" ref="F260:F323" si="8">$C$7*SIN($C$4*$C$5-$C$6*E260)</f>
        <v>-6.1290705365297633</v>
      </c>
      <c r="G260" s="10">
        <v>258</v>
      </c>
      <c r="H260" s="10">
        <f t="shared" ref="H260:H323" si="9">$C$7*SIN($C$4*$C$5-$C$6*G260)</f>
        <v>10</v>
      </c>
    </row>
    <row r="261" spans="5:8">
      <c r="E261" s="131">
        <v>0.25900000000000001</v>
      </c>
      <c r="F261" s="10">
        <f t="shared" si="8"/>
        <v>-6.0042022532588399</v>
      </c>
      <c r="G261" s="10">
        <v>259</v>
      </c>
      <c r="H261" s="10">
        <f t="shared" si="9"/>
        <v>-10</v>
      </c>
    </row>
    <row r="262" spans="5:8">
      <c r="E262" s="10">
        <v>0.26</v>
      </c>
      <c r="F262" s="10">
        <f t="shared" si="8"/>
        <v>-5.8778525229247327</v>
      </c>
      <c r="G262" s="10">
        <v>260</v>
      </c>
      <c r="H262" s="10">
        <f t="shared" si="9"/>
        <v>10</v>
      </c>
    </row>
    <row r="263" spans="5:8">
      <c r="E263" s="131">
        <v>0.26100000000000001</v>
      </c>
      <c r="F263" s="10">
        <f t="shared" si="8"/>
        <v>-5.7500525204327868</v>
      </c>
      <c r="G263" s="10">
        <v>261</v>
      </c>
      <c r="H263" s="10">
        <f t="shared" si="9"/>
        <v>-10</v>
      </c>
    </row>
    <row r="264" spans="5:8">
      <c r="E264" s="10">
        <v>0.26200000000000001</v>
      </c>
      <c r="F264" s="10">
        <f t="shared" si="8"/>
        <v>-5.6208337785213081</v>
      </c>
      <c r="G264" s="10">
        <v>262</v>
      </c>
      <c r="H264" s="10">
        <f t="shared" si="9"/>
        <v>10</v>
      </c>
    </row>
    <row r="265" spans="5:8">
      <c r="E265" s="131">
        <v>0.26300000000000001</v>
      </c>
      <c r="F265" s="10">
        <f t="shared" si="8"/>
        <v>-5.4902281799813135</v>
      </c>
      <c r="G265" s="10">
        <v>263</v>
      </c>
      <c r="H265" s="10">
        <f t="shared" si="9"/>
        <v>-10</v>
      </c>
    </row>
    <row r="266" spans="5:8">
      <c r="E266" s="10">
        <v>0.26400000000000001</v>
      </c>
      <c r="F266" s="10">
        <f t="shared" si="8"/>
        <v>-5.3582679497899619</v>
      </c>
      <c r="G266" s="10">
        <v>264</v>
      </c>
      <c r="H266" s="10">
        <f t="shared" si="9"/>
        <v>10</v>
      </c>
    </row>
    <row r="267" spans="5:8">
      <c r="E267" s="131">
        <v>0.26500000000000001</v>
      </c>
      <c r="F267" s="10">
        <f t="shared" si="8"/>
        <v>-5.2249856471594853</v>
      </c>
      <c r="G267" s="10">
        <v>265</v>
      </c>
      <c r="H267" s="10">
        <f t="shared" si="9"/>
        <v>-10</v>
      </c>
    </row>
    <row r="268" spans="5:8">
      <c r="E268" s="10">
        <v>0.26600000000000001</v>
      </c>
      <c r="F268" s="10">
        <f t="shared" si="8"/>
        <v>-5.0904141575037105</v>
      </c>
      <c r="G268" s="10">
        <v>266</v>
      </c>
      <c r="H268" s="10">
        <f t="shared" si="9"/>
        <v>10</v>
      </c>
    </row>
    <row r="269" spans="5:8">
      <c r="E269" s="131">
        <v>0.26700000000000002</v>
      </c>
      <c r="F269" s="10">
        <f t="shared" si="8"/>
        <v>-4.9545866843240738</v>
      </c>
      <c r="G269" s="10">
        <v>267</v>
      </c>
      <c r="H269" s="10">
        <f t="shared" si="9"/>
        <v>-10</v>
      </c>
    </row>
    <row r="270" spans="5:8">
      <c r="E270" s="10">
        <v>0.26800000000000002</v>
      </c>
      <c r="F270" s="10">
        <f t="shared" si="8"/>
        <v>-4.8175367410171521</v>
      </c>
      <c r="G270" s="10">
        <v>268</v>
      </c>
      <c r="H270" s="10">
        <f t="shared" si="9"/>
        <v>10</v>
      </c>
    </row>
    <row r="271" spans="5:8">
      <c r="E271" s="131">
        <v>0.26900000000000002</v>
      </c>
      <c r="F271" s="10">
        <f t="shared" si="8"/>
        <v>-4.6792981426057336</v>
      </c>
      <c r="G271" s="10">
        <v>269</v>
      </c>
      <c r="H271" s="10">
        <f t="shared" si="9"/>
        <v>-10</v>
      </c>
    </row>
    <row r="272" spans="5:8">
      <c r="E272" s="10">
        <v>0.27</v>
      </c>
      <c r="F272" s="10">
        <f t="shared" si="8"/>
        <v>-4.5399049973954684</v>
      </c>
      <c r="G272" s="10">
        <v>270</v>
      </c>
      <c r="H272" s="10">
        <f t="shared" si="9"/>
        <v>10</v>
      </c>
    </row>
    <row r="273" spans="5:8">
      <c r="E273" s="131">
        <v>0.27100000000000002</v>
      </c>
      <c r="F273" s="10">
        <f t="shared" si="8"/>
        <v>-4.3993916985591532</v>
      </c>
      <c r="G273" s="10">
        <v>271</v>
      </c>
      <c r="H273" s="10">
        <f t="shared" si="9"/>
        <v>-10</v>
      </c>
    </row>
    <row r="274" spans="5:8">
      <c r="E274" s="10">
        <v>0.27200000000000002</v>
      </c>
      <c r="F274" s="10">
        <f t="shared" si="8"/>
        <v>-4.2577929156507208</v>
      </c>
      <c r="G274" s="10">
        <v>272</v>
      </c>
      <c r="H274" s="10">
        <f t="shared" si="9"/>
        <v>10</v>
      </c>
    </row>
    <row r="275" spans="5:8">
      <c r="E275" s="131">
        <v>0.27300000000000002</v>
      </c>
      <c r="F275" s="10">
        <f t="shared" si="8"/>
        <v>-4.115143586051083</v>
      </c>
      <c r="G275" s="10">
        <v>273</v>
      </c>
      <c r="H275" s="10">
        <f t="shared" si="9"/>
        <v>-10</v>
      </c>
    </row>
    <row r="276" spans="5:8">
      <c r="E276" s="10">
        <v>0.27400000000000002</v>
      </c>
      <c r="F276" s="10">
        <f t="shared" si="8"/>
        <v>-3.9714789063478024</v>
      </c>
      <c r="G276" s="10">
        <v>274</v>
      </c>
      <c r="H276" s="10">
        <f t="shared" si="9"/>
        <v>10</v>
      </c>
    </row>
    <row r="277" spans="5:8">
      <c r="E277" s="131">
        <v>0.27500000000000002</v>
      </c>
      <c r="F277" s="10">
        <f t="shared" si="8"/>
        <v>-3.8268343236508944</v>
      </c>
      <c r="G277" s="10">
        <v>275</v>
      </c>
      <c r="H277" s="10">
        <f t="shared" si="9"/>
        <v>-10</v>
      </c>
    </row>
    <row r="278" spans="5:8">
      <c r="E278" s="10">
        <v>0.27600000000000002</v>
      </c>
      <c r="F278" s="10">
        <f t="shared" si="8"/>
        <v>-3.6812455268467774</v>
      </c>
      <c r="G278" s="10">
        <v>276</v>
      </c>
      <c r="H278" s="10">
        <f t="shared" si="9"/>
        <v>10</v>
      </c>
    </row>
    <row r="279" spans="5:8">
      <c r="E279" s="131">
        <v>0.27700000000000002</v>
      </c>
      <c r="F279" s="10">
        <f t="shared" si="8"/>
        <v>-3.5347484377925698</v>
      </c>
      <c r="G279" s="10">
        <v>277</v>
      </c>
      <c r="H279" s="10">
        <f t="shared" si="9"/>
        <v>-10</v>
      </c>
    </row>
    <row r="280" spans="5:8">
      <c r="E280" s="10">
        <v>0.27800000000000002</v>
      </c>
      <c r="F280" s="10">
        <f t="shared" si="8"/>
        <v>-3.3873792024529132</v>
      </c>
      <c r="G280" s="10">
        <v>278</v>
      </c>
      <c r="H280" s="10">
        <f t="shared" si="9"/>
        <v>10</v>
      </c>
    </row>
    <row r="281" spans="5:8">
      <c r="E281" s="131">
        <v>0.27900000000000003</v>
      </c>
      <c r="F281" s="10">
        <f t="shared" si="8"/>
        <v>-3.2391741819814945</v>
      </c>
      <c r="G281" s="10">
        <v>279</v>
      </c>
      <c r="H281" s="10">
        <f t="shared" si="9"/>
        <v>-10</v>
      </c>
    </row>
    <row r="282" spans="5:8">
      <c r="E282" s="10">
        <v>0.28000000000000003</v>
      </c>
      <c r="F282" s="10">
        <f t="shared" si="8"/>
        <v>-3.090169943749475</v>
      </c>
      <c r="G282" s="10">
        <v>280</v>
      </c>
      <c r="H282" s="10">
        <f t="shared" si="9"/>
        <v>10</v>
      </c>
    </row>
    <row r="283" spans="5:8">
      <c r="E283" s="131">
        <v>0.28100000000000003</v>
      </c>
      <c r="F283" s="10">
        <f t="shared" si="8"/>
        <v>-2.9404032523230326</v>
      </c>
      <c r="G283" s="10">
        <v>281</v>
      </c>
      <c r="H283" s="10">
        <f t="shared" si="9"/>
        <v>-10</v>
      </c>
    </row>
    <row r="284" spans="5:8">
      <c r="E284" s="10">
        <v>0.28199999999999997</v>
      </c>
      <c r="F284" s="10">
        <f t="shared" si="8"/>
        <v>-2.7899110603922956</v>
      </c>
      <c r="G284" s="10">
        <v>282</v>
      </c>
      <c r="H284" s="10">
        <f t="shared" si="9"/>
        <v>10</v>
      </c>
    </row>
    <row r="285" spans="5:8">
      <c r="E285" s="131">
        <v>0.28299999999999997</v>
      </c>
      <c r="F285" s="10">
        <f t="shared" si="8"/>
        <v>-2.6387304996537324</v>
      </c>
      <c r="G285" s="10">
        <v>283</v>
      </c>
      <c r="H285" s="10">
        <f t="shared" si="9"/>
        <v>-10</v>
      </c>
    </row>
    <row r="286" spans="5:8">
      <c r="E286" s="10">
        <v>0.28399999999999997</v>
      </c>
      <c r="F286" s="10">
        <f t="shared" si="8"/>
        <v>-2.4868988716485525</v>
      </c>
      <c r="G286" s="10">
        <v>284</v>
      </c>
      <c r="H286" s="10">
        <f t="shared" si="9"/>
        <v>10</v>
      </c>
    </row>
    <row r="287" spans="5:8">
      <c r="E287" s="131">
        <v>0.28499999999999998</v>
      </c>
      <c r="F287" s="10">
        <f t="shared" si="8"/>
        <v>-2.3344536385590593</v>
      </c>
      <c r="G287" s="10">
        <v>285</v>
      </c>
      <c r="H287" s="10">
        <f t="shared" si="9"/>
        <v>-10</v>
      </c>
    </row>
    <row r="288" spans="5:8">
      <c r="E288" s="10">
        <v>0.28599999999999998</v>
      </c>
      <c r="F288" s="10">
        <f t="shared" si="8"/>
        <v>-2.1814324139654317</v>
      </c>
      <c r="G288" s="10">
        <v>286</v>
      </c>
      <c r="H288" s="10">
        <f t="shared" si="9"/>
        <v>10</v>
      </c>
    </row>
    <row r="289" spans="5:8">
      <c r="E289" s="131">
        <v>0.28699999999999998</v>
      </c>
      <c r="F289" s="10">
        <f t="shared" si="8"/>
        <v>-2.0278729535651321</v>
      </c>
      <c r="G289" s="10">
        <v>287</v>
      </c>
      <c r="H289" s="10">
        <f t="shared" si="9"/>
        <v>-10</v>
      </c>
    </row>
    <row r="290" spans="5:8">
      <c r="E290" s="10">
        <v>0.28799999999999998</v>
      </c>
      <c r="F290" s="10">
        <f t="shared" si="8"/>
        <v>-1.8738131458572544</v>
      </c>
      <c r="G290" s="10">
        <v>288</v>
      </c>
      <c r="H290" s="10">
        <f t="shared" si="9"/>
        <v>10</v>
      </c>
    </row>
    <row r="291" spans="5:8">
      <c r="E291" s="131">
        <v>0.28899999999999998</v>
      </c>
      <c r="F291" s="10">
        <f t="shared" si="8"/>
        <v>-1.7192910027940957</v>
      </c>
      <c r="G291" s="10">
        <v>289</v>
      </c>
      <c r="H291" s="10">
        <f t="shared" si="9"/>
        <v>-10</v>
      </c>
    </row>
    <row r="292" spans="5:8">
      <c r="E292" s="10">
        <v>0.28999999999999998</v>
      </c>
      <c r="F292" s="10">
        <f t="shared" si="8"/>
        <v>-1.5643446504023097</v>
      </c>
      <c r="G292" s="10">
        <v>290</v>
      </c>
      <c r="H292" s="10">
        <f t="shared" si="9"/>
        <v>10</v>
      </c>
    </row>
    <row r="293" spans="5:8">
      <c r="E293" s="131">
        <v>0.29099999999999998</v>
      </c>
      <c r="F293" s="10">
        <f t="shared" si="8"/>
        <v>-1.4090123193758286</v>
      </c>
      <c r="G293" s="10">
        <v>291</v>
      </c>
      <c r="H293" s="10">
        <f t="shared" si="9"/>
        <v>-10</v>
      </c>
    </row>
    <row r="294" spans="5:8">
      <c r="E294" s="10">
        <v>0.29199999999999998</v>
      </c>
      <c r="F294" s="10">
        <f t="shared" si="8"/>
        <v>-1.2533323356430452</v>
      </c>
      <c r="G294" s="10">
        <v>292</v>
      </c>
      <c r="H294" s="10">
        <f t="shared" si="9"/>
        <v>10</v>
      </c>
    </row>
    <row r="295" spans="5:8">
      <c r="E295" s="131">
        <v>0.29299999999999998</v>
      </c>
      <c r="F295" s="10">
        <f t="shared" si="8"/>
        <v>-1.0973431109104563</v>
      </c>
      <c r="G295" s="10">
        <v>293</v>
      </c>
      <c r="H295" s="10">
        <f t="shared" si="9"/>
        <v>-10</v>
      </c>
    </row>
    <row r="296" spans="5:8">
      <c r="E296" s="10">
        <v>0.29399999999999998</v>
      </c>
      <c r="F296" s="10">
        <f t="shared" si="8"/>
        <v>-0.94108313318514791</v>
      </c>
      <c r="G296" s="10">
        <v>294</v>
      </c>
      <c r="H296" s="10">
        <f t="shared" si="9"/>
        <v>10</v>
      </c>
    </row>
    <row r="297" spans="5:8">
      <c r="E297" s="131">
        <v>0.29499999999999998</v>
      </c>
      <c r="F297" s="10">
        <f t="shared" si="8"/>
        <v>-0.78459095727845507</v>
      </c>
      <c r="G297" s="10">
        <v>295</v>
      </c>
      <c r="H297" s="10">
        <f t="shared" si="9"/>
        <v>-10</v>
      </c>
    </row>
    <row r="298" spans="5:8">
      <c r="E298" s="10">
        <v>0.29599999999999999</v>
      </c>
      <c r="F298" s="10">
        <f t="shared" si="8"/>
        <v>-0.62790519529314026</v>
      </c>
      <c r="G298" s="10">
        <v>296</v>
      </c>
      <c r="H298" s="10">
        <f t="shared" si="9"/>
        <v>10</v>
      </c>
    </row>
    <row r="299" spans="5:8">
      <c r="E299" s="131">
        <v>0.29699999999999999</v>
      </c>
      <c r="F299" s="10">
        <f t="shared" si="8"/>
        <v>-0.47106450709643399</v>
      </c>
      <c r="G299" s="10">
        <v>297</v>
      </c>
      <c r="H299" s="10">
        <f t="shared" si="9"/>
        <v>-10</v>
      </c>
    </row>
    <row r="300" spans="5:8">
      <c r="E300" s="10">
        <v>0.29799999999999999</v>
      </c>
      <c r="F300" s="10">
        <f t="shared" si="8"/>
        <v>-0.31410759078128236</v>
      </c>
      <c r="G300" s="10">
        <v>298</v>
      </c>
      <c r="H300" s="10">
        <f t="shared" si="9"/>
        <v>10</v>
      </c>
    </row>
    <row r="301" spans="5:8">
      <c r="E301" s="131">
        <v>0.29899999999999999</v>
      </c>
      <c r="F301" s="10">
        <f t="shared" si="8"/>
        <v>-0.15707317311820709</v>
      </c>
      <c r="G301" s="10">
        <v>299</v>
      </c>
      <c r="H301" s="10">
        <f t="shared" si="9"/>
        <v>-10</v>
      </c>
    </row>
    <row r="302" spans="5:8">
      <c r="E302" s="10">
        <v>0.3</v>
      </c>
      <c r="F302" s="10">
        <f t="shared" si="8"/>
        <v>-1.22514845490862E-15</v>
      </c>
      <c r="G302" s="10">
        <v>300</v>
      </c>
      <c r="H302" s="10">
        <f t="shared" si="9"/>
        <v>10</v>
      </c>
    </row>
    <row r="303" spans="5:8">
      <c r="E303" s="131">
        <v>0.30099999999999999</v>
      </c>
      <c r="F303" s="10">
        <f t="shared" si="8"/>
        <v>0.15707317311820462</v>
      </c>
      <c r="G303" s="10">
        <v>301</v>
      </c>
      <c r="H303" s="10">
        <f t="shared" si="9"/>
        <v>-10</v>
      </c>
    </row>
    <row r="304" spans="5:8">
      <c r="E304" s="10">
        <v>0.30199999999999999</v>
      </c>
      <c r="F304" s="10">
        <f t="shared" si="8"/>
        <v>0.31410759078127992</v>
      </c>
      <c r="G304" s="10">
        <v>302</v>
      </c>
      <c r="H304" s="10">
        <f t="shared" si="9"/>
        <v>10</v>
      </c>
    </row>
    <row r="305" spans="5:8">
      <c r="E305" s="131">
        <v>0.30299999999999999</v>
      </c>
      <c r="F305" s="10">
        <f t="shared" si="8"/>
        <v>0.47106450709642267</v>
      </c>
      <c r="G305" s="10">
        <v>303</v>
      </c>
      <c r="H305" s="10">
        <f t="shared" si="9"/>
        <v>-10</v>
      </c>
    </row>
    <row r="306" spans="5:8">
      <c r="E306" s="10">
        <v>0.30399999999999999</v>
      </c>
      <c r="F306" s="10">
        <f t="shared" si="8"/>
        <v>0.62790519529312905</v>
      </c>
      <c r="G306" s="10">
        <v>304</v>
      </c>
      <c r="H306" s="10">
        <f t="shared" si="9"/>
        <v>10</v>
      </c>
    </row>
    <row r="307" spans="5:8">
      <c r="E307" s="131">
        <v>0.30499999999999999</v>
      </c>
      <c r="F307" s="10">
        <f t="shared" si="8"/>
        <v>0.78459095727844375</v>
      </c>
      <c r="G307" s="10">
        <v>305</v>
      </c>
      <c r="H307" s="10">
        <f t="shared" si="9"/>
        <v>-10</v>
      </c>
    </row>
    <row r="308" spans="5:8">
      <c r="E308" s="10">
        <v>0.30599999999999999</v>
      </c>
      <c r="F308" s="10">
        <f t="shared" si="8"/>
        <v>0.94108313318513659</v>
      </c>
      <c r="G308" s="10">
        <v>306</v>
      </c>
      <c r="H308" s="10">
        <f t="shared" si="9"/>
        <v>10</v>
      </c>
    </row>
    <row r="309" spans="5:8">
      <c r="E309" s="131">
        <v>0.307</v>
      </c>
      <c r="F309" s="10">
        <f t="shared" si="8"/>
        <v>1.0973431109104541</v>
      </c>
      <c r="G309" s="10">
        <v>307</v>
      </c>
      <c r="H309" s="10">
        <f t="shared" si="9"/>
        <v>-10</v>
      </c>
    </row>
    <row r="310" spans="5:8">
      <c r="E310" s="10">
        <v>0.308</v>
      </c>
      <c r="F310" s="10">
        <f t="shared" si="8"/>
        <v>1.2533323356430428</v>
      </c>
      <c r="G310" s="10">
        <v>308</v>
      </c>
      <c r="H310" s="10">
        <f t="shared" si="9"/>
        <v>10</v>
      </c>
    </row>
    <row r="311" spans="5:8">
      <c r="E311" s="131">
        <v>0.309</v>
      </c>
      <c r="F311" s="10">
        <f t="shared" si="8"/>
        <v>1.4090123193758262</v>
      </c>
      <c r="G311" s="10">
        <v>309</v>
      </c>
      <c r="H311" s="10">
        <f t="shared" si="9"/>
        <v>-10</v>
      </c>
    </row>
    <row r="312" spans="5:8">
      <c r="E312" s="10">
        <v>0.31</v>
      </c>
      <c r="F312" s="10">
        <f t="shared" si="8"/>
        <v>1.5643446504023073</v>
      </c>
      <c r="G312" s="10">
        <v>310</v>
      </c>
      <c r="H312" s="10">
        <f t="shared" si="9"/>
        <v>10</v>
      </c>
    </row>
    <row r="313" spans="5:8">
      <c r="E313" s="131">
        <v>0.311</v>
      </c>
      <c r="F313" s="10">
        <f t="shared" si="8"/>
        <v>1.7192910027940933</v>
      </c>
      <c r="G313" s="10">
        <v>311</v>
      </c>
      <c r="H313" s="10">
        <f t="shared" si="9"/>
        <v>-10</v>
      </c>
    </row>
    <row r="314" spans="5:8">
      <c r="E314" s="10">
        <v>0.312</v>
      </c>
      <c r="F314" s="10">
        <f t="shared" si="8"/>
        <v>1.8738131458572433</v>
      </c>
      <c r="G314" s="10">
        <v>312</v>
      </c>
      <c r="H314" s="10">
        <f t="shared" si="9"/>
        <v>10</v>
      </c>
    </row>
    <row r="315" spans="5:8">
      <c r="E315" s="131">
        <v>0.313</v>
      </c>
      <c r="F315" s="10">
        <f t="shared" si="8"/>
        <v>2.027872953565121</v>
      </c>
      <c r="G315" s="10">
        <v>313</v>
      </c>
      <c r="H315" s="10">
        <f t="shared" si="9"/>
        <v>-10</v>
      </c>
    </row>
    <row r="316" spans="5:8">
      <c r="E316" s="10">
        <v>0.314</v>
      </c>
      <c r="F316" s="10">
        <f t="shared" si="8"/>
        <v>2.1814324139654206</v>
      </c>
      <c r="G316" s="10">
        <v>314</v>
      </c>
      <c r="H316" s="10">
        <f t="shared" si="9"/>
        <v>10</v>
      </c>
    </row>
    <row r="317" spans="5:8">
      <c r="E317" s="131">
        <v>0.315</v>
      </c>
      <c r="F317" s="10">
        <f t="shared" si="8"/>
        <v>2.3344536385590571</v>
      </c>
      <c r="G317" s="10">
        <v>315</v>
      </c>
      <c r="H317" s="10">
        <f t="shared" si="9"/>
        <v>-10</v>
      </c>
    </row>
    <row r="318" spans="5:8">
      <c r="E318" s="10">
        <v>0.316</v>
      </c>
      <c r="F318" s="10">
        <f t="shared" si="8"/>
        <v>2.4868988716485503</v>
      </c>
      <c r="G318" s="10">
        <v>316</v>
      </c>
      <c r="H318" s="10">
        <f t="shared" si="9"/>
        <v>10</v>
      </c>
    </row>
    <row r="319" spans="5:8">
      <c r="E319" s="131">
        <v>0.317</v>
      </c>
      <c r="F319" s="10">
        <f t="shared" si="8"/>
        <v>2.6387304996537302</v>
      </c>
      <c r="G319" s="10">
        <v>317</v>
      </c>
      <c r="H319" s="10">
        <f t="shared" si="9"/>
        <v>-10</v>
      </c>
    </row>
    <row r="320" spans="5:8">
      <c r="E320" s="10">
        <v>0.318</v>
      </c>
      <c r="F320" s="10">
        <f t="shared" si="8"/>
        <v>2.789911060392293</v>
      </c>
      <c r="G320" s="10">
        <v>318</v>
      </c>
      <c r="H320" s="10">
        <f t="shared" si="9"/>
        <v>10</v>
      </c>
    </row>
    <row r="321" spans="5:8">
      <c r="E321" s="131">
        <v>0.31900000000000001</v>
      </c>
      <c r="F321" s="10">
        <f t="shared" si="8"/>
        <v>2.9404032523230388</v>
      </c>
      <c r="G321" s="10">
        <v>319</v>
      </c>
      <c r="H321" s="10">
        <f t="shared" si="9"/>
        <v>-10</v>
      </c>
    </row>
    <row r="322" spans="5:8">
      <c r="E322" s="10">
        <v>0.32</v>
      </c>
      <c r="F322" s="10">
        <f t="shared" si="8"/>
        <v>3.0901699437494727</v>
      </c>
      <c r="G322" s="10">
        <v>320</v>
      </c>
      <c r="H322" s="10">
        <f t="shared" si="9"/>
        <v>10</v>
      </c>
    </row>
    <row r="323" spans="5:8">
      <c r="E323" s="131">
        <v>0.32100000000000001</v>
      </c>
      <c r="F323" s="10">
        <f t="shared" si="8"/>
        <v>3.2391741819814919</v>
      </c>
      <c r="G323" s="10">
        <v>321</v>
      </c>
      <c r="H323" s="10">
        <f t="shared" si="9"/>
        <v>-10</v>
      </c>
    </row>
    <row r="324" spans="5:8">
      <c r="E324" s="10">
        <v>0.32200000000000001</v>
      </c>
      <c r="F324" s="10">
        <f t="shared" ref="F324:F387" si="10">$C$7*SIN($C$4*$C$5-$C$6*E324)</f>
        <v>3.387379202452911</v>
      </c>
      <c r="G324" s="10">
        <v>322</v>
      </c>
      <c r="H324" s="10">
        <f t="shared" ref="H324:H387" si="11">$C$7*SIN($C$4*$C$5-$C$6*G324)</f>
        <v>10</v>
      </c>
    </row>
    <row r="325" spans="5:8">
      <c r="E325" s="131">
        <v>0.32300000000000001</v>
      </c>
      <c r="F325" s="10">
        <f t="shared" si="10"/>
        <v>3.5347484377925675</v>
      </c>
      <c r="G325" s="10">
        <v>323</v>
      </c>
      <c r="H325" s="10">
        <f t="shared" si="11"/>
        <v>-10</v>
      </c>
    </row>
    <row r="326" spans="5:8">
      <c r="E326" s="10">
        <v>0.32400000000000001</v>
      </c>
      <c r="F326" s="10">
        <f t="shared" si="10"/>
        <v>3.6812455268467832</v>
      </c>
      <c r="G326" s="10">
        <v>324</v>
      </c>
      <c r="H326" s="10">
        <f t="shared" si="11"/>
        <v>10</v>
      </c>
    </row>
    <row r="327" spans="5:8">
      <c r="E327" s="131">
        <v>0.32500000000000001</v>
      </c>
      <c r="F327" s="10">
        <f t="shared" si="10"/>
        <v>3.8268343236509006</v>
      </c>
      <c r="G327" s="10">
        <v>325</v>
      </c>
      <c r="H327" s="10">
        <f t="shared" si="11"/>
        <v>-10</v>
      </c>
    </row>
    <row r="328" spans="5:8">
      <c r="E328" s="10">
        <v>0.32600000000000001</v>
      </c>
      <c r="F328" s="10">
        <f t="shared" si="10"/>
        <v>3.9714789063478078</v>
      </c>
      <c r="G328" s="10">
        <v>326</v>
      </c>
      <c r="H328" s="10">
        <f t="shared" si="11"/>
        <v>10</v>
      </c>
    </row>
    <row r="329" spans="5:8">
      <c r="E329" s="131">
        <v>0.32700000000000001</v>
      </c>
      <c r="F329" s="10">
        <f t="shared" si="10"/>
        <v>4.1151435860510883</v>
      </c>
      <c r="G329" s="10">
        <v>327</v>
      </c>
      <c r="H329" s="10">
        <f t="shared" si="11"/>
        <v>-10</v>
      </c>
    </row>
    <row r="330" spans="5:8">
      <c r="E330" s="10">
        <v>0.32800000000000001</v>
      </c>
      <c r="F330" s="10">
        <f t="shared" si="10"/>
        <v>4.257792915650727</v>
      </c>
      <c r="G330" s="10">
        <v>328</v>
      </c>
      <c r="H330" s="10">
        <f t="shared" si="11"/>
        <v>10</v>
      </c>
    </row>
    <row r="331" spans="5:8">
      <c r="E331" s="131">
        <v>0.32900000000000001</v>
      </c>
      <c r="F331" s="10">
        <f t="shared" si="10"/>
        <v>4.3993916985591506</v>
      </c>
      <c r="G331" s="10">
        <v>329</v>
      </c>
      <c r="H331" s="10">
        <f t="shared" si="11"/>
        <v>-10</v>
      </c>
    </row>
    <row r="332" spans="5:8">
      <c r="E332" s="10">
        <v>0.33</v>
      </c>
      <c r="F332" s="10">
        <f t="shared" si="10"/>
        <v>4.5399049973954666</v>
      </c>
      <c r="G332" s="10">
        <v>330</v>
      </c>
      <c r="H332" s="10">
        <f t="shared" si="11"/>
        <v>10</v>
      </c>
    </row>
    <row r="333" spans="5:8">
      <c r="E333" s="131">
        <v>0.33100000000000002</v>
      </c>
      <c r="F333" s="10">
        <f t="shared" si="10"/>
        <v>4.6792981426057318</v>
      </c>
      <c r="G333" s="10">
        <v>331</v>
      </c>
      <c r="H333" s="10">
        <f t="shared" si="11"/>
        <v>-10</v>
      </c>
    </row>
    <row r="334" spans="5:8">
      <c r="E334" s="10">
        <v>0.33200000000000002</v>
      </c>
      <c r="F334" s="10">
        <f t="shared" si="10"/>
        <v>4.8175367410171575</v>
      </c>
      <c r="G334" s="10">
        <v>332</v>
      </c>
      <c r="H334" s="10">
        <f t="shared" si="11"/>
        <v>10</v>
      </c>
    </row>
    <row r="335" spans="5:8">
      <c r="E335" s="131">
        <v>0.33300000000000002</v>
      </c>
      <c r="F335" s="10">
        <f t="shared" si="10"/>
        <v>4.9545866843240791</v>
      </c>
      <c r="G335" s="10">
        <v>333</v>
      </c>
      <c r="H335" s="10">
        <f t="shared" si="11"/>
        <v>-10</v>
      </c>
    </row>
    <row r="336" spans="5:8">
      <c r="E336" s="10">
        <v>0.33400000000000002</v>
      </c>
      <c r="F336" s="10">
        <f t="shared" si="10"/>
        <v>5.0904141575037167</v>
      </c>
      <c r="G336" s="10">
        <v>334</v>
      </c>
      <c r="H336" s="10">
        <f t="shared" si="11"/>
        <v>10</v>
      </c>
    </row>
    <row r="337" spans="5:8">
      <c r="E337" s="131">
        <v>0.33500000000000002</v>
      </c>
      <c r="F337" s="10">
        <f t="shared" si="10"/>
        <v>5.2249856471594915</v>
      </c>
      <c r="G337" s="10">
        <v>335</v>
      </c>
      <c r="H337" s="10">
        <f t="shared" si="11"/>
        <v>-10</v>
      </c>
    </row>
    <row r="338" spans="5:8">
      <c r="E338" s="10">
        <v>0.33600000000000002</v>
      </c>
      <c r="F338" s="10">
        <f t="shared" si="10"/>
        <v>5.3582679497899672</v>
      </c>
      <c r="G338" s="10">
        <v>336</v>
      </c>
      <c r="H338" s="10">
        <f t="shared" si="11"/>
        <v>10</v>
      </c>
    </row>
    <row r="339" spans="5:8">
      <c r="E339" s="131">
        <v>0.33700000000000002</v>
      </c>
      <c r="F339" s="10">
        <f t="shared" si="10"/>
        <v>5.490228179981318</v>
      </c>
      <c r="G339" s="10">
        <v>337</v>
      </c>
      <c r="H339" s="10">
        <f t="shared" si="11"/>
        <v>-10</v>
      </c>
    </row>
    <row r="340" spans="5:8">
      <c r="E340" s="10">
        <v>0.33800000000000002</v>
      </c>
      <c r="F340" s="10">
        <f t="shared" si="10"/>
        <v>5.6208337785213054</v>
      </c>
      <c r="G340" s="10">
        <v>338</v>
      </c>
      <c r="H340" s="10">
        <f t="shared" si="11"/>
        <v>10</v>
      </c>
    </row>
    <row r="341" spans="5:8">
      <c r="E341" s="131">
        <v>0.33900000000000002</v>
      </c>
      <c r="F341" s="10">
        <f t="shared" si="10"/>
        <v>5.7500525204327859</v>
      </c>
      <c r="G341" s="10">
        <v>339</v>
      </c>
      <c r="H341" s="10">
        <f t="shared" si="11"/>
        <v>-10</v>
      </c>
    </row>
    <row r="342" spans="5:8">
      <c r="E342" s="10">
        <v>0.34</v>
      </c>
      <c r="F342" s="10">
        <f t="shared" si="10"/>
        <v>5.87785252292473</v>
      </c>
      <c r="G342" s="10">
        <v>340</v>
      </c>
      <c r="H342" s="10">
        <f t="shared" si="11"/>
        <v>10</v>
      </c>
    </row>
    <row r="343" spans="5:8">
      <c r="E343" s="131">
        <v>0.34100000000000003</v>
      </c>
      <c r="F343" s="10">
        <f t="shared" si="10"/>
        <v>6.0042022532588462</v>
      </c>
      <c r="G343" s="10">
        <v>341</v>
      </c>
      <c r="H343" s="10">
        <f t="shared" si="11"/>
        <v>-10</v>
      </c>
    </row>
    <row r="344" spans="5:8">
      <c r="E344" s="10">
        <v>0.34200000000000003</v>
      </c>
      <c r="F344" s="10">
        <f t="shared" si="10"/>
        <v>6.1290705365297695</v>
      </c>
      <c r="G344" s="10">
        <v>342</v>
      </c>
      <c r="H344" s="10">
        <f t="shared" si="11"/>
        <v>10</v>
      </c>
    </row>
    <row r="345" spans="5:8">
      <c r="E345" s="131">
        <v>0.34300000000000003</v>
      </c>
      <c r="F345" s="10">
        <f t="shared" si="10"/>
        <v>6.252426563357055</v>
      </c>
      <c r="G345" s="10">
        <v>343</v>
      </c>
      <c r="H345" s="10">
        <f t="shared" si="11"/>
        <v>-10</v>
      </c>
    </row>
    <row r="346" spans="5:8">
      <c r="E346" s="10">
        <v>0.34399999999999997</v>
      </c>
      <c r="F346" s="10">
        <f t="shared" si="10"/>
        <v>6.374239897486893</v>
      </c>
      <c r="G346" s="10">
        <v>344</v>
      </c>
      <c r="H346" s="10">
        <f t="shared" si="11"/>
        <v>10</v>
      </c>
    </row>
    <row r="347" spans="5:8">
      <c r="E347" s="131">
        <v>0.34499999999999997</v>
      </c>
      <c r="F347" s="10">
        <f t="shared" si="10"/>
        <v>6.4944804833018317</v>
      </c>
      <c r="G347" s="10">
        <v>345</v>
      </c>
      <c r="H347" s="10">
        <f t="shared" si="11"/>
        <v>-10</v>
      </c>
    </row>
    <row r="348" spans="5:8">
      <c r="E348" s="10">
        <v>0.34599999999999997</v>
      </c>
      <c r="F348" s="10">
        <f t="shared" si="10"/>
        <v>6.6131186532365138</v>
      </c>
      <c r="G348" s="10">
        <v>346</v>
      </c>
      <c r="H348" s="10">
        <f t="shared" si="11"/>
        <v>10</v>
      </c>
    </row>
    <row r="349" spans="5:8">
      <c r="E349" s="131">
        <v>0.34699999999999998</v>
      </c>
      <c r="F349" s="10">
        <f t="shared" si="10"/>
        <v>6.7301251350977278</v>
      </c>
      <c r="G349" s="10">
        <v>347</v>
      </c>
      <c r="H349" s="10">
        <f t="shared" si="11"/>
        <v>-10</v>
      </c>
    </row>
    <row r="350" spans="5:8">
      <c r="E350" s="10">
        <v>0.34799999999999998</v>
      </c>
      <c r="F350" s="10">
        <f t="shared" si="10"/>
        <v>6.845471059286881</v>
      </c>
      <c r="G350" s="10">
        <v>348</v>
      </c>
      <c r="H350" s="10">
        <f t="shared" si="11"/>
        <v>10</v>
      </c>
    </row>
    <row r="351" spans="5:8">
      <c r="E351" s="131">
        <v>0.34899999999999998</v>
      </c>
      <c r="F351" s="10">
        <f t="shared" si="10"/>
        <v>6.9591279659231366</v>
      </c>
      <c r="G351" s="10">
        <v>349</v>
      </c>
      <c r="H351" s="10">
        <f t="shared" si="11"/>
        <v>-10</v>
      </c>
    </row>
    <row r="352" spans="5:8">
      <c r="E352" s="10">
        <v>0.35</v>
      </c>
      <c r="F352" s="10">
        <f t="shared" si="10"/>
        <v>7.0710678118654746</v>
      </c>
      <c r="G352" s="10">
        <v>350</v>
      </c>
      <c r="H352" s="10">
        <f t="shared" si="11"/>
        <v>10</v>
      </c>
    </row>
    <row r="353" spans="5:8">
      <c r="E353" s="131">
        <v>0.35099999999999998</v>
      </c>
      <c r="F353" s="10">
        <f t="shared" si="10"/>
        <v>7.1812629776318868</v>
      </c>
      <c r="G353" s="10">
        <v>351</v>
      </c>
      <c r="H353" s="10">
        <f t="shared" si="11"/>
        <v>-10</v>
      </c>
    </row>
    <row r="354" spans="5:8">
      <c r="E354" s="10">
        <v>0.35199999999999998</v>
      </c>
      <c r="F354" s="10">
        <f t="shared" si="10"/>
        <v>7.2896862742141133</v>
      </c>
      <c r="G354" s="10">
        <v>352</v>
      </c>
      <c r="H354" s="10">
        <f t="shared" si="11"/>
        <v>10</v>
      </c>
    </row>
    <row r="355" spans="5:8">
      <c r="E355" s="131">
        <v>0.35299999999999998</v>
      </c>
      <c r="F355" s="10">
        <f t="shared" si="10"/>
        <v>7.3963109497860948</v>
      </c>
      <c r="G355" s="10">
        <v>353</v>
      </c>
      <c r="H355" s="10">
        <f t="shared" si="11"/>
        <v>-10</v>
      </c>
    </row>
    <row r="356" spans="5:8">
      <c r="E356" s="10">
        <v>0.35399999999999998</v>
      </c>
      <c r="F356" s="10">
        <f t="shared" si="10"/>
        <v>7.5011106963045915</v>
      </c>
      <c r="G356" s="10">
        <v>354</v>
      </c>
      <c r="H356" s="10">
        <f t="shared" si="11"/>
        <v>10</v>
      </c>
    </row>
    <row r="357" spans="5:8">
      <c r="E357" s="131">
        <v>0.35499999999999998</v>
      </c>
      <c r="F357" s="10">
        <f t="shared" si="10"/>
        <v>7.604059656000306</v>
      </c>
      <c r="G357" s="10">
        <v>355</v>
      </c>
      <c r="H357" s="10">
        <f t="shared" si="11"/>
        <v>-10</v>
      </c>
    </row>
    <row r="358" spans="5:8">
      <c r="E358" s="10">
        <v>0.35599999999999998</v>
      </c>
      <c r="F358" s="10">
        <f t="shared" si="10"/>
        <v>7.7051324277578885</v>
      </c>
      <c r="G358" s="10">
        <v>356</v>
      </c>
      <c r="H358" s="10">
        <f t="shared" si="11"/>
        <v>10</v>
      </c>
    </row>
    <row r="359" spans="5:8">
      <c r="E359" s="131">
        <v>0.35699999999999998</v>
      </c>
      <c r="F359" s="10">
        <f t="shared" si="10"/>
        <v>7.8043040733832925</v>
      </c>
      <c r="G359" s="10">
        <v>357</v>
      </c>
      <c r="H359" s="10">
        <f t="shared" si="11"/>
        <v>-10</v>
      </c>
    </row>
    <row r="360" spans="5:8">
      <c r="E360" s="10">
        <v>0.35799999999999998</v>
      </c>
      <c r="F360" s="10">
        <f t="shared" si="10"/>
        <v>7.9015501237569037</v>
      </c>
      <c r="G360" s="10">
        <v>358</v>
      </c>
      <c r="H360" s="10">
        <f t="shared" si="11"/>
        <v>10</v>
      </c>
    </row>
    <row r="361" spans="5:8">
      <c r="E361" s="131">
        <v>0.35899999999999999</v>
      </c>
      <c r="F361" s="10">
        <f t="shared" si="10"/>
        <v>7.9968465848709052</v>
      </c>
      <c r="G361" s="10">
        <v>359</v>
      </c>
      <c r="H361" s="10">
        <f t="shared" si="11"/>
        <v>-10</v>
      </c>
    </row>
    <row r="362" spans="5:8">
      <c r="E362" s="10">
        <v>0.36</v>
      </c>
      <c r="F362" s="10">
        <f t="shared" si="10"/>
        <v>8.0901699437494727</v>
      </c>
      <c r="G362" s="10">
        <v>360</v>
      </c>
      <c r="H362" s="10">
        <f t="shared" si="11"/>
        <v>10</v>
      </c>
    </row>
    <row r="363" spans="5:8">
      <c r="E363" s="131">
        <v>0.36099999999999999</v>
      </c>
      <c r="F363" s="10">
        <f t="shared" si="10"/>
        <v>8.1814971742502323</v>
      </c>
      <c r="G363" s="10">
        <v>361</v>
      </c>
      <c r="H363" s="10">
        <f t="shared" si="11"/>
        <v>-10</v>
      </c>
    </row>
    <row r="364" spans="5:8">
      <c r="E364" s="10">
        <v>0.36199999999999999</v>
      </c>
      <c r="F364" s="10">
        <f t="shared" si="10"/>
        <v>8.2708057427456154</v>
      </c>
      <c r="G364" s="10">
        <v>362</v>
      </c>
      <c r="H364" s="10">
        <f t="shared" si="11"/>
        <v>10</v>
      </c>
    </row>
    <row r="365" spans="5:8">
      <c r="E365" s="131">
        <v>0.36299999999999999</v>
      </c>
      <c r="F365" s="10">
        <f t="shared" si="10"/>
        <v>8.3580736136827003</v>
      </c>
      <c r="G365" s="10">
        <v>363</v>
      </c>
      <c r="H365" s="10">
        <f t="shared" si="11"/>
        <v>-10</v>
      </c>
    </row>
    <row r="366" spans="5:8">
      <c r="E366" s="10">
        <v>0.36399999999999999</v>
      </c>
      <c r="F366" s="10">
        <f t="shared" si="10"/>
        <v>8.4432792550201476</v>
      </c>
      <c r="G366" s="10">
        <v>364</v>
      </c>
      <c r="H366" s="10">
        <f t="shared" si="11"/>
        <v>10</v>
      </c>
    </row>
    <row r="367" spans="5:8">
      <c r="E367" s="131">
        <v>0.36499999999999999</v>
      </c>
      <c r="F367" s="10">
        <f t="shared" si="10"/>
        <v>8.52640164354092</v>
      </c>
      <c r="G367" s="10">
        <v>365</v>
      </c>
      <c r="H367" s="10">
        <f t="shared" si="11"/>
        <v>-10</v>
      </c>
    </row>
    <row r="368" spans="5:8">
      <c r="E368" s="10">
        <v>0.36599999999999999</v>
      </c>
      <c r="F368" s="10">
        <f t="shared" si="10"/>
        <v>8.6074202700394338</v>
      </c>
      <c r="G368" s="10">
        <v>366</v>
      </c>
      <c r="H368" s="10">
        <f t="shared" si="11"/>
        <v>10</v>
      </c>
    </row>
    <row r="369" spans="5:8">
      <c r="E369" s="131">
        <v>0.36699999999999999</v>
      </c>
      <c r="F369" s="10">
        <f t="shared" si="10"/>
        <v>8.6863151443819131</v>
      </c>
      <c r="G369" s="10">
        <v>367</v>
      </c>
      <c r="H369" s="10">
        <f t="shared" si="11"/>
        <v>-10</v>
      </c>
    </row>
    <row r="370" spans="5:8">
      <c r="E370" s="10">
        <v>0.36799999999999999</v>
      </c>
      <c r="F370" s="10">
        <f t="shared" si="10"/>
        <v>8.7630668004386365</v>
      </c>
      <c r="G370" s="10">
        <v>368</v>
      </c>
      <c r="H370" s="10">
        <f t="shared" si="11"/>
        <v>10</v>
      </c>
    </row>
    <row r="371" spans="5:8">
      <c r="E371" s="131">
        <v>0.36899999999999999</v>
      </c>
      <c r="F371" s="10">
        <f t="shared" si="10"/>
        <v>8.837656300886934</v>
      </c>
      <c r="G371" s="10">
        <v>369</v>
      </c>
      <c r="H371" s="10">
        <f t="shared" si="11"/>
        <v>-10</v>
      </c>
    </row>
    <row r="372" spans="5:8">
      <c r="E372" s="10">
        <v>0.37</v>
      </c>
      <c r="F372" s="10">
        <f t="shared" si="10"/>
        <v>8.9100652418836788</v>
      </c>
      <c r="G372" s="10">
        <v>370</v>
      </c>
      <c r="H372" s="10">
        <f t="shared" si="11"/>
        <v>10</v>
      </c>
    </row>
    <row r="373" spans="5:8">
      <c r="E373" s="131">
        <v>0.371</v>
      </c>
      <c r="F373" s="10">
        <f t="shared" si="10"/>
        <v>8.9802757576061545</v>
      </c>
      <c r="G373" s="10">
        <v>371</v>
      </c>
      <c r="H373" s="10">
        <f t="shared" si="11"/>
        <v>-10</v>
      </c>
    </row>
    <row r="374" spans="5:8">
      <c r="E374" s="10">
        <v>0.372</v>
      </c>
      <c r="F374" s="10">
        <f t="shared" si="10"/>
        <v>9.0482705246601931</v>
      </c>
      <c r="G374" s="10">
        <v>372</v>
      </c>
      <c r="H374" s="10">
        <f t="shared" si="11"/>
        <v>10</v>
      </c>
    </row>
    <row r="375" spans="5:8">
      <c r="E375" s="131">
        <v>0.373</v>
      </c>
      <c r="F375" s="10">
        <f t="shared" si="10"/>
        <v>9.11403276635445</v>
      </c>
      <c r="G375" s="10">
        <v>373</v>
      </c>
      <c r="H375" s="10">
        <f t="shared" si="11"/>
        <v>-10</v>
      </c>
    </row>
    <row r="376" spans="5:8">
      <c r="E376" s="10">
        <v>0.374</v>
      </c>
      <c r="F376" s="10">
        <f t="shared" si="10"/>
        <v>9.1775462568398094</v>
      </c>
      <c r="G376" s="10">
        <v>374</v>
      </c>
      <c r="H376" s="10">
        <f t="shared" si="11"/>
        <v>10</v>
      </c>
    </row>
    <row r="377" spans="5:8">
      <c r="E377" s="131">
        <v>0.375</v>
      </c>
      <c r="F377" s="10">
        <f t="shared" si="10"/>
        <v>9.2387953251128643</v>
      </c>
      <c r="G377" s="10">
        <v>375</v>
      </c>
      <c r="H377" s="10">
        <f t="shared" si="11"/>
        <v>-10</v>
      </c>
    </row>
    <row r="378" spans="5:8">
      <c r="E378" s="10">
        <v>0.376</v>
      </c>
      <c r="F378" s="10">
        <f t="shared" si="10"/>
        <v>9.2977648588825144</v>
      </c>
      <c r="G378" s="10">
        <v>376</v>
      </c>
      <c r="H378" s="10">
        <f t="shared" si="11"/>
        <v>10</v>
      </c>
    </row>
    <row r="379" spans="5:8">
      <c r="E379" s="131">
        <v>0.377</v>
      </c>
      <c r="F379" s="10">
        <f t="shared" si="10"/>
        <v>9.354440308298674</v>
      </c>
      <c r="G379" s="10">
        <v>377</v>
      </c>
      <c r="H379" s="10">
        <f t="shared" si="11"/>
        <v>-10</v>
      </c>
    </row>
    <row r="380" spans="5:8">
      <c r="E380" s="10">
        <v>0.378</v>
      </c>
      <c r="F380" s="10">
        <f t="shared" si="10"/>
        <v>9.4088076895422539</v>
      </c>
      <c r="G380" s="10">
        <v>378</v>
      </c>
      <c r="H380" s="10">
        <f t="shared" si="11"/>
        <v>10</v>
      </c>
    </row>
    <row r="381" spans="5:8">
      <c r="E381" s="131">
        <v>0.379</v>
      </c>
      <c r="F381" s="10">
        <f t="shared" si="10"/>
        <v>9.4608535882754534</v>
      </c>
      <c r="G381" s="10">
        <v>379</v>
      </c>
      <c r="H381" s="10">
        <f t="shared" si="11"/>
        <v>-10</v>
      </c>
    </row>
    <row r="382" spans="5:8">
      <c r="E382" s="10">
        <v>0.38</v>
      </c>
      <c r="F382" s="10">
        <f t="shared" si="10"/>
        <v>9.5105651629515346</v>
      </c>
      <c r="G382" s="10">
        <v>380</v>
      </c>
      <c r="H382" s="10">
        <f t="shared" si="11"/>
        <v>10</v>
      </c>
    </row>
    <row r="383" spans="5:8">
      <c r="E383" s="131">
        <v>0.38100000000000001</v>
      </c>
      <c r="F383" s="10">
        <f t="shared" si="10"/>
        <v>9.5579301479832992</v>
      </c>
      <c r="G383" s="10">
        <v>381</v>
      </c>
      <c r="H383" s="10">
        <f t="shared" si="11"/>
        <v>-10</v>
      </c>
    </row>
    <row r="384" spans="5:8">
      <c r="E384" s="10">
        <v>0.38200000000000001</v>
      </c>
      <c r="F384" s="10">
        <f t="shared" si="10"/>
        <v>9.6029368567694302</v>
      </c>
      <c r="G384" s="10">
        <v>382</v>
      </c>
      <c r="H384" s="10">
        <f t="shared" si="11"/>
        <v>10</v>
      </c>
    </row>
    <row r="385" spans="5:8">
      <c r="E385" s="131">
        <v>0.38300000000000001</v>
      </c>
      <c r="F385" s="10">
        <f t="shared" si="10"/>
        <v>9.6455741845779794</v>
      </c>
      <c r="G385" s="10">
        <v>383</v>
      </c>
      <c r="H385" s="10">
        <f t="shared" si="11"/>
        <v>-10</v>
      </c>
    </row>
    <row r="386" spans="5:8">
      <c r="E386" s="10">
        <v>0.38400000000000001</v>
      </c>
      <c r="F386" s="10">
        <f t="shared" si="10"/>
        <v>9.6858316112863125</v>
      </c>
      <c r="G386" s="10">
        <v>384</v>
      </c>
      <c r="H386" s="10">
        <f t="shared" si="11"/>
        <v>10</v>
      </c>
    </row>
    <row r="387" spans="5:8">
      <c r="E387" s="131">
        <v>0.38500000000000001</v>
      </c>
      <c r="F387" s="10">
        <f t="shared" si="10"/>
        <v>9.723699203976766</v>
      </c>
      <c r="G387" s="10">
        <v>385</v>
      </c>
      <c r="H387" s="10">
        <f t="shared" si="11"/>
        <v>-10</v>
      </c>
    </row>
    <row r="388" spans="5:8">
      <c r="E388" s="10">
        <v>0.38600000000000001</v>
      </c>
      <c r="F388" s="10">
        <f t="shared" ref="F388:F451" si="12">$C$7*SIN($C$4*$C$5-$C$6*E388)</f>
        <v>9.7591676193874743</v>
      </c>
      <c r="G388" s="10">
        <v>386</v>
      </c>
      <c r="H388" s="10">
        <f t="shared" ref="H388:H451" si="13">$C$7*SIN($C$4*$C$5-$C$6*G388)</f>
        <v>10</v>
      </c>
    </row>
    <row r="389" spans="5:8">
      <c r="E389" s="131">
        <v>0.38700000000000001</v>
      </c>
      <c r="F389" s="10">
        <f t="shared" si="12"/>
        <v>9.7922281062176566</v>
      </c>
      <c r="G389" s="10">
        <v>387</v>
      </c>
      <c r="H389" s="10">
        <f t="shared" si="13"/>
        <v>-10</v>
      </c>
    </row>
    <row r="390" spans="5:8">
      <c r="E390" s="10">
        <v>0.38800000000000001</v>
      </c>
      <c r="F390" s="10">
        <f t="shared" si="12"/>
        <v>9.8228725072868865</v>
      </c>
      <c r="G390" s="10">
        <v>388</v>
      </c>
      <c r="H390" s="10">
        <f t="shared" si="13"/>
        <v>10</v>
      </c>
    </row>
    <row r="391" spans="5:8">
      <c r="E391" s="131">
        <v>0.38900000000000001</v>
      </c>
      <c r="F391" s="10">
        <f t="shared" si="12"/>
        <v>9.8510932615477387</v>
      </c>
      <c r="G391" s="10">
        <v>389</v>
      </c>
      <c r="H391" s="10">
        <f t="shared" si="13"/>
        <v>-10</v>
      </c>
    </row>
    <row r="392" spans="5:8">
      <c r="E392" s="10">
        <v>0.39</v>
      </c>
      <c r="F392" s="10">
        <f t="shared" si="12"/>
        <v>9.8768834059513768</v>
      </c>
      <c r="G392" s="10">
        <v>390</v>
      </c>
      <c r="H392" s="10">
        <f t="shared" si="13"/>
        <v>10</v>
      </c>
    </row>
    <row r="393" spans="5:8">
      <c r="E393" s="131">
        <v>0.39100000000000001</v>
      </c>
      <c r="F393" s="10">
        <f t="shared" si="12"/>
        <v>9.9002365771655754</v>
      </c>
      <c r="G393" s="10">
        <v>391</v>
      </c>
      <c r="H393" s="10">
        <f t="shared" si="13"/>
        <v>-10</v>
      </c>
    </row>
    <row r="394" spans="5:8">
      <c r="E394" s="10">
        <v>0.39200000000000002</v>
      </c>
      <c r="F394" s="10">
        <f t="shared" si="12"/>
        <v>9.9211470131447772</v>
      </c>
      <c r="G394" s="10">
        <v>392</v>
      </c>
      <c r="H394" s="10">
        <f t="shared" si="13"/>
        <v>10</v>
      </c>
    </row>
    <row r="395" spans="5:8">
      <c r="E395" s="131">
        <v>0.39300000000000002</v>
      </c>
      <c r="F395" s="10">
        <f t="shared" si="12"/>
        <v>9.9396095545517973</v>
      </c>
      <c r="G395" s="10">
        <v>393</v>
      </c>
      <c r="H395" s="10">
        <f t="shared" si="13"/>
        <v>-10</v>
      </c>
    </row>
    <row r="396" spans="5:8">
      <c r="E396" s="10">
        <v>0.39400000000000002</v>
      </c>
      <c r="F396" s="10">
        <f t="shared" si="12"/>
        <v>9.9556196460308009</v>
      </c>
      <c r="G396" s="10">
        <v>394</v>
      </c>
      <c r="H396" s="10">
        <f t="shared" si="13"/>
        <v>10</v>
      </c>
    </row>
    <row r="397" spans="5:8">
      <c r="E397" s="131">
        <v>0.39500000000000002</v>
      </c>
      <c r="F397" s="10">
        <f t="shared" si="12"/>
        <v>9.969173337331279</v>
      </c>
      <c r="G397" s="10">
        <v>395</v>
      </c>
      <c r="H397" s="10">
        <f t="shared" si="13"/>
        <v>-10</v>
      </c>
    </row>
    <row r="398" spans="5:8">
      <c r="E398" s="10">
        <v>0.39600000000000002</v>
      </c>
      <c r="F398" s="10">
        <f t="shared" si="12"/>
        <v>9.980267284282716</v>
      </c>
      <c r="G398" s="10">
        <v>396</v>
      </c>
      <c r="H398" s="10">
        <f t="shared" si="13"/>
        <v>10</v>
      </c>
    </row>
    <row r="399" spans="5:8">
      <c r="E399" s="131">
        <v>0.39700000000000002</v>
      </c>
      <c r="F399" s="10">
        <f t="shared" si="12"/>
        <v>9.9888987496197004</v>
      </c>
      <c r="G399" s="10">
        <v>397</v>
      </c>
      <c r="H399" s="10">
        <f t="shared" si="13"/>
        <v>-10</v>
      </c>
    </row>
    <row r="400" spans="5:8">
      <c r="E400" s="10">
        <v>0.39800000000000002</v>
      </c>
      <c r="F400" s="10">
        <f t="shared" si="12"/>
        <v>9.9950656036573164</v>
      </c>
      <c r="G400" s="10">
        <v>398</v>
      </c>
      <c r="H400" s="10">
        <f t="shared" si="13"/>
        <v>10</v>
      </c>
    </row>
    <row r="401" spans="5:8">
      <c r="E401" s="131">
        <v>0.39900000000000002</v>
      </c>
      <c r="F401" s="10">
        <f t="shared" si="12"/>
        <v>9.9987663248166054</v>
      </c>
      <c r="G401" s="10">
        <v>399</v>
      </c>
      <c r="H401" s="10">
        <f t="shared" si="13"/>
        <v>-10</v>
      </c>
    </row>
    <row r="402" spans="5:8">
      <c r="E402" s="10">
        <v>0.4</v>
      </c>
      <c r="F402" s="10">
        <f t="shared" si="12"/>
        <v>10</v>
      </c>
      <c r="G402" s="10">
        <v>400</v>
      </c>
      <c r="H402" s="10">
        <f t="shared" si="13"/>
        <v>10</v>
      </c>
    </row>
    <row r="403" spans="5:8">
      <c r="E403" s="131">
        <v>0.40100000000000002</v>
      </c>
      <c r="F403" s="10">
        <f t="shared" si="12"/>
        <v>9.9987663248166054</v>
      </c>
      <c r="G403" s="10">
        <v>401</v>
      </c>
      <c r="H403" s="10">
        <f t="shared" si="13"/>
        <v>-10</v>
      </c>
    </row>
    <row r="404" spans="5:8">
      <c r="E404" s="10">
        <v>0.40200000000000002</v>
      </c>
      <c r="F404" s="10">
        <f t="shared" si="12"/>
        <v>9.9950656036573147</v>
      </c>
      <c r="G404" s="10">
        <v>402</v>
      </c>
      <c r="H404" s="10">
        <f t="shared" si="13"/>
        <v>10</v>
      </c>
    </row>
    <row r="405" spans="5:8">
      <c r="E405" s="131">
        <v>0.40300000000000002</v>
      </c>
      <c r="F405" s="10">
        <f t="shared" si="12"/>
        <v>9.9888987496196986</v>
      </c>
      <c r="G405" s="10">
        <v>403</v>
      </c>
      <c r="H405" s="10">
        <f t="shared" si="13"/>
        <v>-10</v>
      </c>
    </row>
    <row r="406" spans="5:8">
      <c r="E406" s="10">
        <v>0.40400000000000003</v>
      </c>
      <c r="F406" s="10">
        <f t="shared" si="12"/>
        <v>9.980267284282716</v>
      </c>
      <c r="G406" s="10">
        <v>404</v>
      </c>
      <c r="H406" s="10">
        <f t="shared" si="13"/>
        <v>10</v>
      </c>
    </row>
    <row r="407" spans="5:8">
      <c r="E407" s="131">
        <v>0.40500000000000003</v>
      </c>
      <c r="F407" s="10">
        <f t="shared" si="12"/>
        <v>9.969173337331279</v>
      </c>
      <c r="G407" s="10">
        <v>405</v>
      </c>
      <c r="H407" s="10">
        <f t="shared" si="13"/>
        <v>-10</v>
      </c>
    </row>
    <row r="408" spans="5:8">
      <c r="E408" s="10">
        <v>0.40600000000000003</v>
      </c>
      <c r="F408" s="10">
        <f t="shared" si="12"/>
        <v>9.9556196460308009</v>
      </c>
      <c r="G408" s="10">
        <v>406</v>
      </c>
      <c r="H408" s="10">
        <f t="shared" si="13"/>
        <v>10</v>
      </c>
    </row>
    <row r="409" spans="5:8">
      <c r="E409" s="131">
        <v>0.40699999999999997</v>
      </c>
      <c r="F409" s="10">
        <f t="shared" si="12"/>
        <v>9.9396095545517973</v>
      </c>
      <c r="G409" s="10">
        <v>407</v>
      </c>
      <c r="H409" s="10">
        <f t="shared" si="13"/>
        <v>-10</v>
      </c>
    </row>
    <row r="410" spans="5:8">
      <c r="E410" s="10">
        <v>0.40799999999999997</v>
      </c>
      <c r="F410" s="10">
        <f t="shared" si="12"/>
        <v>9.921147013144779</v>
      </c>
      <c r="G410" s="10">
        <v>408</v>
      </c>
      <c r="H410" s="10">
        <f t="shared" si="13"/>
        <v>10</v>
      </c>
    </row>
    <row r="411" spans="5:8">
      <c r="E411" s="131">
        <v>0.40899999999999997</v>
      </c>
      <c r="F411" s="10">
        <f t="shared" si="12"/>
        <v>9.9002365771655771</v>
      </c>
      <c r="G411" s="10">
        <v>409</v>
      </c>
      <c r="H411" s="10">
        <f t="shared" si="13"/>
        <v>-10</v>
      </c>
    </row>
    <row r="412" spans="5:8">
      <c r="E412" s="10">
        <v>0.41</v>
      </c>
      <c r="F412" s="10">
        <f t="shared" si="12"/>
        <v>9.8768834059513786</v>
      </c>
      <c r="G412" s="10">
        <v>410</v>
      </c>
      <c r="H412" s="10">
        <f t="shared" si="13"/>
        <v>10</v>
      </c>
    </row>
    <row r="413" spans="5:8">
      <c r="E413" s="131">
        <v>0.41099999999999998</v>
      </c>
      <c r="F413" s="10">
        <f t="shared" si="12"/>
        <v>9.8510932615477405</v>
      </c>
      <c r="G413" s="10">
        <v>411</v>
      </c>
      <c r="H413" s="10">
        <f t="shared" si="13"/>
        <v>-10</v>
      </c>
    </row>
    <row r="414" spans="5:8">
      <c r="E414" s="10">
        <v>0.41199999999999998</v>
      </c>
      <c r="F414" s="10">
        <f t="shared" si="12"/>
        <v>9.8228725072868865</v>
      </c>
      <c r="G414" s="10">
        <v>412</v>
      </c>
      <c r="H414" s="10">
        <f t="shared" si="13"/>
        <v>10</v>
      </c>
    </row>
    <row r="415" spans="5:8">
      <c r="E415" s="131">
        <v>0.41299999999999998</v>
      </c>
      <c r="F415" s="10">
        <f t="shared" si="12"/>
        <v>9.7922281062176584</v>
      </c>
      <c r="G415" s="10">
        <v>413</v>
      </c>
      <c r="H415" s="10">
        <f t="shared" si="13"/>
        <v>-10</v>
      </c>
    </row>
    <row r="416" spans="5:8">
      <c r="E416" s="10">
        <v>0.41399999999999998</v>
      </c>
      <c r="F416" s="10">
        <f t="shared" si="12"/>
        <v>9.7591676193874761</v>
      </c>
      <c r="G416" s="10">
        <v>414</v>
      </c>
      <c r="H416" s="10">
        <f t="shared" si="13"/>
        <v>10</v>
      </c>
    </row>
    <row r="417" spans="5:8">
      <c r="E417" s="131">
        <v>0.41499999999999998</v>
      </c>
      <c r="F417" s="10">
        <f t="shared" si="12"/>
        <v>9.7236992039767678</v>
      </c>
      <c r="G417" s="10">
        <v>415</v>
      </c>
      <c r="H417" s="10">
        <f t="shared" si="13"/>
        <v>-10</v>
      </c>
    </row>
    <row r="418" spans="5:8">
      <c r="E418" s="10">
        <v>0.41599999999999998</v>
      </c>
      <c r="F418" s="10">
        <f t="shared" si="12"/>
        <v>9.6858316112863125</v>
      </c>
      <c r="G418" s="10">
        <v>416</v>
      </c>
      <c r="H418" s="10">
        <f t="shared" si="13"/>
        <v>10</v>
      </c>
    </row>
    <row r="419" spans="5:8">
      <c r="E419" s="131">
        <v>0.41699999999999998</v>
      </c>
      <c r="F419" s="10">
        <f t="shared" si="12"/>
        <v>9.645574184577983</v>
      </c>
      <c r="G419" s="10">
        <v>417</v>
      </c>
      <c r="H419" s="10">
        <f t="shared" si="13"/>
        <v>-10</v>
      </c>
    </row>
    <row r="420" spans="5:8">
      <c r="E420" s="10">
        <v>0.41799999999999998</v>
      </c>
      <c r="F420" s="10">
        <f t="shared" si="12"/>
        <v>9.602936856769432</v>
      </c>
      <c r="G420" s="10">
        <v>418</v>
      </c>
      <c r="H420" s="10">
        <f t="shared" si="13"/>
        <v>10</v>
      </c>
    </row>
    <row r="421" spans="5:8">
      <c r="E421" s="131">
        <v>0.41899999999999998</v>
      </c>
      <c r="F421" s="10">
        <f t="shared" si="12"/>
        <v>9.557930147983301</v>
      </c>
      <c r="G421" s="10">
        <v>419</v>
      </c>
      <c r="H421" s="10">
        <f t="shared" si="13"/>
        <v>-10</v>
      </c>
    </row>
    <row r="422" spans="5:8">
      <c r="E422" s="10">
        <v>0.42</v>
      </c>
      <c r="F422" s="10">
        <f t="shared" si="12"/>
        <v>9.5105651629515364</v>
      </c>
      <c r="G422" s="10">
        <v>420</v>
      </c>
      <c r="H422" s="10">
        <f t="shared" si="13"/>
        <v>10</v>
      </c>
    </row>
    <row r="423" spans="5:8">
      <c r="E423" s="131">
        <v>0.42099999999999999</v>
      </c>
      <c r="F423" s="10">
        <f t="shared" si="12"/>
        <v>9.4608535882754534</v>
      </c>
      <c r="G423" s="10">
        <v>421</v>
      </c>
      <c r="H423" s="10">
        <f t="shared" si="13"/>
        <v>-10</v>
      </c>
    </row>
    <row r="424" spans="5:8">
      <c r="E424" s="10">
        <v>0.42199999999999999</v>
      </c>
      <c r="F424" s="10">
        <f t="shared" si="12"/>
        <v>9.4088076895422557</v>
      </c>
      <c r="G424" s="10">
        <v>422</v>
      </c>
      <c r="H424" s="10">
        <f t="shared" si="13"/>
        <v>10</v>
      </c>
    </row>
    <row r="425" spans="5:8">
      <c r="E425" s="131">
        <v>0.42299999999999999</v>
      </c>
      <c r="F425" s="10">
        <f t="shared" si="12"/>
        <v>9.354440308298674</v>
      </c>
      <c r="G425" s="10">
        <v>423</v>
      </c>
      <c r="H425" s="10">
        <f t="shared" si="13"/>
        <v>-10</v>
      </c>
    </row>
    <row r="426" spans="5:8">
      <c r="E426" s="10">
        <v>0.42399999999999999</v>
      </c>
      <c r="F426" s="10">
        <f t="shared" si="12"/>
        <v>9.2977648588825161</v>
      </c>
      <c r="G426" s="10">
        <v>424</v>
      </c>
      <c r="H426" s="10">
        <f t="shared" si="13"/>
        <v>10</v>
      </c>
    </row>
    <row r="427" spans="5:8">
      <c r="E427" s="131">
        <v>0.42499999999999999</v>
      </c>
      <c r="F427" s="10">
        <f t="shared" si="12"/>
        <v>9.2387953251128696</v>
      </c>
      <c r="G427" s="10">
        <v>425</v>
      </c>
      <c r="H427" s="10">
        <f t="shared" si="13"/>
        <v>-10</v>
      </c>
    </row>
    <row r="428" spans="5:8">
      <c r="E428" s="10">
        <v>0.42599999999999999</v>
      </c>
      <c r="F428" s="10">
        <f t="shared" si="12"/>
        <v>9.1775462568398147</v>
      </c>
      <c r="G428" s="10">
        <v>426</v>
      </c>
      <c r="H428" s="10">
        <f t="shared" si="13"/>
        <v>10</v>
      </c>
    </row>
    <row r="429" spans="5:8">
      <c r="E429" s="131">
        <v>0.42699999999999999</v>
      </c>
      <c r="F429" s="10">
        <f t="shared" si="12"/>
        <v>9.1140327663544518</v>
      </c>
      <c r="G429" s="10">
        <v>427</v>
      </c>
      <c r="H429" s="10">
        <f t="shared" si="13"/>
        <v>-10</v>
      </c>
    </row>
    <row r="430" spans="5:8">
      <c r="E430" s="10">
        <v>0.42799999999999999</v>
      </c>
      <c r="F430" s="10">
        <f t="shared" si="12"/>
        <v>9.0482705246601967</v>
      </c>
      <c r="G430" s="10">
        <v>428</v>
      </c>
      <c r="H430" s="10">
        <f t="shared" si="13"/>
        <v>10</v>
      </c>
    </row>
    <row r="431" spans="5:8">
      <c r="E431" s="131">
        <v>0.42899999999999999</v>
      </c>
      <c r="F431" s="10">
        <f t="shared" si="12"/>
        <v>8.9802757576061563</v>
      </c>
      <c r="G431" s="10">
        <v>429</v>
      </c>
      <c r="H431" s="10">
        <f t="shared" si="13"/>
        <v>-10</v>
      </c>
    </row>
    <row r="432" spans="5:8">
      <c r="E432" s="10">
        <v>0.43</v>
      </c>
      <c r="F432" s="10">
        <f t="shared" si="12"/>
        <v>8.9100652418836788</v>
      </c>
      <c r="G432" s="10">
        <v>430</v>
      </c>
      <c r="H432" s="10">
        <f t="shared" si="13"/>
        <v>10</v>
      </c>
    </row>
    <row r="433" spans="5:8">
      <c r="E433" s="131">
        <v>0.43099999999999999</v>
      </c>
      <c r="F433" s="10">
        <f t="shared" si="12"/>
        <v>8.8376563008869358</v>
      </c>
      <c r="G433" s="10">
        <v>431</v>
      </c>
      <c r="H433" s="10">
        <f t="shared" si="13"/>
        <v>-10</v>
      </c>
    </row>
    <row r="434" spans="5:8">
      <c r="E434" s="10">
        <v>0.432</v>
      </c>
      <c r="F434" s="10">
        <f t="shared" si="12"/>
        <v>8.7630668004386383</v>
      </c>
      <c r="G434" s="10">
        <v>432</v>
      </c>
      <c r="H434" s="10">
        <f t="shared" si="13"/>
        <v>10</v>
      </c>
    </row>
    <row r="435" spans="5:8">
      <c r="E435" s="131">
        <v>0.433</v>
      </c>
      <c r="F435" s="10">
        <f t="shared" si="12"/>
        <v>8.6863151443819149</v>
      </c>
      <c r="G435" s="10">
        <v>433</v>
      </c>
      <c r="H435" s="10">
        <f t="shared" si="13"/>
        <v>-10</v>
      </c>
    </row>
    <row r="436" spans="5:8">
      <c r="E436" s="10">
        <v>0.434</v>
      </c>
      <c r="F436" s="10">
        <f t="shared" si="12"/>
        <v>8.6074202700394391</v>
      </c>
      <c r="G436" s="10">
        <v>434</v>
      </c>
      <c r="H436" s="10">
        <f t="shared" si="13"/>
        <v>10</v>
      </c>
    </row>
    <row r="437" spans="5:8">
      <c r="E437" s="131">
        <v>0.435</v>
      </c>
      <c r="F437" s="10">
        <f t="shared" si="12"/>
        <v>8.5264016435409253</v>
      </c>
      <c r="G437" s="10">
        <v>435</v>
      </c>
      <c r="H437" s="10">
        <f t="shared" si="13"/>
        <v>-10</v>
      </c>
    </row>
    <row r="438" spans="5:8">
      <c r="E438" s="10">
        <v>0.436</v>
      </c>
      <c r="F438" s="10">
        <f t="shared" si="12"/>
        <v>8.4432792550201494</v>
      </c>
      <c r="G438" s="10">
        <v>436</v>
      </c>
      <c r="H438" s="10">
        <f t="shared" si="13"/>
        <v>10</v>
      </c>
    </row>
    <row r="439" spans="5:8">
      <c r="E439" s="131">
        <v>0.437</v>
      </c>
      <c r="F439" s="10">
        <f t="shared" si="12"/>
        <v>8.3580736136827021</v>
      </c>
      <c r="G439" s="10">
        <v>437</v>
      </c>
      <c r="H439" s="10">
        <f t="shared" si="13"/>
        <v>-10</v>
      </c>
    </row>
    <row r="440" spans="5:8">
      <c r="E440" s="10">
        <v>0.438</v>
      </c>
      <c r="F440" s="10">
        <f t="shared" si="12"/>
        <v>8.270805742745619</v>
      </c>
      <c r="G440" s="10">
        <v>438</v>
      </c>
      <c r="H440" s="10">
        <f t="shared" si="13"/>
        <v>10</v>
      </c>
    </row>
    <row r="441" spans="5:8">
      <c r="E441" s="131">
        <v>0.439</v>
      </c>
      <c r="F441" s="10">
        <f t="shared" si="12"/>
        <v>8.1814971742502358</v>
      </c>
      <c r="G441" s="10">
        <v>439</v>
      </c>
      <c r="H441" s="10">
        <f t="shared" si="13"/>
        <v>-10</v>
      </c>
    </row>
    <row r="442" spans="5:8">
      <c r="E442" s="10">
        <v>0.44</v>
      </c>
      <c r="F442" s="10">
        <f t="shared" si="12"/>
        <v>8.0901699437494763</v>
      </c>
      <c r="G442" s="10">
        <v>440</v>
      </c>
      <c r="H442" s="10">
        <f t="shared" si="13"/>
        <v>10</v>
      </c>
    </row>
    <row r="443" spans="5:8">
      <c r="E443" s="131">
        <v>0.441</v>
      </c>
      <c r="F443" s="10">
        <f t="shared" si="12"/>
        <v>7.9968465848709069</v>
      </c>
      <c r="G443" s="10">
        <v>441</v>
      </c>
      <c r="H443" s="10">
        <f t="shared" si="13"/>
        <v>-10</v>
      </c>
    </row>
    <row r="444" spans="5:8">
      <c r="E444" s="10">
        <v>0.442</v>
      </c>
      <c r="F444" s="10">
        <f t="shared" si="12"/>
        <v>7.9015501237569064</v>
      </c>
      <c r="G444" s="10">
        <v>442</v>
      </c>
      <c r="H444" s="10">
        <f t="shared" si="13"/>
        <v>10</v>
      </c>
    </row>
    <row r="445" spans="5:8">
      <c r="E445" s="131">
        <v>0.443</v>
      </c>
      <c r="F445" s="10">
        <f t="shared" si="12"/>
        <v>7.8043040733833005</v>
      </c>
      <c r="G445" s="10">
        <v>443</v>
      </c>
      <c r="H445" s="10">
        <f t="shared" si="13"/>
        <v>-10</v>
      </c>
    </row>
    <row r="446" spans="5:8">
      <c r="E446" s="10">
        <v>0.44400000000000001</v>
      </c>
      <c r="F446" s="10">
        <f t="shared" si="12"/>
        <v>7.7051324277578903</v>
      </c>
      <c r="G446" s="10">
        <v>444</v>
      </c>
      <c r="H446" s="10">
        <f t="shared" si="13"/>
        <v>10</v>
      </c>
    </row>
    <row r="447" spans="5:8">
      <c r="E447" s="131">
        <v>0.44500000000000001</v>
      </c>
      <c r="F447" s="10">
        <f t="shared" si="12"/>
        <v>7.6040596560003078</v>
      </c>
      <c r="G447" s="10">
        <v>445</v>
      </c>
      <c r="H447" s="10">
        <f t="shared" si="13"/>
        <v>-10</v>
      </c>
    </row>
    <row r="448" spans="5:8">
      <c r="E448" s="10">
        <v>0.44600000000000001</v>
      </c>
      <c r="F448" s="10">
        <f t="shared" si="12"/>
        <v>7.501110696304595</v>
      </c>
      <c r="G448" s="10">
        <v>446</v>
      </c>
      <c r="H448" s="10">
        <f t="shared" si="13"/>
        <v>10</v>
      </c>
    </row>
    <row r="449" spans="5:8">
      <c r="E449" s="131">
        <v>0.44700000000000001</v>
      </c>
      <c r="F449" s="10">
        <f t="shared" si="12"/>
        <v>7.3963109497860966</v>
      </c>
      <c r="G449" s="10">
        <v>447</v>
      </c>
      <c r="H449" s="10">
        <f t="shared" si="13"/>
        <v>-10</v>
      </c>
    </row>
    <row r="450" spans="5:8">
      <c r="E450" s="10">
        <v>0.44800000000000001</v>
      </c>
      <c r="F450" s="10">
        <f t="shared" si="12"/>
        <v>7.289686274214116</v>
      </c>
      <c r="G450" s="10">
        <v>448</v>
      </c>
      <c r="H450" s="10">
        <f t="shared" si="13"/>
        <v>10</v>
      </c>
    </row>
    <row r="451" spans="5:8">
      <c r="E451" s="131">
        <v>0.44900000000000001</v>
      </c>
      <c r="F451" s="10">
        <f t="shared" si="12"/>
        <v>7.1812629776318895</v>
      </c>
      <c r="G451" s="10">
        <v>449</v>
      </c>
      <c r="H451" s="10">
        <f t="shared" si="13"/>
        <v>-10</v>
      </c>
    </row>
    <row r="452" spans="5:8">
      <c r="E452" s="10">
        <v>0.45</v>
      </c>
      <c r="F452" s="10">
        <f t="shared" ref="F452:F515" si="14">$C$7*SIN($C$4*$C$5-$C$6*E452)</f>
        <v>7.0710678118654773</v>
      </c>
      <c r="G452" s="10">
        <v>450</v>
      </c>
      <c r="H452" s="10">
        <f t="shared" ref="H452:H515" si="15">$C$7*SIN($C$4*$C$5-$C$6*G452)</f>
        <v>10</v>
      </c>
    </row>
    <row r="453" spans="5:8">
      <c r="E453" s="131">
        <v>0.45100000000000001</v>
      </c>
      <c r="F453" s="10">
        <f t="shared" si="14"/>
        <v>6.9591279659231455</v>
      </c>
      <c r="G453" s="10">
        <v>451</v>
      </c>
      <c r="H453" s="10">
        <f t="shared" si="15"/>
        <v>-10</v>
      </c>
    </row>
    <row r="454" spans="5:8">
      <c r="E454" s="10">
        <v>0.45200000000000001</v>
      </c>
      <c r="F454" s="10">
        <f t="shared" si="14"/>
        <v>6.8454710592868899</v>
      </c>
      <c r="G454" s="10">
        <v>452</v>
      </c>
      <c r="H454" s="10">
        <f t="shared" si="15"/>
        <v>10</v>
      </c>
    </row>
    <row r="455" spans="5:8">
      <c r="E455" s="131">
        <v>0.45300000000000001</v>
      </c>
      <c r="F455" s="10">
        <f t="shared" si="14"/>
        <v>6.7301251350977314</v>
      </c>
      <c r="G455" s="10">
        <v>453</v>
      </c>
      <c r="H455" s="10">
        <f t="shared" si="15"/>
        <v>-10</v>
      </c>
    </row>
    <row r="456" spans="5:8">
      <c r="E456" s="10">
        <v>0.45400000000000001</v>
      </c>
      <c r="F456" s="10">
        <f t="shared" si="14"/>
        <v>6.6131186532365156</v>
      </c>
      <c r="G456" s="10">
        <v>454</v>
      </c>
      <c r="H456" s="10">
        <f t="shared" si="15"/>
        <v>10</v>
      </c>
    </row>
    <row r="457" spans="5:8">
      <c r="E457" s="131">
        <v>0.45500000000000002</v>
      </c>
      <c r="F457" s="10">
        <f t="shared" si="14"/>
        <v>6.4944804833018344</v>
      </c>
      <c r="G457" s="10">
        <v>455</v>
      </c>
      <c r="H457" s="10">
        <f t="shared" si="15"/>
        <v>-10</v>
      </c>
    </row>
    <row r="458" spans="5:8">
      <c r="E458" s="10">
        <v>0.45600000000000002</v>
      </c>
      <c r="F458" s="10">
        <f t="shared" si="14"/>
        <v>6.3742398974868966</v>
      </c>
      <c r="G458" s="10">
        <v>456</v>
      </c>
      <c r="H458" s="10">
        <f t="shared" si="15"/>
        <v>10</v>
      </c>
    </row>
    <row r="459" spans="5:8">
      <c r="E459" s="131">
        <v>0.45700000000000002</v>
      </c>
      <c r="F459" s="10">
        <f t="shared" si="14"/>
        <v>6.2524265633570506</v>
      </c>
      <c r="G459" s="10">
        <v>457</v>
      </c>
      <c r="H459" s="10">
        <f t="shared" si="15"/>
        <v>-10</v>
      </c>
    </row>
    <row r="460" spans="5:8">
      <c r="E460" s="10">
        <v>0.45800000000000002</v>
      </c>
      <c r="F460" s="10">
        <f t="shared" si="14"/>
        <v>6.1290705365297651</v>
      </c>
      <c r="G460" s="10">
        <v>458</v>
      </c>
      <c r="H460" s="10">
        <f t="shared" si="15"/>
        <v>10</v>
      </c>
    </row>
    <row r="461" spans="5:8">
      <c r="E461" s="131">
        <v>0.45900000000000002</v>
      </c>
      <c r="F461" s="10">
        <f t="shared" si="14"/>
        <v>6.0042022532588408</v>
      </c>
      <c r="G461" s="10">
        <v>459</v>
      </c>
      <c r="H461" s="10">
        <f t="shared" si="15"/>
        <v>-10</v>
      </c>
    </row>
    <row r="462" spans="5:8">
      <c r="E462" s="10">
        <v>0.46</v>
      </c>
      <c r="F462" s="10">
        <f t="shared" si="14"/>
        <v>5.8778525229247336</v>
      </c>
      <c r="G462" s="10">
        <v>460</v>
      </c>
      <c r="H462" s="10">
        <f t="shared" si="15"/>
        <v>10</v>
      </c>
    </row>
    <row r="463" spans="5:8">
      <c r="E463" s="131">
        <v>0.46100000000000002</v>
      </c>
      <c r="F463" s="10">
        <f t="shared" si="14"/>
        <v>5.7500525204327877</v>
      </c>
      <c r="G463" s="10">
        <v>461</v>
      </c>
      <c r="H463" s="10">
        <f t="shared" si="15"/>
        <v>-10</v>
      </c>
    </row>
    <row r="464" spans="5:8">
      <c r="E464" s="10">
        <v>0.46200000000000002</v>
      </c>
      <c r="F464" s="10">
        <f t="shared" si="14"/>
        <v>5.6208337785213027</v>
      </c>
      <c r="G464" s="10">
        <v>462</v>
      </c>
      <c r="H464" s="10">
        <f t="shared" si="15"/>
        <v>10</v>
      </c>
    </row>
    <row r="465" spans="5:8">
      <c r="E465" s="131">
        <v>0.46300000000000002</v>
      </c>
      <c r="F465" s="10">
        <f t="shared" si="14"/>
        <v>5.4902281799813144</v>
      </c>
      <c r="G465" s="10">
        <v>463</v>
      </c>
      <c r="H465" s="10">
        <f t="shared" si="15"/>
        <v>-10</v>
      </c>
    </row>
    <row r="466" spans="5:8">
      <c r="E466" s="10">
        <v>0.46400000000000002</v>
      </c>
      <c r="F466" s="10">
        <f t="shared" si="14"/>
        <v>5.3582679497899637</v>
      </c>
      <c r="G466" s="10">
        <v>464</v>
      </c>
      <c r="H466" s="10">
        <f t="shared" si="15"/>
        <v>10</v>
      </c>
    </row>
    <row r="467" spans="5:8">
      <c r="E467" s="131">
        <v>0.46500000000000002</v>
      </c>
      <c r="F467" s="10">
        <f t="shared" si="14"/>
        <v>5.2249856471594871</v>
      </c>
      <c r="G467" s="10">
        <v>465</v>
      </c>
      <c r="H467" s="10">
        <f t="shared" si="15"/>
        <v>-10</v>
      </c>
    </row>
    <row r="468" spans="5:8">
      <c r="E468" s="10">
        <v>0.46600000000000003</v>
      </c>
      <c r="F468" s="10">
        <f t="shared" si="14"/>
        <v>5.0904141575037123</v>
      </c>
      <c r="G468" s="10">
        <v>466</v>
      </c>
      <c r="H468" s="10">
        <f t="shared" si="15"/>
        <v>10</v>
      </c>
    </row>
    <row r="469" spans="5:8">
      <c r="E469" s="131">
        <v>0.46700000000000003</v>
      </c>
      <c r="F469" s="10">
        <f t="shared" si="14"/>
        <v>4.9545866843240747</v>
      </c>
      <c r="G469" s="10">
        <v>467</v>
      </c>
      <c r="H469" s="10">
        <f t="shared" si="15"/>
        <v>-10</v>
      </c>
    </row>
    <row r="470" spans="5:8">
      <c r="E470" s="10">
        <v>0.46800000000000003</v>
      </c>
      <c r="F470" s="10">
        <f t="shared" si="14"/>
        <v>4.817536741017153</v>
      </c>
      <c r="G470" s="10">
        <v>468</v>
      </c>
      <c r="H470" s="10">
        <f t="shared" si="15"/>
        <v>10</v>
      </c>
    </row>
    <row r="471" spans="5:8">
      <c r="E471" s="131">
        <v>0.46899999999999997</v>
      </c>
      <c r="F471" s="10">
        <f t="shared" si="14"/>
        <v>4.6792981426057425</v>
      </c>
      <c r="G471" s="10">
        <v>469</v>
      </c>
      <c r="H471" s="10">
        <f t="shared" si="15"/>
        <v>-10</v>
      </c>
    </row>
    <row r="472" spans="5:8">
      <c r="E472" s="10">
        <v>0.47</v>
      </c>
      <c r="F472" s="10">
        <f t="shared" si="14"/>
        <v>4.5399049973954693</v>
      </c>
      <c r="G472" s="10">
        <v>470</v>
      </c>
      <c r="H472" s="10">
        <f t="shared" si="15"/>
        <v>10</v>
      </c>
    </row>
    <row r="473" spans="5:8">
      <c r="E473" s="131">
        <v>0.47099999999999997</v>
      </c>
      <c r="F473" s="10">
        <f t="shared" si="14"/>
        <v>4.3993916985591541</v>
      </c>
      <c r="G473" s="10">
        <v>471</v>
      </c>
      <c r="H473" s="10">
        <f t="shared" si="15"/>
        <v>-10</v>
      </c>
    </row>
    <row r="474" spans="5:8">
      <c r="E474" s="10">
        <v>0.47199999999999998</v>
      </c>
      <c r="F474" s="10">
        <f t="shared" si="14"/>
        <v>4.2577929156507297</v>
      </c>
      <c r="G474" s="10">
        <v>472</v>
      </c>
      <c r="H474" s="10">
        <f t="shared" si="15"/>
        <v>10</v>
      </c>
    </row>
    <row r="475" spans="5:8">
      <c r="E475" s="131">
        <v>0.47299999999999998</v>
      </c>
      <c r="F475" s="10">
        <f t="shared" si="14"/>
        <v>4.1151435860510919</v>
      </c>
      <c r="G475" s="10">
        <v>473</v>
      </c>
      <c r="H475" s="10">
        <f t="shared" si="15"/>
        <v>-10</v>
      </c>
    </row>
    <row r="476" spans="5:8">
      <c r="E476" s="10">
        <v>0.47399999999999998</v>
      </c>
      <c r="F476" s="10">
        <f t="shared" si="14"/>
        <v>3.9714789063478118</v>
      </c>
      <c r="G476" s="10">
        <v>474</v>
      </c>
      <c r="H476" s="10">
        <f t="shared" si="15"/>
        <v>10</v>
      </c>
    </row>
    <row r="477" spans="5:8">
      <c r="E477" s="131">
        <v>0.47499999999999998</v>
      </c>
      <c r="F477" s="10">
        <f t="shared" si="14"/>
        <v>3.8268343236509041</v>
      </c>
      <c r="G477" s="10">
        <v>475</v>
      </c>
      <c r="H477" s="10">
        <f t="shared" si="15"/>
        <v>-10</v>
      </c>
    </row>
    <row r="478" spans="5:8">
      <c r="E478" s="10">
        <v>0.47599999999999998</v>
      </c>
      <c r="F478" s="10">
        <f t="shared" si="14"/>
        <v>3.6812455268467872</v>
      </c>
      <c r="G478" s="10">
        <v>476</v>
      </c>
      <c r="H478" s="10">
        <f t="shared" si="15"/>
        <v>10</v>
      </c>
    </row>
    <row r="479" spans="5:8">
      <c r="E479" s="131">
        <v>0.47699999999999998</v>
      </c>
      <c r="F479" s="10">
        <f t="shared" si="14"/>
        <v>3.5347484377925791</v>
      </c>
      <c r="G479" s="10">
        <v>477</v>
      </c>
      <c r="H479" s="10">
        <f t="shared" si="15"/>
        <v>-10</v>
      </c>
    </row>
    <row r="480" spans="5:8">
      <c r="E480" s="10">
        <v>0.47799999999999998</v>
      </c>
      <c r="F480" s="10">
        <f t="shared" si="14"/>
        <v>3.3873792024529226</v>
      </c>
      <c r="G480" s="10">
        <v>478</v>
      </c>
      <c r="H480" s="10">
        <f t="shared" si="15"/>
        <v>10</v>
      </c>
    </row>
    <row r="481" spans="5:8">
      <c r="E481" s="131">
        <v>0.47899999999999998</v>
      </c>
      <c r="F481" s="10">
        <f t="shared" si="14"/>
        <v>3.2391741819814959</v>
      </c>
      <c r="G481" s="10">
        <v>479</v>
      </c>
      <c r="H481" s="10">
        <f t="shared" si="15"/>
        <v>-10</v>
      </c>
    </row>
    <row r="482" spans="5:8">
      <c r="E482" s="10">
        <v>0.48</v>
      </c>
      <c r="F482" s="10">
        <f t="shared" si="14"/>
        <v>3.0901699437494763</v>
      </c>
      <c r="G482" s="10">
        <v>480</v>
      </c>
      <c r="H482" s="10">
        <f t="shared" si="15"/>
        <v>10</v>
      </c>
    </row>
    <row r="483" spans="5:8">
      <c r="E483" s="131">
        <v>0.48099999999999998</v>
      </c>
      <c r="F483" s="10">
        <f t="shared" si="14"/>
        <v>2.9404032523230428</v>
      </c>
      <c r="G483" s="10">
        <v>481</v>
      </c>
      <c r="H483" s="10">
        <f t="shared" si="15"/>
        <v>-10</v>
      </c>
    </row>
    <row r="484" spans="5:8">
      <c r="E484" s="10">
        <v>0.48199999999999998</v>
      </c>
      <c r="F484" s="10">
        <f t="shared" si="14"/>
        <v>2.7899110603922965</v>
      </c>
      <c r="G484" s="10">
        <v>482</v>
      </c>
      <c r="H484" s="10">
        <f t="shared" si="15"/>
        <v>10</v>
      </c>
    </row>
    <row r="485" spans="5:8">
      <c r="E485" s="131">
        <v>0.48299999999999998</v>
      </c>
      <c r="F485" s="10">
        <f t="shared" si="14"/>
        <v>2.6387304996537337</v>
      </c>
      <c r="G485" s="10">
        <v>483</v>
      </c>
      <c r="H485" s="10">
        <f t="shared" si="15"/>
        <v>-10</v>
      </c>
    </row>
    <row r="486" spans="5:8">
      <c r="E486" s="10">
        <v>0.48399999999999999</v>
      </c>
      <c r="F486" s="10">
        <f t="shared" si="14"/>
        <v>2.4868988716485534</v>
      </c>
      <c r="G486" s="10">
        <v>484</v>
      </c>
      <c r="H486" s="10">
        <f t="shared" si="15"/>
        <v>10</v>
      </c>
    </row>
    <row r="487" spans="5:8">
      <c r="E487" s="131">
        <v>0.48499999999999999</v>
      </c>
      <c r="F487" s="10">
        <f t="shared" si="14"/>
        <v>2.3344536385590606</v>
      </c>
      <c r="G487" s="10">
        <v>485</v>
      </c>
      <c r="H487" s="10">
        <f t="shared" si="15"/>
        <v>-10</v>
      </c>
    </row>
    <row r="488" spans="5:8">
      <c r="E488" s="10">
        <v>0.48599999999999999</v>
      </c>
      <c r="F488" s="10">
        <f t="shared" si="14"/>
        <v>2.1814324139654331</v>
      </c>
      <c r="G488" s="10">
        <v>486</v>
      </c>
      <c r="H488" s="10">
        <f t="shared" si="15"/>
        <v>10</v>
      </c>
    </row>
    <row r="489" spans="5:8">
      <c r="E489" s="131">
        <v>0.48699999999999999</v>
      </c>
      <c r="F489" s="10">
        <f t="shared" si="14"/>
        <v>2.0278729535651334</v>
      </c>
      <c r="G489" s="10">
        <v>487</v>
      </c>
      <c r="H489" s="10">
        <f t="shared" si="15"/>
        <v>-10</v>
      </c>
    </row>
    <row r="490" spans="5:8">
      <c r="E490" s="10">
        <v>0.48799999999999999</v>
      </c>
      <c r="F490" s="10">
        <f t="shared" si="14"/>
        <v>1.8738131458572469</v>
      </c>
      <c r="G490" s="10">
        <v>488</v>
      </c>
      <c r="H490" s="10">
        <f t="shared" si="15"/>
        <v>10</v>
      </c>
    </row>
    <row r="491" spans="5:8">
      <c r="E491" s="131">
        <v>0.48899999999999999</v>
      </c>
      <c r="F491" s="10">
        <f t="shared" si="14"/>
        <v>1.7192910027940969</v>
      </c>
      <c r="G491" s="10">
        <v>489</v>
      </c>
      <c r="H491" s="10">
        <f t="shared" si="15"/>
        <v>-10</v>
      </c>
    </row>
    <row r="492" spans="5:8">
      <c r="E492" s="10">
        <v>0.49</v>
      </c>
      <c r="F492" s="10">
        <f t="shared" si="14"/>
        <v>1.5643446504023113</v>
      </c>
      <c r="G492" s="10">
        <v>490</v>
      </c>
      <c r="H492" s="10">
        <f t="shared" si="15"/>
        <v>10</v>
      </c>
    </row>
    <row r="493" spans="5:8">
      <c r="E493" s="131">
        <v>0.49099999999999999</v>
      </c>
      <c r="F493" s="10">
        <f t="shared" si="14"/>
        <v>1.4090123193758299</v>
      </c>
      <c r="G493" s="10">
        <v>491</v>
      </c>
      <c r="H493" s="10">
        <f t="shared" si="15"/>
        <v>-10</v>
      </c>
    </row>
    <row r="494" spans="5:8">
      <c r="E494" s="10">
        <v>0.49199999999999999</v>
      </c>
      <c r="F494" s="10">
        <f t="shared" si="14"/>
        <v>1.2533323356430466</v>
      </c>
      <c r="G494" s="10">
        <v>492</v>
      </c>
      <c r="H494" s="10">
        <f t="shared" si="15"/>
        <v>10</v>
      </c>
    </row>
    <row r="495" spans="5:8">
      <c r="E495" s="131">
        <v>0.49299999999999999</v>
      </c>
      <c r="F495" s="10">
        <f t="shared" si="14"/>
        <v>1.0973431109104577</v>
      </c>
      <c r="G495" s="10">
        <v>493</v>
      </c>
      <c r="H495" s="10">
        <f t="shared" si="15"/>
        <v>-10</v>
      </c>
    </row>
    <row r="496" spans="5:8">
      <c r="E496" s="10">
        <v>0.49399999999999999</v>
      </c>
      <c r="F496" s="10">
        <f t="shared" si="14"/>
        <v>0.94108313318514902</v>
      </c>
      <c r="G496" s="10">
        <v>494</v>
      </c>
      <c r="H496" s="10">
        <f t="shared" si="15"/>
        <v>10</v>
      </c>
    </row>
    <row r="497" spans="5:8">
      <c r="E497" s="131">
        <v>0.495</v>
      </c>
      <c r="F497" s="10">
        <f t="shared" si="14"/>
        <v>0.78459095727845618</v>
      </c>
      <c r="G497" s="10">
        <v>495</v>
      </c>
      <c r="H497" s="10">
        <f t="shared" si="15"/>
        <v>-10</v>
      </c>
    </row>
    <row r="498" spans="5:8">
      <c r="E498" s="10">
        <v>0.496</v>
      </c>
      <c r="F498" s="10">
        <f t="shared" si="14"/>
        <v>0.6279051952931326</v>
      </c>
      <c r="G498" s="10">
        <v>496</v>
      </c>
      <c r="H498" s="10">
        <f t="shared" si="15"/>
        <v>10</v>
      </c>
    </row>
    <row r="499" spans="5:8">
      <c r="E499" s="131">
        <v>0.497</v>
      </c>
      <c r="F499" s="10">
        <f t="shared" si="14"/>
        <v>0.47106450709642639</v>
      </c>
      <c r="G499" s="10">
        <v>497</v>
      </c>
      <c r="H499" s="10">
        <f t="shared" si="15"/>
        <v>-10</v>
      </c>
    </row>
    <row r="500" spans="5:8">
      <c r="E500" s="10">
        <v>0.498</v>
      </c>
      <c r="F500" s="10">
        <f t="shared" si="14"/>
        <v>0.31410759078128359</v>
      </c>
      <c r="G500" s="10">
        <v>498</v>
      </c>
      <c r="H500" s="10">
        <f t="shared" si="15"/>
        <v>10</v>
      </c>
    </row>
    <row r="501" spans="5:8">
      <c r="E501" s="131">
        <v>0.499</v>
      </c>
      <c r="F501" s="10">
        <f t="shared" si="14"/>
        <v>0.15707317311820831</v>
      </c>
      <c r="G501" s="10">
        <v>499</v>
      </c>
      <c r="H501" s="10">
        <f t="shared" si="15"/>
        <v>-10</v>
      </c>
    </row>
    <row r="502" spans="5:8">
      <c r="E502" s="10">
        <v>0.5</v>
      </c>
      <c r="F502" s="10">
        <f t="shared" si="14"/>
        <v>2.45029690981724E-15</v>
      </c>
      <c r="G502" s="10">
        <v>500</v>
      </c>
      <c r="H502" s="10">
        <f t="shared" si="15"/>
        <v>10</v>
      </c>
    </row>
    <row r="503" spans="5:8">
      <c r="E503" s="131">
        <v>0.501</v>
      </c>
      <c r="F503" s="10">
        <f t="shared" si="14"/>
        <v>-0.15707317311820343</v>
      </c>
      <c r="G503" s="10">
        <v>501</v>
      </c>
      <c r="H503" s="10">
        <f t="shared" si="15"/>
        <v>-10</v>
      </c>
    </row>
    <row r="504" spans="5:8">
      <c r="E504" s="10">
        <v>0.502</v>
      </c>
      <c r="F504" s="10">
        <f t="shared" si="14"/>
        <v>-0.3141075907812787</v>
      </c>
      <c r="G504" s="10">
        <v>502</v>
      </c>
      <c r="H504" s="10">
        <f t="shared" si="15"/>
        <v>10</v>
      </c>
    </row>
    <row r="505" spans="5:8">
      <c r="E505" s="131">
        <v>0.503</v>
      </c>
      <c r="F505" s="10">
        <f t="shared" si="14"/>
        <v>-0.47106450709642145</v>
      </c>
      <c r="G505" s="10">
        <v>503</v>
      </c>
      <c r="H505" s="10">
        <f t="shared" si="15"/>
        <v>-10</v>
      </c>
    </row>
    <row r="506" spans="5:8">
      <c r="E506" s="10">
        <v>0.504</v>
      </c>
      <c r="F506" s="10">
        <f t="shared" si="14"/>
        <v>-0.62790519529312783</v>
      </c>
      <c r="G506" s="10">
        <v>504</v>
      </c>
      <c r="H506" s="10">
        <f t="shared" si="15"/>
        <v>10</v>
      </c>
    </row>
    <row r="507" spans="5:8">
      <c r="E507" s="131">
        <v>0.505</v>
      </c>
      <c r="F507" s="10">
        <f t="shared" si="14"/>
        <v>-0.78459095727845141</v>
      </c>
      <c r="G507" s="10">
        <v>505</v>
      </c>
      <c r="H507" s="10">
        <f t="shared" si="15"/>
        <v>-10</v>
      </c>
    </row>
    <row r="508" spans="5:8">
      <c r="E508" s="10">
        <v>0.50600000000000001</v>
      </c>
      <c r="F508" s="10">
        <f t="shared" si="14"/>
        <v>-0.94108313318514425</v>
      </c>
      <c r="G508" s="10">
        <v>506</v>
      </c>
      <c r="H508" s="10">
        <f t="shared" si="15"/>
        <v>10</v>
      </c>
    </row>
    <row r="509" spans="5:8">
      <c r="E509" s="131">
        <v>0.50700000000000001</v>
      </c>
      <c r="F509" s="10">
        <f t="shared" si="14"/>
        <v>-1.0973431109104528</v>
      </c>
      <c r="G509" s="10">
        <v>507</v>
      </c>
      <c r="H509" s="10">
        <f t="shared" si="15"/>
        <v>-10</v>
      </c>
    </row>
    <row r="510" spans="5:8">
      <c r="E510" s="10">
        <v>0.50800000000000001</v>
      </c>
      <c r="F510" s="10">
        <f t="shared" si="14"/>
        <v>-1.2533323356430417</v>
      </c>
      <c r="G510" s="10">
        <v>508</v>
      </c>
      <c r="H510" s="10">
        <f t="shared" si="15"/>
        <v>10</v>
      </c>
    </row>
    <row r="511" spans="5:8">
      <c r="E511" s="131">
        <v>0.50900000000000001</v>
      </c>
      <c r="F511" s="10">
        <f t="shared" si="14"/>
        <v>-1.4090123193758251</v>
      </c>
      <c r="G511" s="10">
        <v>509</v>
      </c>
      <c r="H511" s="10">
        <f t="shared" si="15"/>
        <v>-10</v>
      </c>
    </row>
    <row r="512" spans="5:8">
      <c r="E512" s="10">
        <v>0.51</v>
      </c>
      <c r="F512" s="10">
        <f t="shared" si="14"/>
        <v>-1.5643446504023151</v>
      </c>
      <c r="G512" s="10">
        <v>510</v>
      </c>
      <c r="H512" s="10">
        <f t="shared" si="15"/>
        <v>10</v>
      </c>
    </row>
    <row r="513" spans="5:8">
      <c r="E513" s="131">
        <v>0.51100000000000001</v>
      </c>
      <c r="F513" s="10">
        <f t="shared" si="14"/>
        <v>-1.7192910027940922</v>
      </c>
      <c r="G513" s="10">
        <v>511</v>
      </c>
      <c r="H513" s="10">
        <f t="shared" si="15"/>
        <v>-10</v>
      </c>
    </row>
    <row r="514" spans="5:8">
      <c r="E514" s="10">
        <v>0.51200000000000001</v>
      </c>
      <c r="F514" s="10">
        <f t="shared" si="14"/>
        <v>-1.8738131458572507</v>
      </c>
      <c r="G514" s="10">
        <v>512</v>
      </c>
      <c r="H514" s="10">
        <f t="shared" si="15"/>
        <v>10</v>
      </c>
    </row>
    <row r="515" spans="5:8">
      <c r="E515" s="131">
        <v>0.51300000000000001</v>
      </c>
      <c r="F515" s="10">
        <f t="shared" si="14"/>
        <v>-2.0278729535651197</v>
      </c>
      <c r="G515" s="10">
        <v>513</v>
      </c>
      <c r="H515" s="10">
        <f t="shared" si="15"/>
        <v>-10</v>
      </c>
    </row>
    <row r="516" spans="5:8">
      <c r="E516" s="10">
        <v>0.51400000000000001</v>
      </c>
      <c r="F516" s="10">
        <f t="shared" ref="F516:F579" si="16">$C$7*SIN($C$4*$C$5-$C$6*E516)</f>
        <v>-2.1814324139654282</v>
      </c>
      <c r="G516" s="10">
        <v>514</v>
      </c>
      <c r="H516" s="10">
        <f t="shared" ref="H516:H579" si="17">$C$7*SIN($C$4*$C$5-$C$6*G516)</f>
        <v>10</v>
      </c>
    </row>
    <row r="517" spans="5:8">
      <c r="E517" s="131">
        <v>0.51500000000000001</v>
      </c>
      <c r="F517" s="10">
        <f t="shared" si="16"/>
        <v>-2.3344536385590473</v>
      </c>
      <c r="G517" s="10">
        <v>515</v>
      </c>
      <c r="H517" s="10">
        <f t="shared" si="17"/>
        <v>-10</v>
      </c>
    </row>
    <row r="518" spans="5:8">
      <c r="E518" s="10">
        <v>0.51600000000000001</v>
      </c>
      <c r="F518" s="10">
        <f t="shared" si="16"/>
        <v>-2.4868988716485489</v>
      </c>
      <c r="G518" s="10">
        <v>516</v>
      </c>
      <c r="H518" s="10">
        <f t="shared" si="17"/>
        <v>10</v>
      </c>
    </row>
    <row r="519" spans="5:8">
      <c r="E519" s="131">
        <v>0.51700000000000002</v>
      </c>
      <c r="F519" s="10">
        <f t="shared" si="16"/>
        <v>-2.6387304996537204</v>
      </c>
      <c r="G519" s="10">
        <v>517</v>
      </c>
      <c r="H519" s="10">
        <f t="shared" si="17"/>
        <v>-10</v>
      </c>
    </row>
    <row r="520" spans="5:8">
      <c r="E520" s="10">
        <v>0.51800000000000002</v>
      </c>
      <c r="F520" s="10">
        <f t="shared" si="16"/>
        <v>-2.7899110603922916</v>
      </c>
      <c r="G520" s="10">
        <v>518</v>
      </c>
      <c r="H520" s="10">
        <f t="shared" si="17"/>
        <v>10</v>
      </c>
    </row>
    <row r="521" spans="5:8">
      <c r="E521" s="131">
        <v>0.51900000000000002</v>
      </c>
      <c r="F521" s="10">
        <f t="shared" si="16"/>
        <v>-2.9404032523230468</v>
      </c>
      <c r="G521" s="10">
        <v>519</v>
      </c>
      <c r="H521" s="10">
        <f t="shared" si="17"/>
        <v>-10</v>
      </c>
    </row>
    <row r="522" spans="5:8">
      <c r="E522" s="10">
        <v>0.52</v>
      </c>
      <c r="F522" s="10">
        <f t="shared" si="16"/>
        <v>-3.0901699437494718</v>
      </c>
      <c r="G522" s="10">
        <v>520</v>
      </c>
      <c r="H522" s="10">
        <f t="shared" si="17"/>
        <v>10</v>
      </c>
    </row>
    <row r="523" spans="5:8">
      <c r="E523" s="131">
        <v>0.52100000000000002</v>
      </c>
      <c r="F523" s="10">
        <f t="shared" si="16"/>
        <v>-3.2391741819814994</v>
      </c>
      <c r="G523" s="10">
        <v>521</v>
      </c>
      <c r="H523" s="10">
        <f t="shared" si="17"/>
        <v>-10</v>
      </c>
    </row>
    <row r="524" spans="5:8">
      <c r="E524" s="10">
        <v>0.52200000000000002</v>
      </c>
      <c r="F524" s="10">
        <f t="shared" si="16"/>
        <v>-3.3873792024529097</v>
      </c>
      <c r="G524" s="10">
        <v>522</v>
      </c>
      <c r="H524" s="10">
        <f t="shared" si="17"/>
        <v>10</v>
      </c>
    </row>
    <row r="525" spans="5:8">
      <c r="E525" s="131">
        <v>0.52300000000000002</v>
      </c>
      <c r="F525" s="10">
        <f t="shared" si="16"/>
        <v>-3.5347484377925746</v>
      </c>
      <c r="G525" s="10">
        <v>523</v>
      </c>
      <c r="H525" s="10">
        <f t="shared" si="17"/>
        <v>-10</v>
      </c>
    </row>
    <row r="526" spans="5:8">
      <c r="E526" s="10">
        <v>0.52400000000000002</v>
      </c>
      <c r="F526" s="10">
        <f t="shared" si="16"/>
        <v>-3.6812455268467739</v>
      </c>
      <c r="G526" s="10">
        <v>524</v>
      </c>
      <c r="H526" s="10">
        <f t="shared" si="17"/>
        <v>10</v>
      </c>
    </row>
    <row r="527" spans="5:8">
      <c r="E527" s="131">
        <v>0.52500000000000002</v>
      </c>
      <c r="F527" s="10">
        <f t="shared" si="16"/>
        <v>-3.8268343236508997</v>
      </c>
      <c r="G527" s="10">
        <v>525</v>
      </c>
      <c r="H527" s="10">
        <f t="shared" si="17"/>
        <v>-10</v>
      </c>
    </row>
    <row r="528" spans="5:8">
      <c r="E528" s="10">
        <v>0.52600000000000002</v>
      </c>
      <c r="F528" s="10">
        <f t="shared" si="16"/>
        <v>-3.9714789063478149</v>
      </c>
      <c r="G528" s="10">
        <v>526</v>
      </c>
      <c r="H528" s="10">
        <f t="shared" si="17"/>
        <v>10</v>
      </c>
    </row>
    <row r="529" spans="5:8">
      <c r="E529" s="131">
        <v>0.52700000000000002</v>
      </c>
      <c r="F529" s="10">
        <f t="shared" si="16"/>
        <v>-4.1151435860510874</v>
      </c>
      <c r="G529" s="10">
        <v>527</v>
      </c>
      <c r="H529" s="10">
        <f t="shared" si="17"/>
        <v>-10</v>
      </c>
    </row>
    <row r="530" spans="5:8">
      <c r="E530" s="10">
        <v>0.52800000000000002</v>
      </c>
      <c r="F530" s="10">
        <f t="shared" si="16"/>
        <v>-4.2577929156507341</v>
      </c>
      <c r="G530" s="10">
        <v>528</v>
      </c>
      <c r="H530" s="10">
        <f t="shared" si="17"/>
        <v>10</v>
      </c>
    </row>
    <row r="531" spans="5:8">
      <c r="E531" s="131">
        <v>0.52900000000000003</v>
      </c>
      <c r="F531" s="10">
        <f t="shared" si="16"/>
        <v>-4.3993916985591497</v>
      </c>
      <c r="G531" s="10">
        <v>529</v>
      </c>
      <c r="H531" s="10">
        <f t="shared" si="17"/>
        <v>-10</v>
      </c>
    </row>
    <row r="532" spans="5:8">
      <c r="E532" s="10">
        <v>0.53</v>
      </c>
      <c r="F532" s="10">
        <f t="shared" si="16"/>
        <v>-4.5399049973954737</v>
      </c>
      <c r="G532" s="10">
        <v>530</v>
      </c>
      <c r="H532" s="10">
        <f t="shared" si="17"/>
        <v>10</v>
      </c>
    </row>
    <row r="533" spans="5:8">
      <c r="E533" s="131">
        <v>0.53100000000000003</v>
      </c>
      <c r="F533" s="10">
        <f t="shared" si="16"/>
        <v>-4.679298142605731</v>
      </c>
      <c r="G533" s="10">
        <v>531</v>
      </c>
      <c r="H533" s="10">
        <f t="shared" si="17"/>
        <v>-10</v>
      </c>
    </row>
    <row r="534" spans="5:8">
      <c r="E534" s="10">
        <v>0.53200000000000003</v>
      </c>
      <c r="F534" s="10">
        <f t="shared" si="16"/>
        <v>-4.8175367410171566</v>
      </c>
      <c r="G534" s="10">
        <v>532</v>
      </c>
      <c r="H534" s="10">
        <f t="shared" si="17"/>
        <v>10</v>
      </c>
    </row>
    <row r="535" spans="5:8">
      <c r="E535" s="131">
        <v>0.53300000000000003</v>
      </c>
      <c r="F535" s="10">
        <f t="shared" si="16"/>
        <v>-4.9545866843240711</v>
      </c>
      <c r="G535" s="10">
        <v>533</v>
      </c>
      <c r="H535" s="10">
        <f t="shared" si="17"/>
        <v>-10</v>
      </c>
    </row>
    <row r="536" spans="5:8">
      <c r="E536" s="10">
        <v>0.53400000000000003</v>
      </c>
      <c r="F536" s="10">
        <f t="shared" si="16"/>
        <v>-5.0904141575037158</v>
      </c>
      <c r="G536" s="10">
        <v>534</v>
      </c>
      <c r="H536" s="10">
        <f t="shared" si="17"/>
        <v>10</v>
      </c>
    </row>
    <row r="537" spans="5:8">
      <c r="E537" s="131">
        <v>0.53500000000000003</v>
      </c>
      <c r="F537" s="10">
        <f t="shared" si="16"/>
        <v>-5.2249856471594978</v>
      </c>
      <c r="G537" s="10">
        <v>535</v>
      </c>
      <c r="H537" s="10">
        <f t="shared" si="17"/>
        <v>-10</v>
      </c>
    </row>
    <row r="538" spans="5:8">
      <c r="E538" s="10">
        <v>0.53600000000000003</v>
      </c>
      <c r="F538" s="10">
        <f t="shared" si="16"/>
        <v>-5.3582679497899663</v>
      </c>
      <c r="G538" s="10">
        <v>536</v>
      </c>
      <c r="H538" s="10">
        <f t="shared" si="17"/>
        <v>10</v>
      </c>
    </row>
    <row r="539" spans="5:8">
      <c r="E539" s="131">
        <v>0.53700000000000003</v>
      </c>
      <c r="F539" s="10">
        <f t="shared" si="16"/>
        <v>-5.4902281799813242</v>
      </c>
      <c r="G539" s="10">
        <v>537</v>
      </c>
      <c r="H539" s="10">
        <f t="shared" si="17"/>
        <v>-10</v>
      </c>
    </row>
    <row r="540" spans="5:8">
      <c r="E540" s="10">
        <v>0.53800000000000003</v>
      </c>
      <c r="F540" s="10">
        <f t="shared" si="16"/>
        <v>-5.6208337785213045</v>
      </c>
      <c r="G540" s="10">
        <v>538</v>
      </c>
      <c r="H540" s="10">
        <f t="shared" si="17"/>
        <v>10</v>
      </c>
    </row>
    <row r="541" spans="5:8">
      <c r="E541" s="131">
        <v>0.53900000000000003</v>
      </c>
      <c r="F541" s="10">
        <f t="shared" si="16"/>
        <v>-5.7500525204327912</v>
      </c>
      <c r="G541" s="10">
        <v>539</v>
      </c>
      <c r="H541" s="10">
        <f t="shared" si="17"/>
        <v>-10</v>
      </c>
    </row>
    <row r="542" spans="5:8">
      <c r="E542" s="10">
        <v>0.54</v>
      </c>
      <c r="F542" s="10">
        <f t="shared" si="16"/>
        <v>-5.8778525229247292</v>
      </c>
      <c r="G542" s="10">
        <v>540</v>
      </c>
      <c r="H542" s="10">
        <f t="shared" si="17"/>
        <v>10</v>
      </c>
    </row>
    <row r="543" spans="5:8">
      <c r="E543" s="131">
        <v>0.54100000000000004</v>
      </c>
      <c r="F543" s="10">
        <f t="shared" si="16"/>
        <v>-6.0042022532588444</v>
      </c>
      <c r="G543" s="10">
        <v>541</v>
      </c>
      <c r="H543" s="10">
        <f t="shared" si="17"/>
        <v>-10</v>
      </c>
    </row>
    <row r="544" spans="5:8">
      <c r="E544" s="10">
        <v>0.54200000000000004</v>
      </c>
      <c r="F544" s="10">
        <f t="shared" si="16"/>
        <v>-6.1290705365297615</v>
      </c>
      <c r="G544" s="10">
        <v>542</v>
      </c>
      <c r="H544" s="10">
        <f t="shared" si="17"/>
        <v>10</v>
      </c>
    </row>
    <row r="545" spans="5:8">
      <c r="E545" s="131">
        <v>0.54300000000000004</v>
      </c>
      <c r="F545" s="10">
        <f t="shared" si="16"/>
        <v>-6.2524265633570542</v>
      </c>
      <c r="G545" s="10">
        <v>543</v>
      </c>
      <c r="H545" s="10">
        <f t="shared" si="17"/>
        <v>-10</v>
      </c>
    </row>
    <row r="546" spans="5:8">
      <c r="E546" s="10">
        <v>0.54400000000000004</v>
      </c>
      <c r="F546" s="10">
        <f t="shared" si="16"/>
        <v>-6.3742398974869063</v>
      </c>
      <c r="G546" s="10">
        <v>544</v>
      </c>
      <c r="H546" s="10">
        <f t="shared" si="17"/>
        <v>10</v>
      </c>
    </row>
    <row r="547" spans="5:8">
      <c r="E547" s="131">
        <v>0.54500000000000004</v>
      </c>
      <c r="F547" s="10">
        <f t="shared" si="16"/>
        <v>-6.4944804833018379</v>
      </c>
      <c r="G547" s="10">
        <v>545</v>
      </c>
      <c r="H547" s="10">
        <f t="shared" si="17"/>
        <v>-10</v>
      </c>
    </row>
    <row r="548" spans="5:8">
      <c r="E548" s="10">
        <v>0.54600000000000004</v>
      </c>
      <c r="F548" s="10">
        <f t="shared" si="16"/>
        <v>-6.6131186532365263</v>
      </c>
      <c r="G548" s="10">
        <v>546</v>
      </c>
      <c r="H548" s="10">
        <f t="shared" si="17"/>
        <v>10</v>
      </c>
    </row>
    <row r="549" spans="5:8">
      <c r="E549" s="131">
        <v>0.54700000000000004</v>
      </c>
      <c r="F549" s="10">
        <f t="shared" si="16"/>
        <v>-6.7301251350977331</v>
      </c>
      <c r="G549" s="10">
        <v>547</v>
      </c>
      <c r="H549" s="10">
        <f t="shared" si="17"/>
        <v>-10</v>
      </c>
    </row>
    <row r="550" spans="5:8">
      <c r="E550" s="10">
        <v>0.54800000000000004</v>
      </c>
      <c r="F550" s="10">
        <f t="shared" si="16"/>
        <v>-6.8454710592868926</v>
      </c>
      <c r="G550" s="10">
        <v>548</v>
      </c>
      <c r="H550" s="10">
        <f t="shared" si="17"/>
        <v>10</v>
      </c>
    </row>
    <row r="551" spans="5:8">
      <c r="E551" s="131">
        <v>0.54900000000000004</v>
      </c>
      <c r="F551" s="10">
        <f t="shared" si="16"/>
        <v>-6.959127965923142</v>
      </c>
      <c r="G551" s="10">
        <v>549</v>
      </c>
      <c r="H551" s="10">
        <f t="shared" si="17"/>
        <v>-10</v>
      </c>
    </row>
    <row r="552" spans="5:8">
      <c r="E552" s="10">
        <v>0.55000000000000004</v>
      </c>
      <c r="F552" s="10">
        <f t="shared" si="16"/>
        <v>-7.0710678118654791</v>
      </c>
      <c r="G552" s="10">
        <v>550</v>
      </c>
      <c r="H552" s="10">
        <f t="shared" si="17"/>
        <v>10</v>
      </c>
    </row>
    <row r="553" spans="5:8">
      <c r="E553" s="131">
        <v>0.55100000000000005</v>
      </c>
      <c r="F553" s="10">
        <f t="shared" si="16"/>
        <v>-7.1812629776318859</v>
      </c>
      <c r="G553" s="10">
        <v>551</v>
      </c>
      <c r="H553" s="10">
        <f t="shared" si="17"/>
        <v>-10</v>
      </c>
    </row>
    <row r="554" spans="5:8">
      <c r="E554" s="10">
        <v>0.55200000000000005</v>
      </c>
      <c r="F554" s="10">
        <f t="shared" si="16"/>
        <v>-7.2896862742141177</v>
      </c>
      <c r="G554" s="10">
        <v>552</v>
      </c>
      <c r="H554" s="10">
        <f t="shared" si="17"/>
        <v>10</v>
      </c>
    </row>
    <row r="555" spans="5:8">
      <c r="E555" s="131">
        <v>0.55300000000000005</v>
      </c>
      <c r="F555" s="10">
        <f t="shared" si="16"/>
        <v>-7.3963109497861055</v>
      </c>
      <c r="G555" s="10">
        <v>553</v>
      </c>
      <c r="H555" s="10">
        <f t="shared" si="17"/>
        <v>-10</v>
      </c>
    </row>
    <row r="556" spans="5:8">
      <c r="E556" s="10">
        <v>0.55400000000000005</v>
      </c>
      <c r="F556" s="10">
        <f t="shared" si="16"/>
        <v>-7.5011106963045968</v>
      </c>
      <c r="G556" s="10">
        <v>554</v>
      </c>
      <c r="H556" s="10">
        <f t="shared" si="17"/>
        <v>10</v>
      </c>
    </row>
    <row r="557" spans="5:8">
      <c r="E557" s="131">
        <v>0.55500000000000005</v>
      </c>
      <c r="F557" s="10">
        <f t="shared" si="16"/>
        <v>-7.6040596560003157</v>
      </c>
      <c r="G557" s="10">
        <v>555</v>
      </c>
      <c r="H557" s="10">
        <f t="shared" si="17"/>
        <v>-10</v>
      </c>
    </row>
    <row r="558" spans="5:8">
      <c r="E558" s="10">
        <v>0.55600000000000005</v>
      </c>
      <c r="F558" s="10">
        <f t="shared" si="16"/>
        <v>-7.7051324277578921</v>
      </c>
      <c r="G558" s="10">
        <v>556</v>
      </c>
      <c r="H558" s="10">
        <f t="shared" si="17"/>
        <v>10</v>
      </c>
    </row>
    <row r="559" spans="5:8">
      <c r="E559" s="131">
        <v>0.55700000000000005</v>
      </c>
      <c r="F559" s="10">
        <f t="shared" si="16"/>
        <v>-7.8043040733833022</v>
      </c>
      <c r="G559" s="10">
        <v>557</v>
      </c>
      <c r="H559" s="10">
        <f t="shared" si="17"/>
        <v>-10</v>
      </c>
    </row>
    <row r="560" spans="5:8">
      <c r="E560" s="10">
        <v>0.55800000000000005</v>
      </c>
      <c r="F560" s="10">
        <f t="shared" si="16"/>
        <v>-7.9015501237569028</v>
      </c>
      <c r="G560" s="10">
        <v>558</v>
      </c>
      <c r="H560" s="10">
        <f t="shared" si="17"/>
        <v>10</v>
      </c>
    </row>
    <row r="561" spans="5:8">
      <c r="E561" s="131">
        <v>0.55900000000000005</v>
      </c>
      <c r="F561" s="10">
        <f t="shared" si="16"/>
        <v>-7.9968465848709087</v>
      </c>
      <c r="G561" s="10">
        <v>559</v>
      </c>
      <c r="H561" s="10">
        <f t="shared" si="17"/>
        <v>-10</v>
      </c>
    </row>
    <row r="562" spans="5:8">
      <c r="E562" s="10">
        <v>0.56000000000000005</v>
      </c>
      <c r="F562" s="10">
        <f t="shared" si="16"/>
        <v>-8.0901699437494727</v>
      </c>
      <c r="G562" s="10">
        <v>560</v>
      </c>
      <c r="H562" s="10">
        <f t="shared" si="17"/>
        <v>10</v>
      </c>
    </row>
    <row r="563" spans="5:8">
      <c r="E563" s="131">
        <v>0.56100000000000005</v>
      </c>
      <c r="F563" s="10">
        <f t="shared" si="16"/>
        <v>-8.1814971742502376</v>
      </c>
      <c r="G563" s="10">
        <v>561</v>
      </c>
      <c r="H563" s="10">
        <f t="shared" si="17"/>
        <v>-10</v>
      </c>
    </row>
    <row r="564" spans="5:8">
      <c r="E564" s="10">
        <v>0.56200000000000006</v>
      </c>
      <c r="F564" s="10">
        <f t="shared" si="16"/>
        <v>-8.2708057427456261</v>
      </c>
      <c r="G564" s="10">
        <v>562</v>
      </c>
      <c r="H564" s="10">
        <f t="shared" si="17"/>
        <v>10</v>
      </c>
    </row>
    <row r="565" spans="5:8">
      <c r="E565" s="131">
        <v>0.56299999999999994</v>
      </c>
      <c r="F565" s="10">
        <f t="shared" si="16"/>
        <v>-8.358073613682695</v>
      </c>
      <c r="G565" s="10">
        <v>563</v>
      </c>
      <c r="H565" s="10">
        <f t="shared" si="17"/>
        <v>-10</v>
      </c>
    </row>
    <row r="566" spans="5:8">
      <c r="E566" s="10">
        <v>0.56399999999999995</v>
      </c>
      <c r="F566" s="10">
        <f t="shared" si="16"/>
        <v>-8.4432792550201476</v>
      </c>
      <c r="G566" s="10">
        <v>564</v>
      </c>
      <c r="H566" s="10">
        <f t="shared" si="17"/>
        <v>10</v>
      </c>
    </row>
    <row r="567" spans="5:8">
      <c r="E567" s="131">
        <v>0.56499999999999995</v>
      </c>
      <c r="F567" s="10">
        <f t="shared" si="16"/>
        <v>-8.5264016435409147</v>
      </c>
      <c r="G567" s="10">
        <v>565</v>
      </c>
      <c r="H567" s="10">
        <f t="shared" si="17"/>
        <v>-10</v>
      </c>
    </row>
    <row r="568" spans="5:8">
      <c r="E568" s="10">
        <v>0.56599999999999995</v>
      </c>
      <c r="F568" s="10">
        <f t="shared" si="16"/>
        <v>-8.607420270039432</v>
      </c>
      <c r="G568" s="10">
        <v>566</v>
      </c>
      <c r="H568" s="10">
        <f t="shared" si="17"/>
        <v>10</v>
      </c>
    </row>
    <row r="569" spans="5:8">
      <c r="E569" s="131">
        <v>0.56699999999999995</v>
      </c>
      <c r="F569" s="10">
        <f t="shared" si="16"/>
        <v>-8.6863151443819024</v>
      </c>
      <c r="G569" s="10">
        <v>567</v>
      </c>
      <c r="H569" s="10">
        <f t="shared" si="17"/>
        <v>-10</v>
      </c>
    </row>
    <row r="570" spans="5:8">
      <c r="E570" s="10">
        <v>0.56799999999999995</v>
      </c>
      <c r="F570" s="10">
        <f t="shared" si="16"/>
        <v>-8.7630668004386312</v>
      </c>
      <c r="G570" s="10">
        <v>568</v>
      </c>
      <c r="H570" s="10">
        <f t="shared" si="17"/>
        <v>10</v>
      </c>
    </row>
    <row r="571" spans="5:8">
      <c r="E571" s="131">
        <v>0.56899999999999995</v>
      </c>
      <c r="F571" s="10">
        <f t="shared" si="16"/>
        <v>-8.837656300886934</v>
      </c>
      <c r="G571" s="10">
        <v>569</v>
      </c>
      <c r="H571" s="10">
        <f t="shared" si="17"/>
        <v>-10</v>
      </c>
    </row>
    <row r="572" spans="5:8">
      <c r="E572" s="10">
        <v>0.56999999999999995</v>
      </c>
      <c r="F572" s="10">
        <f t="shared" si="16"/>
        <v>-8.9100652418836734</v>
      </c>
      <c r="G572" s="10">
        <v>570</v>
      </c>
      <c r="H572" s="10">
        <f t="shared" si="17"/>
        <v>10</v>
      </c>
    </row>
    <row r="573" spans="5:8">
      <c r="E573" s="131">
        <v>0.57099999999999995</v>
      </c>
      <c r="F573" s="10">
        <f t="shared" si="16"/>
        <v>-8.9802757576061545</v>
      </c>
      <c r="G573" s="10">
        <v>571</v>
      </c>
      <c r="H573" s="10">
        <f t="shared" si="17"/>
        <v>-10</v>
      </c>
    </row>
    <row r="574" spans="5:8">
      <c r="E574" s="10">
        <v>0.57199999999999995</v>
      </c>
      <c r="F574" s="10">
        <f t="shared" si="16"/>
        <v>-9.0482705246601896</v>
      </c>
      <c r="G574" s="10">
        <v>572</v>
      </c>
      <c r="H574" s="10">
        <f t="shared" si="17"/>
        <v>10</v>
      </c>
    </row>
    <row r="575" spans="5:8">
      <c r="E575" s="131">
        <v>0.57299999999999995</v>
      </c>
      <c r="F575" s="10">
        <f t="shared" si="16"/>
        <v>-9.11403276635445</v>
      </c>
      <c r="G575" s="10">
        <v>573</v>
      </c>
      <c r="H575" s="10">
        <f t="shared" si="17"/>
        <v>-10</v>
      </c>
    </row>
    <row r="576" spans="5:8">
      <c r="E576" s="10">
        <v>0.57399999999999995</v>
      </c>
      <c r="F576" s="10">
        <f t="shared" si="16"/>
        <v>-9.1775462568398058</v>
      </c>
      <c r="G576" s="10">
        <v>574</v>
      </c>
      <c r="H576" s="10">
        <f t="shared" si="17"/>
        <v>10</v>
      </c>
    </row>
    <row r="577" spans="5:8">
      <c r="E577" s="131">
        <v>0.57499999999999996</v>
      </c>
      <c r="F577" s="10">
        <f t="shared" si="16"/>
        <v>-9.2387953251128643</v>
      </c>
      <c r="G577" s="10">
        <v>575</v>
      </c>
      <c r="H577" s="10">
        <f t="shared" si="17"/>
        <v>-10</v>
      </c>
    </row>
    <row r="578" spans="5:8">
      <c r="E578" s="10">
        <v>0.57599999999999996</v>
      </c>
      <c r="F578" s="10">
        <f t="shared" si="16"/>
        <v>-9.2977648588825073</v>
      </c>
      <c r="G578" s="10">
        <v>576</v>
      </c>
      <c r="H578" s="10">
        <f t="shared" si="17"/>
        <v>10</v>
      </c>
    </row>
    <row r="579" spans="5:8">
      <c r="E579" s="131">
        <v>0.57699999999999996</v>
      </c>
      <c r="F579" s="10">
        <f t="shared" si="16"/>
        <v>-9.3544403082986705</v>
      </c>
      <c r="G579" s="10">
        <v>577</v>
      </c>
      <c r="H579" s="10">
        <f t="shared" si="17"/>
        <v>-10</v>
      </c>
    </row>
    <row r="580" spans="5:8">
      <c r="E580" s="10">
        <v>0.57799999999999996</v>
      </c>
      <c r="F580" s="10">
        <f t="shared" ref="F580:F643" si="18">$C$7*SIN($C$4*$C$5-$C$6*E580)</f>
        <v>-9.4088076895422539</v>
      </c>
      <c r="G580" s="10">
        <v>578</v>
      </c>
      <c r="H580" s="10">
        <f t="shared" ref="H580:H643" si="19">$C$7*SIN($C$4*$C$5-$C$6*G580)</f>
        <v>10</v>
      </c>
    </row>
    <row r="581" spans="5:8">
      <c r="E581" s="131">
        <v>0.57899999999999996</v>
      </c>
      <c r="F581" s="10">
        <f t="shared" si="18"/>
        <v>-9.4608535882754499</v>
      </c>
      <c r="G581" s="10">
        <v>579</v>
      </c>
      <c r="H581" s="10">
        <f t="shared" si="19"/>
        <v>-10</v>
      </c>
    </row>
    <row r="582" spans="5:8">
      <c r="E582" s="10">
        <v>0.57999999999999996</v>
      </c>
      <c r="F582" s="10">
        <f t="shared" si="18"/>
        <v>-9.5105651629515346</v>
      </c>
      <c r="G582" s="10">
        <v>580</v>
      </c>
      <c r="H582" s="10">
        <f t="shared" si="19"/>
        <v>10</v>
      </c>
    </row>
    <row r="583" spans="5:8">
      <c r="E583" s="131">
        <v>0.58099999999999996</v>
      </c>
      <c r="F583" s="10">
        <f t="shared" si="18"/>
        <v>-9.5579301479832974</v>
      </c>
      <c r="G583" s="10">
        <v>581</v>
      </c>
      <c r="H583" s="10">
        <f t="shared" si="19"/>
        <v>-10</v>
      </c>
    </row>
    <row r="584" spans="5:8">
      <c r="E584" s="10">
        <v>0.58199999999999996</v>
      </c>
      <c r="F584" s="10">
        <f t="shared" si="18"/>
        <v>-9.6029368567694302</v>
      </c>
      <c r="G584" s="10">
        <v>582</v>
      </c>
      <c r="H584" s="10">
        <f t="shared" si="19"/>
        <v>10</v>
      </c>
    </row>
    <row r="585" spans="5:8">
      <c r="E585" s="131">
        <v>0.58299999999999996</v>
      </c>
      <c r="F585" s="10">
        <f t="shared" si="18"/>
        <v>-9.6455741845779777</v>
      </c>
      <c r="G585" s="10">
        <v>583</v>
      </c>
      <c r="H585" s="10">
        <f t="shared" si="19"/>
        <v>-10</v>
      </c>
    </row>
    <row r="586" spans="5:8">
      <c r="E586" s="10">
        <v>0.58399999999999996</v>
      </c>
      <c r="F586" s="10">
        <f t="shared" si="18"/>
        <v>-9.685831611286309</v>
      </c>
      <c r="G586" s="10">
        <v>584</v>
      </c>
      <c r="H586" s="10">
        <f t="shared" si="19"/>
        <v>10</v>
      </c>
    </row>
    <row r="587" spans="5:8">
      <c r="E587" s="131">
        <v>0.58499999999999996</v>
      </c>
      <c r="F587" s="10">
        <f t="shared" si="18"/>
        <v>-9.7236992039767625</v>
      </c>
      <c r="G587" s="10">
        <v>585</v>
      </c>
      <c r="H587" s="10">
        <f t="shared" si="19"/>
        <v>-10</v>
      </c>
    </row>
    <row r="588" spans="5:8">
      <c r="E588" s="10">
        <v>0.58599999999999997</v>
      </c>
      <c r="F588" s="10">
        <f t="shared" si="18"/>
        <v>-9.7591676193874726</v>
      </c>
      <c r="G588" s="10">
        <v>586</v>
      </c>
      <c r="H588" s="10">
        <f t="shared" si="19"/>
        <v>10</v>
      </c>
    </row>
    <row r="589" spans="5:8">
      <c r="E589" s="131">
        <v>0.58699999999999997</v>
      </c>
      <c r="F589" s="10">
        <f t="shared" si="18"/>
        <v>-9.7922281062176566</v>
      </c>
      <c r="G589" s="10">
        <v>587</v>
      </c>
      <c r="H589" s="10">
        <f t="shared" si="19"/>
        <v>-10</v>
      </c>
    </row>
    <row r="590" spans="5:8">
      <c r="E590" s="10">
        <v>0.58799999999999997</v>
      </c>
      <c r="F590" s="10">
        <f t="shared" si="18"/>
        <v>-9.8228725072868848</v>
      </c>
      <c r="G590" s="10">
        <v>588</v>
      </c>
      <c r="H590" s="10">
        <f t="shared" si="19"/>
        <v>10</v>
      </c>
    </row>
    <row r="591" spans="5:8">
      <c r="E591" s="131">
        <v>0.58899999999999997</v>
      </c>
      <c r="F591" s="10">
        <f t="shared" si="18"/>
        <v>-9.8510932615477387</v>
      </c>
      <c r="G591" s="10">
        <v>589</v>
      </c>
      <c r="H591" s="10">
        <f t="shared" si="19"/>
        <v>-10</v>
      </c>
    </row>
    <row r="592" spans="5:8">
      <c r="E592" s="10">
        <v>0.59</v>
      </c>
      <c r="F592" s="10">
        <f t="shared" si="18"/>
        <v>-9.876883405951375</v>
      </c>
      <c r="G592" s="10">
        <v>590</v>
      </c>
      <c r="H592" s="10">
        <f t="shared" si="19"/>
        <v>10</v>
      </c>
    </row>
    <row r="593" spans="5:8">
      <c r="E593" s="131">
        <v>0.59099999999999997</v>
      </c>
      <c r="F593" s="10">
        <f t="shared" si="18"/>
        <v>-9.9002365771655754</v>
      </c>
      <c r="G593" s="10">
        <v>591</v>
      </c>
      <c r="H593" s="10">
        <f t="shared" si="19"/>
        <v>-10</v>
      </c>
    </row>
    <row r="594" spans="5:8">
      <c r="E594" s="10">
        <v>0.59199999999999997</v>
      </c>
      <c r="F594" s="10">
        <f t="shared" si="18"/>
        <v>-9.9211470131447772</v>
      </c>
      <c r="G594" s="10">
        <v>592</v>
      </c>
      <c r="H594" s="10">
        <f t="shared" si="19"/>
        <v>10</v>
      </c>
    </row>
    <row r="595" spans="5:8">
      <c r="E595" s="131">
        <v>0.59299999999999997</v>
      </c>
      <c r="F595" s="10">
        <f t="shared" si="18"/>
        <v>-9.9396095545517955</v>
      </c>
      <c r="G595" s="10">
        <v>593</v>
      </c>
      <c r="H595" s="10">
        <f t="shared" si="19"/>
        <v>-10</v>
      </c>
    </row>
    <row r="596" spans="5:8">
      <c r="E596" s="10">
        <v>0.59399999999999997</v>
      </c>
      <c r="F596" s="10">
        <f t="shared" si="18"/>
        <v>-9.9556196460307991</v>
      </c>
      <c r="G596" s="10">
        <v>594</v>
      </c>
      <c r="H596" s="10">
        <f t="shared" si="19"/>
        <v>10</v>
      </c>
    </row>
    <row r="597" spans="5:8">
      <c r="E597" s="131">
        <v>0.59499999999999997</v>
      </c>
      <c r="F597" s="10">
        <f t="shared" si="18"/>
        <v>-9.969173337331279</v>
      </c>
      <c r="G597" s="10">
        <v>595</v>
      </c>
      <c r="H597" s="10">
        <f t="shared" si="19"/>
        <v>-10</v>
      </c>
    </row>
    <row r="598" spans="5:8">
      <c r="E598" s="10">
        <v>0.59599999999999997</v>
      </c>
      <c r="F598" s="10">
        <f t="shared" si="18"/>
        <v>-9.980267284282716</v>
      </c>
      <c r="G598" s="10">
        <v>596</v>
      </c>
      <c r="H598" s="10">
        <f t="shared" si="19"/>
        <v>10</v>
      </c>
    </row>
    <row r="599" spans="5:8">
      <c r="E599" s="131">
        <v>0.59699999999999998</v>
      </c>
      <c r="F599" s="10">
        <f t="shared" si="18"/>
        <v>-9.9888987496196986</v>
      </c>
      <c r="G599" s="10">
        <v>597</v>
      </c>
      <c r="H599" s="10">
        <f t="shared" si="19"/>
        <v>-10</v>
      </c>
    </row>
    <row r="600" spans="5:8">
      <c r="E600" s="10">
        <v>0.59799999999999998</v>
      </c>
      <c r="F600" s="10">
        <f t="shared" si="18"/>
        <v>-9.9950656036573164</v>
      </c>
      <c r="G600" s="10">
        <v>598</v>
      </c>
      <c r="H600" s="10">
        <f t="shared" si="19"/>
        <v>10</v>
      </c>
    </row>
    <row r="601" spans="5:8">
      <c r="E601" s="131">
        <v>0.59899999999999998</v>
      </c>
      <c r="F601" s="10">
        <f t="shared" si="18"/>
        <v>-9.9987663248166054</v>
      </c>
      <c r="G601" s="10">
        <v>599</v>
      </c>
      <c r="H601" s="10">
        <f t="shared" si="19"/>
        <v>-10</v>
      </c>
    </row>
    <row r="602" spans="5:8">
      <c r="E602" s="10">
        <v>0.6</v>
      </c>
      <c r="F602" s="10">
        <f t="shared" si="18"/>
        <v>-10</v>
      </c>
      <c r="G602" s="10">
        <v>600</v>
      </c>
      <c r="H602" s="10">
        <f t="shared" si="19"/>
        <v>10</v>
      </c>
    </row>
    <row r="603" spans="5:8">
      <c r="E603" s="131">
        <v>0.60099999999999998</v>
      </c>
      <c r="F603" s="10">
        <f t="shared" si="18"/>
        <v>-9.9987663248166054</v>
      </c>
      <c r="G603" s="10">
        <v>601</v>
      </c>
      <c r="H603" s="10">
        <f t="shared" si="19"/>
        <v>-10</v>
      </c>
    </row>
    <row r="604" spans="5:8">
      <c r="E604" s="10">
        <v>0.60199999999999998</v>
      </c>
      <c r="F604" s="10">
        <f t="shared" si="18"/>
        <v>-9.9950656036573164</v>
      </c>
      <c r="G604" s="10">
        <v>602</v>
      </c>
      <c r="H604" s="10">
        <f t="shared" si="19"/>
        <v>10</v>
      </c>
    </row>
    <row r="605" spans="5:8">
      <c r="E605" s="131">
        <v>0.60299999999999998</v>
      </c>
      <c r="F605" s="10">
        <f t="shared" si="18"/>
        <v>-9.9888987496197004</v>
      </c>
      <c r="G605" s="10">
        <v>603</v>
      </c>
      <c r="H605" s="10">
        <f t="shared" si="19"/>
        <v>-10</v>
      </c>
    </row>
    <row r="606" spans="5:8">
      <c r="E606" s="10">
        <v>0.60399999999999998</v>
      </c>
      <c r="F606" s="10">
        <f t="shared" si="18"/>
        <v>-9.980267284282716</v>
      </c>
      <c r="G606" s="10">
        <v>604</v>
      </c>
      <c r="H606" s="10">
        <f t="shared" si="19"/>
        <v>10</v>
      </c>
    </row>
    <row r="607" spans="5:8">
      <c r="E607" s="131">
        <v>0.60499999999999998</v>
      </c>
      <c r="F607" s="10">
        <f t="shared" si="18"/>
        <v>-9.969173337331279</v>
      </c>
      <c r="G607" s="10">
        <v>605</v>
      </c>
      <c r="H607" s="10">
        <f t="shared" si="19"/>
        <v>-10</v>
      </c>
    </row>
    <row r="608" spans="5:8">
      <c r="E608" s="10">
        <v>0.60599999999999998</v>
      </c>
      <c r="F608" s="10">
        <f t="shared" si="18"/>
        <v>-9.9556196460308009</v>
      </c>
      <c r="G608" s="10">
        <v>606</v>
      </c>
      <c r="H608" s="10">
        <f t="shared" si="19"/>
        <v>10</v>
      </c>
    </row>
    <row r="609" spans="5:8">
      <c r="E609" s="131">
        <v>0.60699999999999998</v>
      </c>
      <c r="F609" s="10">
        <f t="shared" si="18"/>
        <v>-9.9396095545517973</v>
      </c>
      <c r="G609" s="10">
        <v>607</v>
      </c>
      <c r="H609" s="10">
        <f t="shared" si="19"/>
        <v>-10</v>
      </c>
    </row>
    <row r="610" spans="5:8">
      <c r="E610" s="10">
        <v>0.60799999999999998</v>
      </c>
      <c r="F610" s="10">
        <f t="shared" si="18"/>
        <v>-9.921147013144779</v>
      </c>
      <c r="G610" s="10">
        <v>608</v>
      </c>
      <c r="H610" s="10">
        <f t="shared" si="19"/>
        <v>10</v>
      </c>
    </row>
    <row r="611" spans="5:8">
      <c r="E611" s="131">
        <v>0.60899999999999999</v>
      </c>
      <c r="F611" s="10">
        <f t="shared" si="18"/>
        <v>-9.9002365771655771</v>
      </c>
      <c r="G611" s="10">
        <v>609</v>
      </c>
      <c r="H611" s="10">
        <f t="shared" si="19"/>
        <v>-10</v>
      </c>
    </row>
    <row r="612" spans="5:8">
      <c r="E612" s="10">
        <v>0.61</v>
      </c>
      <c r="F612" s="10">
        <f t="shared" si="18"/>
        <v>-9.8768834059513786</v>
      </c>
      <c r="G612" s="10">
        <v>610</v>
      </c>
      <c r="H612" s="10">
        <f t="shared" si="19"/>
        <v>10</v>
      </c>
    </row>
    <row r="613" spans="5:8">
      <c r="E613" s="131">
        <v>0.61099999999999999</v>
      </c>
      <c r="F613" s="10">
        <f t="shared" si="18"/>
        <v>-9.8510932615477405</v>
      </c>
      <c r="G613" s="10">
        <v>611</v>
      </c>
      <c r="H613" s="10">
        <f t="shared" si="19"/>
        <v>-10</v>
      </c>
    </row>
    <row r="614" spans="5:8">
      <c r="E614" s="10">
        <v>0.61199999999999999</v>
      </c>
      <c r="F614" s="10">
        <f t="shared" si="18"/>
        <v>-9.8228725072868901</v>
      </c>
      <c r="G614" s="10">
        <v>612</v>
      </c>
      <c r="H614" s="10">
        <f t="shared" si="19"/>
        <v>10</v>
      </c>
    </row>
    <row r="615" spans="5:8">
      <c r="E615" s="131">
        <v>0.61299999999999999</v>
      </c>
      <c r="F615" s="10">
        <f t="shared" si="18"/>
        <v>-9.7922281062176584</v>
      </c>
      <c r="G615" s="10">
        <v>613</v>
      </c>
      <c r="H615" s="10">
        <f t="shared" si="19"/>
        <v>-10</v>
      </c>
    </row>
    <row r="616" spans="5:8">
      <c r="E616" s="10">
        <v>0.61399999999999999</v>
      </c>
      <c r="F616" s="10">
        <f t="shared" si="18"/>
        <v>-9.7591676193874726</v>
      </c>
      <c r="G616" s="10">
        <v>614</v>
      </c>
      <c r="H616" s="10">
        <f t="shared" si="19"/>
        <v>10</v>
      </c>
    </row>
    <row r="617" spans="5:8">
      <c r="E617" s="131">
        <v>0.61499999999999999</v>
      </c>
      <c r="F617" s="10">
        <f t="shared" si="18"/>
        <v>-9.7236992039767678</v>
      </c>
      <c r="G617" s="10">
        <v>615</v>
      </c>
      <c r="H617" s="10">
        <f t="shared" si="19"/>
        <v>-10</v>
      </c>
    </row>
    <row r="618" spans="5:8">
      <c r="E618" s="10">
        <v>0.61599999999999999</v>
      </c>
      <c r="F618" s="10">
        <f t="shared" si="18"/>
        <v>-9.6858316112863108</v>
      </c>
      <c r="G618" s="10">
        <v>616</v>
      </c>
      <c r="H618" s="10">
        <f t="shared" si="19"/>
        <v>10</v>
      </c>
    </row>
    <row r="619" spans="5:8">
      <c r="E619" s="131">
        <v>0.61699999999999999</v>
      </c>
      <c r="F619" s="10">
        <f t="shared" si="18"/>
        <v>-9.645574184577983</v>
      </c>
      <c r="G619" s="10">
        <v>617</v>
      </c>
      <c r="H619" s="10">
        <f t="shared" si="19"/>
        <v>-10</v>
      </c>
    </row>
    <row r="620" spans="5:8">
      <c r="E620" s="10">
        <v>0.61799999999999999</v>
      </c>
      <c r="F620" s="10">
        <f t="shared" si="18"/>
        <v>-9.6029368567694302</v>
      </c>
      <c r="G620" s="10">
        <v>618</v>
      </c>
      <c r="H620" s="10">
        <f t="shared" si="19"/>
        <v>10</v>
      </c>
    </row>
    <row r="621" spans="5:8">
      <c r="E621" s="131">
        <v>0.61899999999999999</v>
      </c>
      <c r="F621" s="10">
        <f t="shared" si="18"/>
        <v>-9.5579301479833045</v>
      </c>
      <c r="G621" s="10">
        <v>619</v>
      </c>
      <c r="H621" s="10">
        <f t="shared" si="19"/>
        <v>-10</v>
      </c>
    </row>
    <row r="622" spans="5:8">
      <c r="E622" s="10">
        <v>0.62</v>
      </c>
      <c r="F622" s="10">
        <f t="shared" si="18"/>
        <v>-9.5105651629515364</v>
      </c>
      <c r="G622" s="10">
        <v>620</v>
      </c>
      <c r="H622" s="10">
        <f t="shared" si="19"/>
        <v>10</v>
      </c>
    </row>
    <row r="623" spans="5:8">
      <c r="E623" s="131">
        <v>0.621</v>
      </c>
      <c r="F623" s="10">
        <f t="shared" si="18"/>
        <v>-9.4608535882754516</v>
      </c>
      <c r="G623" s="10">
        <v>621</v>
      </c>
      <c r="H623" s="10">
        <f t="shared" si="19"/>
        <v>-10</v>
      </c>
    </row>
    <row r="624" spans="5:8">
      <c r="E624" s="10">
        <v>0.622</v>
      </c>
      <c r="F624" s="10">
        <f t="shared" si="18"/>
        <v>-9.4088076895422574</v>
      </c>
      <c r="G624" s="10">
        <v>622</v>
      </c>
      <c r="H624" s="10">
        <f t="shared" si="19"/>
        <v>10</v>
      </c>
    </row>
    <row r="625" spans="5:8">
      <c r="E625" s="131">
        <v>0.623</v>
      </c>
      <c r="F625" s="10">
        <f t="shared" si="18"/>
        <v>-9.3544403082986722</v>
      </c>
      <c r="G625" s="10">
        <v>623</v>
      </c>
      <c r="H625" s="10">
        <f t="shared" si="19"/>
        <v>-10</v>
      </c>
    </row>
    <row r="626" spans="5:8">
      <c r="E626" s="10">
        <v>0.624</v>
      </c>
      <c r="F626" s="10">
        <f t="shared" si="18"/>
        <v>-9.2977648588825161</v>
      </c>
      <c r="G626" s="10">
        <v>624</v>
      </c>
      <c r="H626" s="10">
        <f t="shared" si="19"/>
        <v>10</v>
      </c>
    </row>
    <row r="627" spans="5:8">
      <c r="E627" s="131">
        <v>0.625</v>
      </c>
      <c r="F627" s="10">
        <f t="shared" si="18"/>
        <v>-9.2387953251128678</v>
      </c>
      <c r="G627" s="10">
        <v>625</v>
      </c>
      <c r="H627" s="10">
        <f t="shared" si="19"/>
        <v>-10</v>
      </c>
    </row>
    <row r="628" spans="5:8">
      <c r="E628" s="10">
        <v>0.626</v>
      </c>
      <c r="F628" s="10">
        <f t="shared" si="18"/>
        <v>-9.1775462568398147</v>
      </c>
      <c r="G628" s="10">
        <v>626</v>
      </c>
      <c r="H628" s="10">
        <f t="shared" si="19"/>
        <v>10</v>
      </c>
    </row>
    <row r="629" spans="5:8">
      <c r="E629" s="131">
        <v>0.627</v>
      </c>
      <c r="F629" s="10">
        <f t="shared" si="18"/>
        <v>-9.1140327663544536</v>
      </c>
      <c r="G629" s="10">
        <v>627</v>
      </c>
      <c r="H629" s="10">
        <f t="shared" si="19"/>
        <v>-10</v>
      </c>
    </row>
    <row r="630" spans="5:8">
      <c r="E630" s="10">
        <v>0.628</v>
      </c>
      <c r="F630" s="10">
        <f t="shared" si="18"/>
        <v>-9.0482705246602002</v>
      </c>
      <c r="G630" s="10">
        <v>628</v>
      </c>
      <c r="H630" s="10">
        <f t="shared" si="19"/>
        <v>10</v>
      </c>
    </row>
    <row r="631" spans="5:8">
      <c r="E631" s="131">
        <v>0.629</v>
      </c>
      <c r="F631" s="10">
        <f t="shared" si="18"/>
        <v>-8.980275757606158</v>
      </c>
      <c r="G631" s="10">
        <v>629</v>
      </c>
      <c r="H631" s="10">
        <f t="shared" si="19"/>
        <v>-10</v>
      </c>
    </row>
    <row r="632" spans="5:8">
      <c r="E632" s="10">
        <v>0.63</v>
      </c>
      <c r="F632" s="10">
        <f t="shared" si="18"/>
        <v>-8.9100652418836752</v>
      </c>
      <c r="G632" s="10">
        <v>630</v>
      </c>
      <c r="H632" s="10">
        <f t="shared" si="19"/>
        <v>10</v>
      </c>
    </row>
    <row r="633" spans="5:8">
      <c r="E633" s="131">
        <v>0.63100000000000001</v>
      </c>
      <c r="F633" s="10">
        <f t="shared" si="18"/>
        <v>-8.8376563008869358</v>
      </c>
      <c r="G633" s="10">
        <v>631</v>
      </c>
      <c r="H633" s="10">
        <f t="shared" si="19"/>
        <v>-10</v>
      </c>
    </row>
    <row r="634" spans="5:8">
      <c r="E634" s="10">
        <v>0.63200000000000001</v>
      </c>
      <c r="F634" s="10">
        <f t="shared" si="18"/>
        <v>-8.763066800438633</v>
      </c>
      <c r="G634" s="10">
        <v>632</v>
      </c>
      <c r="H634" s="10">
        <f t="shared" si="19"/>
        <v>10</v>
      </c>
    </row>
    <row r="635" spans="5:8">
      <c r="E635" s="131">
        <v>0.63300000000000001</v>
      </c>
      <c r="F635" s="10">
        <f t="shared" si="18"/>
        <v>-8.6863151443819149</v>
      </c>
      <c r="G635" s="10">
        <v>633</v>
      </c>
      <c r="H635" s="10">
        <f t="shared" si="19"/>
        <v>-10</v>
      </c>
    </row>
    <row r="636" spans="5:8">
      <c r="E636" s="10">
        <v>0.63400000000000001</v>
      </c>
      <c r="F636" s="10">
        <f t="shared" si="18"/>
        <v>-8.6074202700394356</v>
      </c>
      <c r="G636" s="10">
        <v>634</v>
      </c>
      <c r="H636" s="10">
        <f t="shared" si="19"/>
        <v>10</v>
      </c>
    </row>
    <row r="637" spans="5:8">
      <c r="E637" s="131">
        <v>0.63500000000000001</v>
      </c>
      <c r="F637" s="10">
        <f t="shared" si="18"/>
        <v>-8.5264016435409253</v>
      </c>
      <c r="G637" s="10">
        <v>635</v>
      </c>
      <c r="H637" s="10">
        <f t="shared" si="19"/>
        <v>-10</v>
      </c>
    </row>
    <row r="638" spans="5:8">
      <c r="E638" s="10">
        <v>0.63600000000000001</v>
      </c>
      <c r="F638" s="10">
        <f t="shared" si="18"/>
        <v>-8.4432792550201512</v>
      </c>
      <c r="G638" s="10">
        <v>636</v>
      </c>
      <c r="H638" s="10">
        <f t="shared" si="19"/>
        <v>10</v>
      </c>
    </row>
    <row r="639" spans="5:8">
      <c r="E639" s="131">
        <v>0.63700000000000001</v>
      </c>
      <c r="F639" s="10">
        <f t="shared" si="18"/>
        <v>-8.3580736136827092</v>
      </c>
      <c r="G639" s="10">
        <v>637</v>
      </c>
      <c r="H639" s="10">
        <f t="shared" si="19"/>
        <v>-10</v>
      </c>
    </row>
    <row r="640" spans="5:8">
      <c r="E640" s="10">
        <v>0.63800000000000001</v>
      </c>
      <c r="F640" s="10">
        <f t="shared" si="18"/>
        <v>-8.270805742745619</v>
      </c>
      <c r="G640" s="10">
        <v>638</v>
      </c>
      <c r="H640" s="10">
        <f t="shared" si="19"/>
        <v>10</v>
      </c>
    </row>
    <row r="641" spans="5:8">
      <c r="E641" s="131">
        <v>0.63900000000000001</v>
      </c>
      <c r="F641" s="10">
        <f t="shared" si="18"/>
        <v>-8.1814971742502305</v>
      </c>
      <c r="G641" s="10">
        <v>639</v>
      </c>
      <c r="H641" s="10">
        <f t="shared" si="19"/>
        <v>-10</v>
      </c>
    </row>
    <row r="642" spans="5:8">
      <c r="E642" s="10">
        <v>0.64</v>
      </c>
      <c r="F642" s="10">
        <f t="shared" si="18"/>
        <v>-8.0901699437494763</v>
      </c>
      <c r="G642" s="10">
        <v>640</v>
      </c>
      <c r="H642" s="10">
        <f t="shared" si="19"/>
        <v>10</v>
      </c>
    </row>
    <row r="643" spans="5:8">
      <c r="E643" s="131">
        <v>0.64100000000000001</v>
      </c>
      <c r="F643" s="10">
        <f t="shared" si="18"/>
        <v>-7.9968465848709025</v>
      </c>
      <c r="G643" s="10">
        <v>641</v>
      </c>
      <c r="H643" s="10">
        <f t="shared" si="19"/>
        <v>-10</v>
      </c>
    </row>
    <row r="644" spans="5:8">
      <c r="E644" s="10">
        <v>0.64200000000000002</v>
      </c>
      <c r="F644" s="10">
        <f t="shared" ref="F644:F707" si="20">$C$7*SIN($C$4*$C$5-$C$6*E644)</f>
        <v>-7.9015501237569064</v>
      </c>
      <c r="G644" s="10">
        <v>642</v>
      </c>
      <c r="H644" s="10">
        <f t="shared" ref="H644:H707" si="21">$C$7*SIN($C$4*$C$5-$C$6*G644)</f>
        <v>10</v>
      </c>
    </row>
    <row r="645" spans="5:8">
      <c r="E645" s="131">
        <v>0.64300000000000002</v>
      </c>
      <c r="F645" s="10">
        <f t="shared" si="20"/>
        <v>-7.804304073383296</v>
      </c>
      <c r="G645" s="10">
        <v>643</v>
      </c>
      <c r="H645" s="10">
        <f t="shared" si="21"/>
        <v>-10</v>
      </c>
    </row>
    <row r="646" spans="5:8">
      <c r="E646" s="10">
        <v>0.64400000000000002</v>
      </c>
      <c r="F646" s="10">
        <f t="shared" si="20"/>
        <v>-7.7051324277578974</v>
      </c>
      <c r="G646" s="10">
        <v>644</v>
      </c>
      <c r="H646" s="10">
        <f t="shared" si="21"/>
        <v>10</v>
      </c>
    </row>
    <row r="647" spans="5:8">
      <c r="E647" s="131">
        <v>0.64500000000000002</v>
      </c>
      <c r="F647" s="10">
        <f t="shared" si="20"/>
        <v>-7.6040596560003078</v>
      </c>
      <c r="G647" s="10">
        <v>645</v>
      </c>
      <c r="H647" s="10">
        <f t="shared" si="21"/>
        <v>-10</v>
      </c>
    </row>
    <row r="648" spans="5:8">
      <c r="E648" s="10">
        <v>0.64600000000000002</v>
      </c>
      <c r="F648" s="10">
        <f t="shared" si="20"/>
        <v>-7.5011106963046013</v>
      </c>
      <c r="G648" s="10">
        <v>646</v>
      </c>
      <c r="H648" s="10">
        <f t="shared" si="21"/>
        <v>10</v>
      </c>
    </row>
    <row r="649" spans="5:8">
      <c r="E649" s="131">
        <v>0.64700000000000002</v>
      </c>
      <c r="F649" s="10">
        <f t="shared" si="20"/>
        <v>-7.3963109497860984</v>
      </c>
      <c r="G649" s="10">
        <v>647</v>
      </c>
      <c r="H649" s="10">
        <f t="shared" si="21"/>
        <v>-10</v>
      </c>
    </row>
    <row r="650" spans="5:8">
      <c r="E650" s="10">
        <v>0.64800000000000002</v>
      </c>
      <c r="F650" s="10">
        <f t="shared" si="20"/>
        <v>-7.2896862742141098</v>
      </c>
      <c r="G650" s="10">
        <v>648</v>
      </c>
      <c r="H650" s="10">
        <f t="shared" si="21"/>
        <v>10</v>
      </c>
    </row>
    <row r="651" spans="5:8">
      <c r="E651" s="131">
        <v>0.64900000000000002</v>
      </c>
      <c r="F651" s="10">
        <f t="shared" si="20"/>
        <v>-7.1812629776318904</v>
      </c>
      <c r="G651" s="10">
        <v>649</v>
      </c>
      <c r="H651" s="10">
        <f t="shared" si="21"/>
        <v>-10</v>
      </c>
    </row>
    <row r="652" spans="5:8">
      <c r="E652" s="10">
        <v>0.65</v>
      </c>
      <c r="F652" s="10">
        <f t="shared" si="20"/>
        <v>-7.0710678118654711</v>
      </c>
      <c r="G652" s="10">
        <v>650</v>
      </c>
      <c r="H652" s="10">
        <f t="shared" si="21"/>
        <v>10</v>
      </c>
    </row>
    <row r="653" spans="5:8">
      <c r="E653" s="131">
        <v>0.65100000000000002</v>
      </c>
      <c r="F653" s="10">
        <f t="shared" si="20"/>
        <v>-6.9591279659231464</v>
      </c>
      <c r="G653" s="10">
        <v>651</v>
      </c>
      <c r="H653" s="10">
        <f t="shared" si="21"/>
        <v>-10</v>
      </c>
    </row>
    <row r="654" spans="5:8">
      <c r="E654" s="10">
        <v>0.65200000000000002</v>
      </c>
      <c r="F654" s="10">
        <f t="shared" si="20"/>
        <v>-6.8454710592868837</v>
      </c>
      <c r="G654" s="10">
        <v>652</v>
      </c>
      <c r="H654" s="10">
        <f t="shared" si="21"/>
        <v>10</v>
      </c>
    </row>
    <row r="655" spans="5:8">
      <c r="E655" s="131">
        <v>0.65300000000000002</v>
      </c>
      <c r="F655" s="10">
        <f t="shared" si="20"/>
        <v>-6.7301251350977376</v>
      </c>
      <c r="G655" s="10">
        <v>653</v>
      </c>
      <c r="H655" s="10">
        <f t="shared" si="21"/>
        <v>-10</v>
      </c>
    </row>
    <row r="656" spans="5:8">
      <c r="E656" s="10">
        <v>0.65400000000000003</v>
      </c>
      <c r="F656" s="10">
        <f t="shared" si="20"/>
        <v>-6.6131186532365174</v>
      </c>
      <c r="G656" s="10">
        <v>654</v>
      </c>
      <c r="H656" s="10">
        <f t="shared" si="21"/>
        <v>10</v>
      </c>
    </row>
    <row r="657" spans="5:8">
      <c r="E657" s="131">
        <v>0.65500000000000003</v>
      </c>
      <c r="F657" s="10">
        <f t="shared" si="20"/>
        <v>-6.4944804833018424</v>
      </c>
      <c r="G657" s="10">
        <v>655</v>
      </c>
      <c r="H657" s="10">
        <f t="shared" si="21"/>
        <v>-10</v>
      </c>
    </row>
    <row r="658" spans="5:8">
      <c r="E658" s="10">
        <v>0.65600000000000003</v>
      </c>
      <c r="F658" s="10">
        <f t="shared" si="20"/>
        <v>-6.3742398974868975</v>
      </c>
      <c r="G658" s="10">
        <v>656</v>
      </c>
      <c r="H658" s="10">
        <f t="shared" si="21"/>
        <v>10</v>
      </c>
    </row>
    <row r="659" spans="5:8">
      <c r="E659" s="131">
        <v>0.65700000000000003</v>
      </c>
      <c r="F659" s="10">
        <f t="shared" si="20"/>
        <v>-6.2524265633570453</v>
      </c>
      <c r="G659" s="10">
        <v>657</v>
      </c>
      <c r="H659" s="10">
        <f t="shared" si="21"/>
        <v>-10</v>
      </c>
    </row>
    <row r="660" spans="5:8">
      <c r="E660" s="10">
        <v>0.65800000000000003</v>
      </c>
      <c r="F660" s="10">
        <f t="shared" si="20"/>
        <v>-6.129070536529766</v>
      </c>
      <c r="G660" s="10">
        <v>658</v>
      </c>
      <c r="H660" s="10">
        <f t="shared" si="21"/>
        <v>10</v>
      </c>
    </row>
    <row r="661" spans="5:8">
      <c r="E661" s="131">
        <v>0.65900000000000003</v>
      </c>
      <c r="F661" s="10">
        <f t="shared" si="20"/>
        <v>-6.0042022532588355</v>
      </c>
      <c r="G661" s="10">
        <v>659</v>
      </c>
      <c r="H661" s="10">
        <f t="shared" si="21"/>
        <v>-10</v>
      </c>
    </row>
    <row r="662" spans="5:8">
      <c r="E662" s="10">
        <v>0.66</v>
      </c>
      <c r="F662" s="10">
        <f t="shared" si="20"/>
        <v>-5.8778525229247336</v>
      </c>
      <c r="G662" s="10">
        <v>660</v>
      </c>
      <c r="H662" s="10">
        <f t="shared" si="21"/>
        <v>10</v>
      </c>
    </row>
    <row r="663" spans="5:8">
      <c r="E663" s="131">
        <v>0.66100000000000003</v>
      </c>
      <c r="F663" s="10">
        <f t="shared" si="20"/>
        <v>-5.7500525204327824</v>
      </c>
      <c r="G663" s="10">
        <v>661</v>
      </c>
      <c r="H663" s="10">
        <f t="shared" si="21"/>
        <v>-10</v>
      </c>
    </row>
    <row r="664" spans="5:8">
      <c r="E664" s="10">
        <v>0.66200000000000003</v>
      </c>
      <c r="F664" s="10">
        <f t="shared" si="20"/>
        <v>-5.6208337785213107</v>
      </c>
      <c r="G664" s="10">
        <v>662</v>
      </c>
      <c r="H664" s="10">
        <f t="shared" si="21"/>
        <v>10</v>
      </c>
    </row>
    <row r="665" spans="5:8">
      <c r="E665" s="131">
        <v>0.66300000000000003</v>
      </c>
      <c r="F665" s="10">
        <f t="shared" si="20"/>
        <v>-5.4902281799813144</v>
      </c>
      <c r="G665" s="10">
        <v>663</v>
      </c>
      <c r="H665" s="10">
        <f t="shared" si="21"/>
        <v>-10</v>
      </c>
    </row>
    <row r="666" spans="5:8">
      <c r="E666" s="10">
        <v>0.66400000000000003</v>
      </c>
      <c r="F666" s="10">
        <f t="shared" si="20"/>
        <v>-5.3582679497899566</v>
      </c>
      <c r="G666" s="10">
        <v>664</v>
      </c>
      <c r="H666" s="10">
        <f t="shared" si="21"/>
        <v>10</v>
      </c>
    </row>
    <row r="667" spans="5:8">
      <c r="E667" s="131">
        <v>0.66500000000000004</v>
      </c>
      <c r="F667" s="10">
        <f t="shared" si="20"/>
        <v>-5.224985647159488</v>
      </c>
      <c r="G667" s="10">
        <v>665</v>
      </c>
      <c r="H667" s="10">
        <f t="shared" si="21"/>
        <v>-10</v>
      </c>
    </row>
    <row r="668" spans="5:8">
      <c r="E668" s="10">
        <v>0.66600000000000004</v>
      </c>
      <c r="F668" s="10">
        <f t="shared" si="20"/>
        <v>-5.0904141575037052</v>
      </c>
      <c r="G668" s="10">
        <v>666</v>
      </c>
      <c r="H668" s="10">
        <f t="shared" si="21"/>
        <v>10</v>
      </c>
    </row>
    <row r="669" spans="5:8">
      <c r="E669" s="131">
        <v>0.66700000000000004</v>
      </c>
      <c r="F669" s="10">
        <f t="shared" si="20"/>
        <v>-4.9545866843240756</v>
      </c>
      <c r="G669" s="10">
        <v>667</v>
      </c>
      <c r="H669" s="10">
        <f t="shared" si="21"/>
        <v>-10</v>
      </c>
    </row>
    <row r="670" spans="5:8">
      <c r="E670" s="10">
        <v>0.66800000000000004</v>
      </c>
      <c r="F670" s="10">
        <f t="shared" si="20"/>
        <v>-4.8175367410171468</v>
      </c>
      <c r="G670" s="10">
        <v>668</v>
      </c>
      <c r="H670" s="10">
        <f t="shared" si="21"/>
        <v>10</v>
      </c>
    </row>
    <row r="671" spans="5:8">
      <c r="E671" s="131">
        <v>0.66900000000000004</v>
      </c>
      <c r="F671" s="10">
        <f t="shared" si="20"/>
        <v>-4.6792981426057363</v>
      </c>
      <c r="G671" s="10">
        <v>669</v>
      </c>
      <c r="H671" s="10">
        <f t="shared" si="21"/>
        <v>-10</v>
      </c>
    </row>
    <row r="672" spans="5:8">
      <c r="E672" s="10">
        <v>0.67</v>
      </c>
      <c r="F672" s="10">
        <f t="shared" si="20"/>
        <v>-4.539904997395463</v>
      </c>
      <c r="G672" s="10">
        <v>670</v>
      </c>
      <c r="H672" s="10">
        <f t="shared" si="21"/>
        <v>10</v>
      </c>
    </row>
    <row r="673" spans="5:8">
      <c r="E673" s="131">
        <v>0.67100000000000004</v>
      </c>
      <c r="F673" s="10">
        <f t="shared" si="20"/>
        <v>-4.399391698559155</v>
      </c>
      <c r="G673" s="10">
        <v>671</v>
      </c>
      <c r="H673" s="10">
        <f t="shared" si="21"/>
        <v>-10</v>
      </c>
    </row>
    <row r="674" spans="5:8">
      <c r="E674" s="10">
        <v>0.67200000000000004</v>
      </c>
      <c r="F674" s="10">
        <f t="shared" si="20"/>
        <v>-4.2577929156507235</v>
      </c>
      <c r="G674" s="10">
        <v>672</v>
      </c>
      <c r="H674" s="10">
        <f t="shared" si="21"/>
        <v>10</v>
      </c>
    </row>
    <row r="675" spans="5:8">
      <c r="E675" s="131">
        <v>0.67300000000000004</v>
      </c>
      <c r="F675" s="10">
        <f t="shared" si="20"/>
        <v>-4.1151435860510768</v>
      </c>
      <c r="G675" s="10">
        <v>673</v>
      </c>
      <c r="H675" s="10">
        <f t="shared" si="21"/>
        <v>-10</v>
      </c>
    </row>
    <row r="676" spans="5:8">
      <c r="E676" s="10">
        <v>0.67400000000000004</v>
      </c>
      <c r="F676" s="10">
        <f t="shared" si="20"/>
        <v>-3.9714789063478046</v>
      </c>
      <c r="G676" s="10">
        <v>674</v>
      </c>
      <c r="H676" s="10">
        <f t="shared" si="21"/>
        <v>10</v>
      </c>
    </row>
    <row r="677" spans="5:8">
      <c r="E677" s="131">
        <v>0.67500000000000004</v>
      </c>
      <c r="F677" s="10">
        <f t="shared" si="20"/>
        <v>-3.826834323650889</v>
      </c>
      <c r="G677" s="10">
        <v>675</v>
      </c>
      <c r="H677" s="10">
        <f t="shared" si="21"/>
        <v>-10</v>
      </c>
    </row>
    <row r="678" spans="5:8">
      <c r="E678" s="10">
        <v>0.67600000000000005</v>
      </c>
      <c r="F678" s="10">
        <f t="shared" si="20"/>
        <v>-3.6812455268467796</v>
      </c>
      <c r="G678" s="10">
        <v>676</v>
      </c>
      <c r="H678" s="10">
        <f t="shared" si="21"/>
        <v>10</v>
      </c>
    </row>
    <row r="679" spans="5:8">
      <c r="E679" s="131">
        <v>0.67700000000000005</v>
      </c>
      <c r="F679" s="10">
        <f t="shared" si="20"/>
        <v>-3.5347484377925635</v>
      </c>
      <c r="G679" s="10">
        <v>677</v>
      </c>
      <c r="H679" s="10">
        <f t="shared" si="21"/>
        <v>-10</v>
      </c>
    </row>
    <row r="680" spans="5:8">
      <c r="E680" s="10">
        <v>0.67800000000000005</v>
      </c>
      <c r="F680" s="10">
        <f t="shared" si="20"/>
        <v>-3.3873792024529155</v>
      </c>
      <c r="G680" s="10">
        <v>678</v>
      </c>
      <c r="H680" s="10">
        <f t="shared" si="21"/>
        <v>10</v>
      </c>
    </row>
    <row r="681" spans="5:8">
      <c r="E681" s="131">
        <v>0.67900000000000005</v>
      </c>
      <c r="F681" s="10">
        <f t="shared" si="20"/>
        <v>-3.2391741819814883</v>
      </c>
      <c r="G681" s="10">
        <v>679</v>
      </c>
      <c r="H681" s="10">
        <f t="shared" si="21"/>
        <v>-10</v>
      </c>
    </row>
    <row r="682" spans="5:8">
      <c r="E682" s="10">
        <v>0.68</v>
      </c>
      <c r="F682" s="10">
        <f t="shared" si="20"/>
        <v>-3.0901699437494781</v>
      </c>
      <c r="G682" s="10">
        <v>680</v>
      </c>
      <c r="H682" s="10">
        <f t="shared" si="21"/>
        <v>10</v>
      </c>
    </row>
    <row r="683" spans="5:8">
      <c r="E683" s="131">
        <v>0.68100000000000005</v>
      </c>
      <c r="F683" s="10">
        <f t="shared" si="20"/>
        <v>-2.9404032523230357</v>
      </c>
      <c r="G683" s="10">
        <v>681</v>
      </c>
      <c r="H683" s="10">
        <f t="shared" si="21"/>
        <v>-10</v>
      </c>
    </row>
    <row r="684" spans="5:8">
      <c r="E684" s="10">
        <v>0.68200000000000005</v>
      </c>
      <c r="F684" s="10">
        <f t="shared" si="20"/>
        <v>-2.7899110603922805</v>
      </c>
      <c r="G684" s="10">
        <v>682</v>
      </c>
      <c r="H684" s="10">
        <f t="shared" si="21"/>
        <v>10</v>
      </c>
    </row>
    <row r="685" spans="5:8">
      <c r="E685" s="131">
        <v>0.68300000000000005</v>
      </c>
      <c r="F685" s="10">
        <f t="shared" si="20"/>
        <v>-2.6387304996537262</v>
      </c>
      <c r="G685" s="10">
        <v>683</v>
      </c>
      <c r="H685" s="10">
        <f t="shared" si="21"/>
        <v>-10</v>
      </c>
    </row>
    <row r="686" spans="5:8">
      <c r="E686" s="10">
        <v>0.68400000000000005</v>
      </c>
      <c r="F686" s="10">
        <f t="shared" si="20"/>
        <v>-2.4868988716485378</v>
      </c>
      <c r="G686" s="10">
        <v>684</v>
      </c>
      <c r="H686" s="10">
        <f t="shared" si="21"/>
        <v>10</v>
      </c>
    </row>
    <row r="687" spans="5:8">
      <c r="E687" s="131">
        <v>0.68500000000000005</v>
      </c>
      <c r="F687" s="10">
        <f t="shared" si="20"/>
        <v>-2.3344536385590535</v>
      </c>
      <c r="G687" s="10">
        <v>685</v>
      </c>
      <c r="H687" s="10">
        <f t="shared" si="21"/>
        <v>-10</v>
      </c>
    </row>
    <row r="688" spans="5:8">
      <c r="E688" s="10">
        <v>0.68600000000000005</v>
      </c>
      <c r="F688" s="10">
        <f t="shared" si="20"/>
        <v>-2.1814324139654167</v>
      </c>
      <c r="G688" s="10">
        <v>686</v>
      </c>
      <c r="H688" s="10">
        <f t="shared" si="21"/>
        <v>10</v>
      </c>
    </row>
    <row r="689" spans="5:8">
      <c r="E689" s="131">
        <v>0.68700000000000006</v>
      </c>
      <c r="F689" s="10">
        <f t="shared" si="20"/>
        <v>-2.0278729535651259</v>
      </c>
      <c r="G689" s="10">
        <v>687</v>
      </c>
      <c r="H689" s="10">
        <f t="shared" si="21"/>
        <v>-10</v>
      </c>
    </row>
    <row r="690" spans="5:8">
      <c r="E690" s="10">
        <v>0.68799999999999994</v>
      </c>
      <c r="F690" s="10">
        <f t="shared" si="20"/>
        <v>-1.8738131458572569</v>
      </c>
      <c r="G690" s="10">
        <v>688</v>
      </c>
      <c r="H690" s="10">
        <f t="shared" si="21"/>
        <v>10</v>
      </c>
    </row>
    <row r="691" spans="5:8">
      <c r="E691" s="131">
        <v>0.68899999999999995</v>
      </c>
      <c r="F691" s="10">
        <f t="shared" si="20"/>
        <v>-1.7192910027941155</v>
      </c>
      <c r="G691" s="10">
        <v>689</v>
      </c>
      <c r="H691" s="10">
        <f t="shared" si="21"/>
        <v>-10</v>
      </c>
    </row>
    <row r="692" spans="5:8">
      <c r="E692" s="10">
        <v>0.69</v>
      </c>
      <c r="F692" s="10">
        <f t="shared" si="20"/>
        <v>-1.5643446504023208</v>
      </c>
      <c r="G692" s="10">
        <v>690</v>
      </c>
      <c r="H692" s="10">
        <f t="shared" si="21"/>
        <v>10</v>
      </c>
    </row>
    <row r="693" spans="5:8">
      <c r="E693" s="131">
        <v>0.69099999999999995</v>
      </c>
      <c r="F693" s="10">
        <f t="shared" si="20"/>
        <v>-1.409012319375831</v>
      </c>
      <c r="G693" s="10">
        <v>691</v>
      </c>
      <c r="H693" s="10">
        <f t="shared" si="21"/>
        <v>-10</v>
      </c>
    </row>
    <row r="694" spans="5:8">
      <c r="E694" s="10">
        <v>0.69199999999999995</v>
      </c>
      <c r="F694" s="10">
        <f t="shared" si="20"/>
        <v>-1.2533323356430568</v>
      </c>
      <c r="G694" s="10">
        <v>692</v>
      </c>
      <c r="H694" s="10">
        <f t="shared" si="21"/>
        <v>10</v>
      </c>
    </row>
    <row r="695" spans="5:8">
      <c r="E695" s="131">
        <v>0.69299999999999995</v>
      </c>
      <c r="F695" s="10">
        <f t="shared" si="20"/>
        <v>-1.097343110910459</v>
      </c>
      <c r="G695" s="10">
        <v>693</v>
      </c>
      <c r="H695" s="10">
        <f t="shared" si="21"/>
        <v>-10</v>
      </c>
    </row>
    <row r="696" spans="5:8">
      <c r="E696" s="10">
        <v>0.69399999999999995</v>
      </c>
      <c r="F696" s="10">
        <f t="shared" si="20"/>
        <v>-0.94108313318515924</v>
      </c>
      <c r="G696" s="10">
        <v>694</v>
      </c>
      <c r="H696" s="10">
        <f t="shared" si="21"/>
        <v>10</v>
      </c>
    </row>
    <row r="697" spans="5:8">
      <c r="E697" s="131">
        <v>0.69499999999999995</v>
      </c>
      <c r="F697" s="10">
        <f t="shared" si="20"/>
        <v>-0.78459095727845751</v>
      </c>
      <c r="G697" s="10">
        <v>695</v>
      </c>
      <c r="H697" s="10">
        <f t="shared" si="21"/>
        <v>-10</v>
      </c>
    </row>
    <row r="698" spans="5:8">
      <c r="E698" s="10">
        <v>0.69599999999999995</v>
      </c>
      <c r="F698" s="10">
        <f t="shared" si="20"/>
        <v>-0.62790519529315159</v>
      </c>
      <c r="G698" s="10">
        <v>696</v>
      </c>
      <c r="H698" s="10">
        <f t="shared" si="21"/>
        <v>10</v>
      </c>
    </row>
    <row r="699" spans="5:8">
      <c r="E699" s="131">
        <v>0.69699999999999995</v>
      </c>
      <c r="F699" s="10">
        <f t="shared" si="20"/>
        <v>-0.47106450709643649</v>
      </c>
      <c r="G699" s="10">
        <v>697</v>
      </c>
      <c r="H699" s="10">
        <f t="shared" si="21"/>
        <v>-10</v>
      </c>
    </row>
    <row r="700" spans="5:8">
      <c r="E700" s="10">
        <v>0.69799999999999995</v>
      </c>
      <c r="F700" s="10">
        <f t="shared" si="20"/>
        <v>-0.31410759078130257</v>
      </c>
      <c r="G700" s="10">
        <v>698</v>
      </c>
      <c r="H700" s="10">
        <f t="shared" si="21"/>
        <v>10</v>
      </c>
    </row>
    <row r="701" spans="5:8">
      <c r="E701" s="131">
        <v>0.69899999999999995</v>
      </c>
      <c r="F701" s="10">
        <f t="shared" si="20"/>
        <v>-0.15707317311821842</v>
      </c>
      <c r="G701" s="10">
        <v>699</v>
      </c>
      <c r="H701" s="10">
        <f t="shared" si="21"/>
        <v>-10</v>
      </c>
    </row>
    <row r="702" spans="5:8">
      <c r="E702" s="10">
        <v>0.7</v>
      </c>
      <c r="F702" s="10">
        <f t="shared" si="20"/>
        <v>-3.67544536472586E-15</v>
      </c>
      <c r="G702" s="10">
        <v>700</v>
      </c>
      <c r="H702" s="10">
        <f t="shared" si="21"/>
        <v>10</v>
      </c>
    </row>
    <row r="703" spans="5:8">
      <c r="E703" s="131">
        <v>0.70099999999999996</v>
      </c>
      <c r="F703" s="10">
        <f t="shared" si="20"/>
        <v>0.1570731731181933</v>
      </c>
      <c r="G703" s="10">
        <v>701</v>
      </c>
      <c r="H703" s="10">
        <f t="shared" si="21"/>
        <v>-10</v>
      </c>
    </row>
    <row r="704" spans="5:8">
      <c r="E704" s="10">
        <v>0.70199999999999996</v>
      </c>
      <c r="F704" s="10">
        <f t="shared" si="20"/>
        <v>0.31410759078127748</v>
      </c>
      <c r="G704" s="10">
        <v>702</v>
      </c>
      <c r="H704" s="10">
        <f t="shared" si="21"/>
        <v>10</v>
      </c>
    </row>
    <row r="705" spans="5:8">
      <c r="E705" s="131">
        <v>0.70299999999999996</v>
      </c>
      <c r="F705" s="10">
        <f t="shared" si="20"/>
        <v>0.4710645070964114</v>
      </c>
      <c r="G705" s="10">
        <v>703</v>
      </c>
      <c r="H705" s="10">
        <f t="shared" si="21"/>
        <v>-10</v>
      </c>
    </row>
    <row r="706" spans="5:8">
      <c r="E706" s="10">
        <v>0.70399999999999996</v>
      </c>
      <c r="F706" s="10">
        <f t="shared" si="20"/>
        <v>0.62790519529312649</v>
      </c>
      <c r="G706" s="10">
        <v>704</v>
      </c>
      <c r="H706" s="10">
        <f t="shared" si="21"/>
        <v>10</v>
      </c>
    </row>
    <row r="707" spans="5:8">
      <c r="E707" s="131">
        <v>0.70499999999999996</v>
      </c>
      <c r="F707" s="10">
        <f t="shared" si="20"/>
        <v>0.78459095727843253</v>
      </c>
      <c r="G707" s="10">
        <v>705</v>
      </c>
      <c r="H707" s="10">
        <f t="shared" si="21"/>
        <v>-10</v>
      </c>
    </row>
    <row r="708" spans="5:8">
      <c r="E708" s="10">
        <v>0.70599999999999996</v>
      </c>
      <c r="F708" s="10">
        <f t="shared" ref="F708:F771" si="22">$C$7*SIN($C$4*$C$5-$C$6*E708)</f>
        <v>0.94108313318513426</v>
      </c>
      <c r="G708" s="10">
        <v>706</v>
      </c>
      <c r="H708" s="10">
        <f t="shared" ref="H708:H771" si="23">$C$7*SIN($C$4*$C$5-$C$6*G708)</f>
        <v>10</v>
      </c>
    </row>
    <row r="709" spans="5:8">
      <c r="E709" s="131">
        <v>0.70699999999999996</v>
      </c>
      <c r="F709" s="10">
        <f t="shared" si="22"/>
        <v>1.0973431109104517</v>
      </c>
      <c r="G709" s="10">
        <v>707</v>
      </c>
      <c r="H709" s="10">
        <f t="shared" si="23"/>
        <v>-10</v>
      </c>
    </row>
    <row r="710" spans="5:8">
      <c r="E710" s="10">
        <v>0.70799999999999996</v>
      </c>
      <c r="F710" s="10">
        <f t="shared" si="22"/>
        <v>1.2533323356430317</v>
      </c>
      <c r="G710" s="10">
        <v>708</v>
      </c>
      <c r="H710" s="10">
        <f t="shared" si="23"/>
        <v>10</v>
      </c>
    </row>
    <row r="711" spans="5:8">
      <c r="E711" s="131">
        <v>0.70899999999999996</v>
      </c>
      <c r="F711" s="10">
        <f t="shared" si="22"/>
        <v>1.4090123193758239</v>
      </c>
      <c r="G711" s="10">
        <v>709</v>
      </c>
      <c r="H711" s="10">
        <f t="shared" si="23"/>
        <v>-10</v>
      </c>
    </row>
    <row r="712" spans="5:8">
      <c r="E712" s="10">
        <v>0.71</v>
      </c>
      <c r="F712" s="10">
        <f t="shared" si="22"/>
        <v>1.5643446504022962</v>
      </c>
      <c r="G712" s="10">
        <v>710</v>
      </c>
      <c r="H712" s="10">
        <f t="shared" si="23"/>
        <v>10</v>
      </c>
    </row>
    <row r="713" spans="5:8">
      <c r="E713" s="131">
        <v>0.71099999999999997</v>
      </c>
      <c r="F713" s="10">
        <f t="shared" si="22"/>
        <v>1.7192910027940909</v>
      </c>
      <c r="G713" s="10">
        <v>711</v>
      </c>
      <c r="H713" s="10">
        <f t="shared" si="23"/>
        <v>-10</v>
      </c>
    </row>
    <row r="714" spans="5:8">
      <c r="E714" s="10">
        <v>0.71199999999999997</v>
      </c>
      <c r="F714" s="10">
        <f t="shared" si="22"/>
        <v>1.8738131458572322</v>
      </c>
      <c r="G714" s="10">
        <v>712</v>
      </c>
      <c r="H714" s="10">
        <f t="shared" si="23"/>
        <v>10</v>
      </c>
    </row>
    <row r="715" spans="5:8">
      <c r="E715" s="131">
        <v>0.71299999999999997</v>
      </c>
      <c r="F715" s="10">
        <f t="shared" si="22"/>
        <v>2.0278729535651188</v>
      </c>
      <c r="G715" s="10">
        <v>713</v>
      </c>
      <c r="H715" s="10">
        <f t="shared" si="23"/>
        <v>-10</v>
      </c>
    </row>
    <row r="716" spans="5:8">
      <c r="E716" s="10">
        <v>0.71399999999999997</v>
      </c>
      <c r="F716" s="10">
        <f t="shared" si="22"/>
        <v>2.18143241396541</v>
      </c>
      <c r="G716" s="10">
        <v>714</v>
      </c>
      <c r="H716" s="10">
        <f t="shared" si="23"/>
        <v>10</v>
      </c>
    </row>
    <row r="717" spans="5:8">
      <c r="E717" s="131">
        <v>0.71499999999999997</v>
      </c>
      <c r="F717" s="10">
        <f t="shared" si="22"/>
        <v>2.334453638559046</v>
      </c>
      <c r="G717" s="10">
        <v>715</v>
      </c>
      <c r="H717" s="10">
        <f t="shared" si="23"/>
        <v>-10</v>
      </c>
    </row>
    <row r="718" spans="5:8">
      <c r="E718" s="10">
        <v>0.71599999999999997</v>
      </c>
      <c r="F718" s="10">
        <f t="shared" si="22"/>
        <v>2.4868988716485476</v>
      </c>
      <c r="G718" s="10">
        <v>716</v>
      </c>
      <c r="H718" s="10">
        <f t="shared" si="23"/>
        <v>10</v>
      </c>
    </row>
    <row r="719" spans="5:8">
      <c r="E719" s="131">
        <v>0.71699999999999997</v>
      </c>
      <c r="F719" s="10">
        <f t="shared" si="22"/>
        <v>2.6387304996537191</v>
      </c>
      <c r="G719" s="10">
        <v>717</v>
      </c>
      <c r="H719" s="10">
        <f t="shared" si="23"/>
        <v>-10</v>
      </c>
    </row>
    <row r="720" spans="5:8">
      <c r="E720" s="10">
        <v>0.71799999999999997</v>
      </c>
      <c r="F720" s="10">
        <f t="shared" si="22"/>
        <v>2.7899110603922903</v>
      </c>
      <c r="G720" s="10">
        <v>718</v>
      </c>
      <c r="H720" s="10">
        <f t="shared" si="23"/>
        <v>10</v>
      </c>
    </row>
    <row r="721" spans="5:8">
      <c r="E721" s="131">
        <v>0.71899999999999997</v>
      </c>
      <c r="F721" s="10">
        <f t="shared" si="22"/>
        <v>2.9404032523230281</v>
      </c>
      <c r="G721" s="10">
        <v>719</v>
      </c>
      <c r="H721" s="10">
        <f t="shared" si="23"/>
        <v>-10</v>
      </c>
    </row>
    <row r="722" spans="5:8">
      <c r="E722" s="10">
        <v>0.72</v>
      </c>
      <c r="F722" s="10">
        <f t="shared" si="22"/>
        <v>3.0901699437494705</v>
      </c>
      <c r="G722" s="10">
        <v>720</v>
      </c>
      <c r="H722" s="10">
        <f t="shared" si="23"/>
        <v>10</v>
      </c>
    </row>
    <row r="723" spans="5:8">
      <c r="E723" s="131">
        <v>0.72099999999999997</v>
      </c>
      <c r="F723" s="10">
        <f t="shared" si="22"/>
        <v>3.2391741819814812</v>
      </c>
      <c r="G723" s="10">
        <v>721</v>
      </c>
      <c r="H723" s="10">
        <f t="shared" si="23"/>
        <v>-10</v>
      </c>
    </row>
    <row r="724" spans="5:8">
      <c r="E724" s="10">
        <v>0.72199999999999998</v>
      </c>
      <c r="F724" s="10">
        <f t="shared" si="22"/>
        <v>3.3873792024529088</v>
      </c>
      <c r="G724" s="10">
        <v>722</v>
      </c>
      <c r="H724" s="10">
        <f t="shared" si="23"/>
        <v>10</v>
      </c>
    </row>
    <row r="725" spans="5:8">
      <c r="E725" s="131">
        <v>0.72299999999999998</v>
      </c>
      <c r="F725" s="10">
        <f t="shared" si="22"/>
        <v>3.5347484377925569</v>
      </c>
      <c r="G725" s="10">
        <v>723</v>
      </c>
      <c r="H725" s="10">
        <f t="shared" si="23"/>
        <v>-10</v>
      </c>
    </row>
    <row r="726" spans="5:8">
      <c r="E726" s="10">
        <v>0.72399999999999998</v>
      </c>
      <c r="F726" s="10">
        <f t="shared" si="22"/>
        <v>3.6812455268467725</v>
      </c>
      <c r="G726" s="10">
        <v>724</v>
      </c>
      <c r="H726" s="10">
        <f t="shared" si="23"/>
        <v>10</v>
      </c>
    </row>
    <row r="727" spans="5:8">
      <c r="E727" s="131">
        <v>0.72499999999999998</v>
      </c>
      <c r="F727" s="10">
        <f t="shared" si="22"/>
        <v>3.8268343236508984</v>
      </c>
      <c r="G727" s="10">
        <v>725</v>
      </c>
      <c r="H727" s="10">
        <f t="shared" si="23"/>
        <v>-10</v>
      </c>
    </row>
    <row r="728" spans="5:8">
      <c r="E728" s="10">
        <v>0.72599999999999998</v>
      </c>
      <c r="F728" s="10">
        <f t="shared" si="22"/>
        <v>3.971478906347798</v>
      </c>
      <c r="G728" s="10">
        <v>726</v>
      </c>
      <c r="H728" s="10">
        <f t="shared" si="23"/>
        <v>10</v>
      </c>
    </row>
    <row r="729" spans="5:8">
      <c r="E729" s="131">
        <v>0.72699999999999998</v>
      </c>
      <c r="F729" s="10">
        <f t="shared" si="22"/>
        <v>4.1151435860510865</v>
      </c>
      <c r="G729" s="10">
        <v>727</v>
      </c>
      <c r="H729" s="10">
        <f t="shared" si="23"/>
        <v>-10</v>
      </c>
    </row>
    <row r="730" spans="5:8">
      <c r="E730" s="10">
        <v>0.72799999999999998</v>
      </c>
      <c r="F730" s="10">
        <f t="shared" si="22"/>
        <v>4.2577929156507164</v>
      </c>
      <c r="G730" s="10">
        <v>728</v>
      </c>
      <c r="H730" s="10">
        <f t="shared" si="23"/>
        <v>10</v>
      </c>
    </row>
    <row r="731" spans="5:8">
      <c r="E731" s="131">
        <v>0.72899999999999998</v>
      </c>
      <c r="F731" s="10">
        <f t="shared" si="22"/>
        <v>4.3993916985591488</v>
      </c>
      <c r="G731" s="10">
        <v>729</v>
      </c>
      <c r="H731" s="10">
        <f t="shared" si="23"/>
        <v>-10</v>
      </c>
    </row>
    <row r="732" spans="5:8">
      <c r="E732" s="10">
        <v>0.73</v>
      </c>
      <c r="F732" s="10">
        <f t="shared" si="22"/>
        <v>4.5399049973954568</v>
      </c>
      <c r="G732" s="10">
        <v>730</v>
      </c>
      <c r="H732" s="10">
        <f t="shared" si="23"/>
        <v>10</v>
      </c>
    </row>
    <row r="733" spans="5:8">
      <c r="E733" s="131">
        <v>0.73099999999999998</v>
      </c>
      <c r="F733" s="10">
        <f t="shared" si="22"/>
        <v>4.6792981426057292</v>
      </c>
      <c r="G733" s="10">
        <v>731</v>
      </c>
      <c r="H733" s="10">
        <f t="shared" si="23"/>
        <v>-10</v>
      </c>
    </row>
    <row r="734" spans="5:8">
      <c r="E734" s="10">
        <v>0.73199999999999998</v>
      </c>
      <c r="F734" s="10">
        <f t="shared" si="22"/>
        <v>4.8175367410171397</v>
      </c>
      <c r="G734" s="10">
        <v>732</v>
      </c>
      <c r="H734" s="10">
        <f t="shared" si="23"/>
        <v>10</v>
      </c>
    </row>
    <row r="735" spans="5:8">
      <c r="E735" s="131">
        <v>0.73299999999999998</v>
      </c>
      <c r="F735" s="10">
        <f t="shared" si="22"/>
        <v>4.9545866843240702</v>
      </c>
      <c r="G735" s="10">
        <v>733</v>
      </c>
      <c r="H735" s="10">
        <f t="shared" si="23"/>
        <v>-10</v>
      </c>
    </row>
    <row r="736" spans="5:8">
      <c r="E736" s="10">
        <v>0.73399999999999999</v>
      </c>
      <c r="F736" s="10">
        <f t="shared" si="22"/>
        <v>5.0904141575037141</v>
      </c>
      <c r="G736" s="10">
        <v>734</v>
      </c>
      <c r="H736" s="10">
        <f t="shared" si="23"/>
        <v>10</v>
      </c>
    </row>
    <row r="737" spans="5:8">
      <c r="E737" s="131">
        <v>0.73499999999999999</v>
      </c>
      <c r="F737" s="10">
        <f t="shared" si="22"/>
        <v>5.2249856471594818</v>
      </c>
      <c r="G737" s="10">
        <v>735</v>
      </c>
      <c r="H737" s="10">
        <f t="shared" si="23"/>
        <v>-10</v>
      </c>
    </row>
    <row r="738" spans="5:8">
      <c r="E738" s="10">
        <v>0.73599999999999999</v>
      </c>
      <c r="F738" s="10">
        <f t="shared" si="22"/>
        <v>5.3582679497899655</v>
      </c>
      <c r="G738" s="10">
        <v>736</v>
      </c>
      <c r="H738" s="10">
        <f t="shared" si="23"/>
        <v>10</v>
      </c>
    </row>
    <row r="739" spans="5:8">
      <c r="E739" s="131">
        <v>0.73699999999999999</v>
      </c>
      <c r="F739" s="10">
        <f t="shared" si="22"/>
        <v>5.4902281799813091</v>
      </c>
      <c r="G739" s="10">
        <v>737</v>
      </c>
      <c r="H739" s="10">
        <f t="shared" si="23"/>
        <v>-10</v>
      </c>
    </row>
    <row r="740" spans="5:8">
      <c r="E740" s="10">
        <v>0.73799999999999999</v>
      </c>
      <c r="F740" s="10">
        <f t="shared" si="22"/>
        <v>5.6208337785213045</v>
      </c>
      <c r="G740" s="10">
        <v>738</v>
      </c>
      <c r="H740" s="10">
        <f t="shared" si="23"/>
        <v>10</v>
      </c>
    </row>
    <row r="741" spans="5:8">
      <c r="E741" s="131">
        <v>0.73899999999999999</v>
      </c>
      <c r="F741" s="10">
        <f t="shared" si="22"/>
        <v>5.7500525204327761</v>
      </c>
      <c r="G741" s="10">
        <v>739</v>
      </c>
      <c r="H741" s="10">
        <f t="shared" si="23"/>
        <v>-10</v>
      </c>
    </row>
    <row r="742" spans="5:8">
      <c r="E742" s="10">
        <v>0.74</v>
      </c>
      <c r="F742" s="10">
        <f t="shared" si="22"/>
        <v>5.8778525229247283</v>
      </c>
      <c r="G742" s="10">
        <v>740</v>
      </c>
      <c r="H742" s="10">
        <f t="shared" si="23"/>
        <v>10</v>
      </c>
    </row>
    <row r="743" spans="5:8">
      <c r="E743" s="131">
        <v>0.74099999999999999</v>
      </c>
      <c r="F743" s="10">
        <f t="shared" si="22"/>
        <v>6.0042022532588293</v>
      </c>
      <c r="G743" s="10">
        <v>741</v>
      </c>
      <c r="H743" s="10">
        <f t="shared" si="23"/>
        <v>-10</v>
      </c>
    </row>
    <row r="744" spans="5:8">
      <c r="E744" s="10">
        <v>0.74199999999999999</v>
      </c>
      <c r="F744" s="10">
        <f t="shared" si="22"/>
        <v>6.1290705365297606</v>
      </c>
      <c r="G744" s="10">
        <v>742</v>
      </c>
      <c r="H744" s="10">
        <f t="shared" si="23"/>
        <v>10</v>
      </c>
    </row>
    <row r="745" spans="5:8">
      <c r="E745" s="131">
        <v>0.74299999999999999</v>
      </c>
      <c r="F745" s="10">
        <f t="shared" si="22"/>
        <v>6.2524265633570533</v>
      </c>
      <c r="G745" s="10">
        <v>743</v>
      </c>
      <c r="H745" s="10">
        <f t="shared" si="23"/>
        <v>-10</v>
      </c>
    </row>
    <row r="746" spans="5:8">
      <c r="E746" s="10">
        <v>0.74399999999999999</v>
      </c>
      <c r="F746" s="10">
        <f t="shared" si="22"/>
        <v>6.3742398974868912</v>
      </c>
      <c r="G746" s="10">
        <v>744</v>
      </c>
      <c r="H746" s="10">
        <f t="shared" si="23"/>
        <v>10</v>
      </c>
    </row>
    <row r="747" spans="5:8">
      <c r="E747" s="131">
        <v>0.745</v>
      </c>
      <c r="F747" s="10">
        <f t="shared" si="22"/>
        <v>6.494480483301837</v>
      </c>
      <c r="G747" s="10">
        <v>745</v>
      </c>
      <c r="H747" s="10">
        <f t="shared" si="23"/>
        <v>-10</v>
      </c>
    </row>
    <row r="748" spans="5:8">
      <c r="E748" s="10">
        <v>0.746</v>
      </c>
      <c r="F748" s="10">
        <f t="shared" si="22"/>
        <v>6.613118653236512</v>
      </c>
      <c r="G748" s="10">
        <v>746</v>
      </c>
      <c r="H748" s="10">
        <f t="shared" si="23"/>
        <v>10</v>
      </c>
    </row>
    <row r="749" spans="5:8">
      <c r="E749" s="131">
        <v>0.747</v>
      </c>
      <c r="F749" s="10">
        <f t="shared" si="22"/>
        <v>6.7301251350977322</v>
      </c>
      <c r="G749" s="10">
        <v>747</v>
      </c>
      <c r="H749" s="10">
        <f t="shared" si="23"/>
        <v>-10</v>
      </c>
    </row>
    <row r="750" spans="5:8">
      <c r="E750" s="10">
        <v>0.748</v>
      </c>
      <c r="F750" s="10">
        <f t="shared" si="22"/>
        <v>6.8454710592868784</v>
      </c>
      <c r="G750" s="10">
        <v>748</v>
      </c>
      <c r="H750" s="10">
        <f t="shared" si="23"/>
        <v>10</v>
      </c>
    </row>
    <row r="751" spans="5:8">
      <c r="E751" s="131">
        <v>0.749</v>
      </c>
      <c r="F751" s="10">
        <f t="shared" si="22"/>
        <v>6.9591279659231411</v>
      </c>
      <c r="G751" s="10">
        <v>749</v>
      </c>
      <c r="H751" s="10">
        <f t="shared" si="23"/>
        <v>-10</v>
      </c>
    </row>
    <row r="752" spans="5:8">
      <c r="E752" s="10">
        <v>0.75</v>
      </c>
      <c r="F752" s="10">
        <f t="shared" si="22"/>
        <v>7.0710678118654657</v>
      </c>
      <c r="G752" s="10">
        <v>750</v>
      </c>
      <c r="H752" s="10">
        <f t="shared" si="23"/>
        <v>10</v>
      </c>
    </row>
    <row r="753" spans="5:8">
      <c r="E753" s="131">
        <v>0.751</v>
      </c>
      <c r="F753" s="10">
        <f t="shared" si="22"/>
        <v>7.181262977631885</v>
      </c>
      <c r="G753" s="10">
        <v>751</v>
      </c>
      <c r="H753" s="10">
        <f t="shared" si="23"/>
        <v>-10</v>
      </c>
    </row>
    <row r="754" spans="5:8">
      <c r="E754" s="10">
        <v>0.752</v>
      </c>
      <c r="F754" s="10">
        <f t="shared" si="22"/>
        <v>7.2896862742141177</v>
      </c>
      <c r="G754" s="10">
        <v>752</v>
      </c>
      <c r="H754" s="10">
        <f t="shared" si="23"/>
        <v>10</v>
      </c>
    </row>
    <row r="755" spans="5:8">
      <c r="E755" s="131">
        <v>0.753</v>
      </c>
      <c r="F755" s="10">
        <f t="shared" si="22"/>
        <v>7.3963109497860922</v>
      </c>
      <c r="G755" s="10">
        <v>753</v>
      </c>
      <c r="H755" s="10">
        <f t="shared" si="23"/>
        <v>-10</v>
      </c>
    </row>
    <row r="756" spans="5:8">
      <c r="E756" s="10">
        <v>0.754</v>
      </c>
      <c r="F756" s="10">
        <f t="shared" si="22"/>
        <v>7.5011106963045959</v>
      </c>
      <c r="G756" s="10">
        <v>754</v>
      </c>
      <c r="H756" s="10">
        <f t="shared" si="23"/>
        <v>10</v>
      </c>
    </row>
    <row r="757" spans="5:8">
      <c r="E757" s="131">
        <v>0.755</v>
      </c>
      <c r="F757" s="10">
        <f t="shared" si="22"/>
        <v>7.6040596560003042</v>
      </c>
      <c r="G757" s="10">
        <v>755</v>
      </c>
      <c r="H757" s="10">
        <f t="shared" si="23"/>
        <v>-10</v>
      </c>
    </row>
    <row r="758" spans="5:8">
      <c r="E758" s="10">
        <v>0.75600000000000001</v>
      </c>
      <c r="F758" s="10">
        <f t="shared" si="22"/>
        <v>7.7051324277578921</v>
      </c>
      <c r="G758" s="10">
        <v>756</v>
      </c>
      <c r="H758" s="10">
        <f t="shared" si="23"/>
        <v>10</v>
      </c>
    </row>
    <row r="759" spans="5:8">
      <c r="E759" s="131">
        <v>0.75700000000000001</v>
      </c>
      <c r="F759" s="10">
        <f t="shared" si="22"/>
        <v>7.8043040733832916</v>
      </c>
      <c r="G759" s="10">
        <v>757</v>
      </c>
      <c r="H759" s="10">
        <f t="shared" si="23"/>
        <v>-10</v>
      </c>
    </row>
    <row r="760" spans="5:8">
      <c r="E760" s="10">
        <v>0.75800000000000001</v>
      </c>
      <c r="F760" s="10">
        <f t="shared" si="22"/>
        <v>7.9015501237569019</v>
      </c>
      <c r="G760" s="10">
        <v>758</v>
      </c>
      <c r="H760" s="10">
        <f t="shared" si="23"/>
        <v>10</v>
      </c>
    </row>
    <row r="761" spans="5:8">
      <c r="E761" s="131">
        <v>0.75900000000000001</v>
      </c>
      <c r="F761" s="10">
        <f t="shared" si="22"/>
        <v>7.9968465848709087</v>
      </c>
      <c r="G761" s="10">
        <v>759</v>
      </c>
      <c r="H761" s="10">
        <f t="shared" si="23"/>
        <v>-10</v>
      </c>
    </row>
    <row r="762" spans="5:8">
      <c r="E762" s="10">
        <v>0.76</v>
      </c>
      <c r="F762" s="10">
        <f t="shared" si="22"/>
        <v>8.0901699437494727</v>
      </c>
      <c r="G762" s="10">
        <v>760</v>
      </c>
      <c r="H762" s="10">
        <f t="shared" si="23"/>
        <v>10</v>
      </c>
    </row>
    <row r="763" spans="5:8">
      <c r="E763" s="131">
        <v>0.76100000000000001</v>
      </c>
      <c r="F763" s="10">
        <f t="shared" si="22"/>
        <v>8.1814971742502358</v>
      </c>
      <c r="G763" s="10">
        <v>761</v>
      </c>
      <c r="H763" s="10">
        <f t="shared" si="23"/>
        <v>-10</v>
      </c>
    </row>
    <row r="764" spans="5:8">
      <c r="E764" s="10">
        <v>0.76200000000000001</v>
      </c>
      <c r="F764" s="10">
        <f t="shared" si="22"/>
        <v>8.2708057427456154</v>
      </c>
      <c r="G764" s="10">
        <v>762</v>
      </c>
      <c r="H764" s="10">
        <f t="shared" si="23"/>
        <v>10</v>
      </c>
    </row>
    <row r="765" spans="5:8">
      <c r="E765" s="131">
        <v>0.76300000000000001</v>
      </c>
      <c r="F765" s="10">
        <f t="shared" si="22"/>
        <v>8.3580736136827039</v>
      </c>
      <c r="G765" s="10">
        <v>763</v>
      </c>
      <c r="H765" s="10">
        <f t="shared" si="23"/>
        <v>-10</v>
      </c>
    </row>
    <row r="766" spans="5:8">
      <c r="E766" s="10">
        <v>0.76400000000000001</v>
      </c>
      <c r="F766" s="10">
        <f t="shared" si="22"/>
        <v>8.4432792550201459</v>
      </c>
      <c r="G766" s="10">
        <v>764</v>
      </c>
      <c r="H766" s="10">
        <f t="shared" si="23"/>
        <v>10</v>
      </c>
    </row>
    <row r="767" spans="5:8">
      <c r="E767" s="131">
        <v>0.76500000000000001</v>
      </c>
      <c r="F767" s="10">
        <f t="shared" si="22"/>
        <v>8.5264016435409236</v>
      </c>
      <c r="G767" s="10">
        <v>765</v>
      </c>
      <c r="H767" s="10">
        <f t="shared" si="23"/>
        <v>-10</v>
      </c>
    </row>
    <row r="768" spans="5:8">
      <c r="E768" s="10">
        <v>0.76600000000000001</v>
      </c>
      <c r="F768" s="10">
        <f t="shared" si="22"/>
        <v>8.607420270039432</v>
      </c>
      <c r="G768" s="10">
        <v>766</v>
      </c>
      <c r="H768" s="10">
        <f t="shared" si="23"/>
        <v>10</v>
      </c>
    </row>
    <row r="769" spans="5:8">
      <c r="E769" s="131">
        <v>0.76700000000000002</v>
      </c>
      <c r="F769" s="10">
        <f t="shared" si="22"/>
        <v>8.6863151443819113</v>
      </c>
      <c r="G769" s="10">
        <v>767</v>
      </c>
      <c r="H769" s="10">
        <f t="shared" si="23"/>
        <v>-10</v>
      </c>
    </row>
    <row r="770" spans="5:8">
      <c r="E770" s="10">
        <v>0.76800000000000002</v>
      </c>
      <c r="F770" s="10">
        <f t="shared" si="22"/>
        <v>8.7630668004386401</v>
      </c>
      <c r="G770" s="10">
        <v>768</v>
      </c>
      <c r="H770" s="10">
        <f t="shared" si="23"/>
        <v>10</v>
      </c>
    </row>
    <row r="771" spans="5:8">
      <c r="E771" s="131">
        <v>0.76900000000000002</v>
      </c>
      <c r="F771" s="10">
        <f t="shared" si="22"/>
        <v>8.8376563008869322</v>
      </c>
      <c r="G771" s="10">
        <v>769</v>
      </c>
      <c r="H771" s="10">
        <f t="shared" si="23"/>
        <v>-10</v>
      </c>
    </row>
    <row r="772" spans="5:8">
      <c r="E772" s="10">
        <v>0.77</v>
      </c>
      <c r="F772" s="10">
        <f t="shared" ref="F772:F835" si="24">$C$7*SIN($C$4*$C$5-$C$6*E772)</f>
        <v>8.9100652418836805</v>
      </c>
      <c r="G772" s="10">
        <v>770</v>
      </c>
      <c r="H772" s="10">
        <f t="shared" ref="H772:H835" si="25">$C$7*SIN($C$4*$C$5-$C$6*G772)</f>
        <v>10</v>
      </c>
    </row>
    <row r="773" spans="5:8">
      <c r="E773" s="131">
        <v>0.77100000000000002</v>
      </c>
      <c r="F773" s="10">
        <f t="shared" si="24"/>
        <v>8.9802757576061545</v>
      </c>
      <c r="G773" s="10">
        <v>771</v>
      </c>
      <c r="H773" s="10">
        <f t="shared" si="25"/>
        <v>-10</v>
      </c>
    </row>
    <row r="774" spans="5:8">
      <c r="E774" s="10">
        <v>0.77200000000000002</v>
      </c>
      <c r="F774" s="10">
        <f t="shared" si="24"/>
        <v>9.0482705246601967</v>
      </c>
      <c r="G774" s="10">
        <v>772</v>
      </c>
      <c r="H774" s="10">
        <f t="shared" si="25"/>
        <v>10</v>
      </c>
    </row>
    <row r="775" spans="5:8">
      <c r="E775" s="131">
        <v>0.77300000000000002</v>
      </c>
      <c r="F775" s="10">
        <f t="shared" si="24"/>
        <v>9.11403276635445</v>
      </c>
      <c r="G775" s="10">
        <v>773</v>
      </c>
      <c r="H775" s="10">
        <f t="shared" si="25"/>
        <v>-10</v>
      </c>
    </row>
    <row r="776" spans="5:8">
      <c r="E776" s="10">
        <v>0.77400000000000002</v>
      </c>
      <c r="F776" s="10">
        <f t="shared" si="24"/>
        <v>9.1775462568398112</v>
      </c>
      <c r="G776" s="10">
        <v>774</v>
      </c>
      <c r="H776" s="10">
        <f t="shared" si="25"/>
        <v>10</v>
      </c>
    </row>
    <row r="777" spans="5:8">
      <c r="E777" s="131">
        <v>0.77500000000000002</v>
      </c>
      <c r="F777" s="10">
        <f t="shared" si="24"/>
        <v>9.2387953251128643</v>
      </c>
      <c r="G777" s="10">
        <v>775</v>
      </c>
      <c r="H777" s="10">
        <f t="shared" si="25"/>
        <v>-10</v>
      </c>
    </row>
    <row r="778" spans="5:8">
      <c r="E778" s="10">
        <v>0.77600000000000002</v>
      </c>
      <c r="F778" s="10">
        <f t="shared" si="24"/>
        <v>9.2977648588825126</v>
      </c>
      <c r="G778" s="10">
        <v>776</v>
      </c>
      <c r="H778" s="10">
        <f t="shared" si="25"/>
        <v>10</v>
      </c>
    </row>
    <row r="779" spans="5:8">
      <c r="E779" s="131">
        <v>0.77700000000000002</v>
      </c>
      <c r="F779" s="10">
        <f t="shared" si="24"/>
        <v>9.3544403082986758</v>
      </c>
      <c r="G779" s="10">
        <v>777</v>
      </c>
      <c r="H779" s="10">
        <f t="shared" si="25"/>
        <v>-10</v>
      </c>
    </row>
    <row r="780" spans="5:8">
      <c r="E780" s="10">
        <v>0.77800000000000002</v>
      </c>
      <c r="F780" s="10">
        <f t="shared" si="24"/>
        <v>9.4088076895422539</v>
      </c>
      <c r="G780" s="10">
        <v>778</v>
      </c>
      <c r="H780" s="10">
        <f t="shared" si="25"/>
        <v>10</v>
      </c>
    </row>
    <row r="781" spans="5:8">
      <c r="E781" s="131">
        <v>0.77900000000000003</v>
      </c>
      <c r="F781" s="10">
        <f t="shared" si="24"/>
        <v>9.4608535882754552</v>
      </c>
      <c r="G781" s="10">
        <v>779</v>
      </c>
      <c r="H781" s="10">
        <f t="shared" si="25"/>
        <v>-10</v>
      </c>
    </row>
    <row r="782" spans="5:8">
      <c r="E782" s="10">
        <v>0.78</v>
      </c>
      <c r="F782" s="10">
        <f t="shared" si="24"/>
        <v>9.5105651629515346</v>
      </c>
      <c r="G782" s="10">
        <v>780</v>
      </c>
      <c r="H782" s="10">
        <f t="shared" si="25"/>
        <v>10</v>
      </c>
    </row>
    <row r="783" spans="5:8">
      <c r="E783" s="131">
        <v>0.78100000000000003</v>
      </c>
      <c r="F783" s="10">
        <f t="shared" si="24"/>
        <v>9.5579301479833028</v>
      </c>
      <c r="G783" s="10">
        <v>781</v>
      </c>
      <c r="H783" s="10">
        <f t="shared" si="25"/>
        <v>-10</v>
      </c>
    </row>
    <row r="784" spans="5:8">
      <c r="E784" s="10">
        <v>0.78200000000000003</v>
      </c>
      <c r="F784" s="10">
        <f t="shared" si="24"/>
        <v>9.6029368567694302</v>
      </c>
      <c r="G784" s="10">
        <v>782</v>
      </c>
      <c r="H784" s="10">
        <f t="shared" si="25"/>
        <v>10</v>
      </c>
    </row>
    <row r="785" spans="5:8">
      <c r="E785" s="131">
        <v>0.78300000000000003</v>
      </c>
      <c r="F785" s="10">
        <f t="shared" si="24"/>
        <v>9.6455741845779812</v>
      </c>
      <c r="G785" s="10">
        <v>783</v>
      </c>
      <c r="H785" s="10">
        <f t="shared" si="25"/>
        <v>-10</v>
      </c>
    </row>
    <row r="786" spans="5:8">
      <c r="E786" s="10">
        <v>0.78400000000000003</v>
      </c>
      <c r="F786" s="10">
        <f t="shared" si="24"/>
        <v>9.685831611286309</v>
      </c>
      <c r="G786" s="10">
        <v>784</v>
      </c>
      <c r="H786" s="10">
        <f t="shared" si="25"/>
        <v>10</v>
      </c>
    </row>
    <row r="787" spans="5:8">
      <c r="E787" s="131">
        <v>0.78500000000000003</v>
      </c>
      <c r="F787" s="10">
        <f t="shared" si="24"/>
        <v>9.723699203976766</v>
      </c>
      <c r="G787" s="10">
        <v>785</v>
      </c>
      <c r="H787" s="10">
        <f t="shared" si="25"/>
        <v>-10</v>
      </c>
    </row>
    <row r="788" spans="5:8">
      <c r="E788" s="10">
        <v>0.78600000000000003</v>
      </c>
      <c r="F788" s="10">
        <f t="shared" si="24"/>
        <v>9.7591676193874761</v>
      </c>
      <c r="G788" s="10">
        <v>786</v>
      </c>
      <c r="H788" s="10">
        <f t="shared" si="25"/>
        <v>10</v>
      </c>
    </row>
    <row r="789" spans="5:8">
      <c r="E789" s="131">
        <v>0.78700000000000003</v>
      </c>
      <c r="F789" s="10">
        <f t="shared" si="24"/>
        <v>9.7922281062176566</v>
      </c>
      <c r="G789" s="10">
        <v>787</v>
      </c>
      <c r="H789" s="10">
        <f t="shared" si="25"/>
        <v>-10</v>
      </c>
    </row>
    <row r="790" spans="5:8">
      <c r="E790" s="10">
        <v>0.78800000000000003</v>
      </c>
      <c r="F790" s="10">
        <f t="shared" si="24"/>
        <v>9.8228725072868883</v>
      </c>
      <c r="G790" s="10">
        <v>788</v>
      </c>
      <c r="H790" s="10">
        <f t="shared" si="25"/>
        <v>10</v>
      </c>
    </row>
    <row r="791" spans="5:8">
      <c r="E791" s="131">
        <v>0.78900000000000003</v>
      </c>
      <c r="F791" s="10">
        <f t="shared" si="24"/>
        <v>9.8510932615477387</v>
      </c>
      <c r="G791" s="10">
        <v>789</v>
      </c>
      <c r="H791" s="10">
        <f t="shared" si="25"/>
        <v>-10</v>
      </c>
    </row>
    <row r="792" spans="5:8">
      <c r="E792" s="10">
        <v>0.79</v>
      </c>
      <c r="F792" s="10">
        <f t="shared" si="24"/>
        <v>9.8768834059513786</v>
      </c>
      <c r="G792" s="10">
        <v>790</v>
      </c>
      <c r="H792" s="10">
        <f t="shared" si="25"/>
        <v>10</v>
      </c>
    </row>
    <row r="793" spans="5:8">
      <c r="E793" s="131">
        <v>0.79100000000000004</v>
      </c>
      <c r="F793" s="10">
        <f t="shared" si="24"/>
        <v>9.9002365771655754</v>
      </c>
      <c r="G793" s="10">
        <v>791</v>
      </c>
      <c r="H793" s="10">
        <f t="shared" si="25"/>
        <v>-10</v>
      </c>
    </row>
    <row r="794" spans="5:8">
      <c r="E794" s="10">
        <v>0.79200000000000004</v>
      </c>
      <c r="F794" s="10">
        <f t="shared" si="24"/>
        <v>9.921147013144779</v>
      </c>
      <c r="G794" s="10">
        <v>792</v>
      </c>
      <c r="H794" s="10">
        <f t="shared" si="25"/>
        <v>10</v>
      </c>
    </row>
    <row r="795" spans="5:8">
      <c r="E795" s="131">
        <v>0.79300000000000004</v>
      </c>
      <c r="F795" s="10">
        <f t="shared" si="24"/>
        <v>9.9396095545517955</v>
      </c>
      <c r="G795" s="10">
        <v>793</v>
      </c>
      <c r="H795" s="10">
        <f t="shared" si="25"/>
        <v>-10</v>
      </c>
    </row>
    <row r="796" spans="5:8">
      <c r="E796" s="10">
        <v>0.79400000000000004</v>
      </c>
      <c r="F796" s="10">
        <f t="shared" si="24"/>
        <v>9.9556196460308009</v>
      </c>
      <c r="G796" s="10">
        <v>794</v>
      </c>
      <c r="H796" s="10">
        <f t="shared" si="25"/>
        <v>10</v>
      </c>
    </row>
    <row r="797" spans="5:8">
      <c r="E797" s="131">
        <v>0.79500000000000004</v>
      </c>
      <c r="F797" s="10">
        <f t="shared" si="24"/>
        <v>9.9691733373312807</v>
      </c>
      <c r="G797" s="10">
        <v>795</v>
      </c>
      <c r="H797" s="10">
        <f t="shared" si="25"/>
        <v>-10</v>
      </c>
    </row>
    <row r="798" spans="5:8">
      <c r="E798" s="10">
        <v>0.79600000000000004</v>
      </c>
      <c r="F798" s="10">
        <f t="shared" si="24"/>
        <v>9.980267284282716</v>
      </c>
      <c r="G798" s="10">
        <v>796</v>
      </c>
      <c r="H798" s="10">
        <f t="shared" si="25"/>
        <v>10</v>
      </c>
    </row>
    <row r="799" spans="5:8">
      <c r="E799" s="131">
        <v>0.79700000000000004</v>
      </c>
      <c r="F799" s="10">
        <f t="shared" si="24"/>
        <v>9.9888987496197004</v>
      </c>
      <c r="G799" s="10">
        <v>797</v>
      </c>
      <c r="H799" s="10">
        <f t="shared" si="25"/>
        <v>-10</v>
      </c>
    </row>
    <row r="800" spans="5:8">
      <c r="E800" s="10">
        <v>0.79800000000000004</v>
      </c>
      <c r="F800" s="10">
        <f t="shared" si="24"/>
        <v>9.9950656036573164</v>
      </c>
      <c r="G800" s="10">
        <v>798</v>
      </c>
      <c r="H800" s="10">
        <f t="shared" si="25"/>
        <v>10</v>
      </c>
    </row>
    <row r="801" spans="5:8">
      <c r="E801" s="131">
        <v>0.79900000000000004</v>
      </c>
      <c r="F801" s="10">
        <f t="shared" si="24"/>
        <v>9.9987663248166054</v>
      </c>
      <c r="G801" s="10">
        <v>799</v>
      </c>
      <c r="H801" s="10">
        <f t="shared" si="25"/>
        <v>-10</v>
      </c>
    </row>
    <row r="802" spans="5:8">
      <c r="E802" s="10">
        <v>0.8</v>
      </c>
      <c r="F802" s="10">
        <f t="shared" si="24"/>
        <v>10</v>
      </c>
      <c r="G802" s="10">
        <v>800</v>
      </c>
      <c r="H802" s="10">
        <f t="shared" si="25"/>
        <v>10</v>
      </c>
    </row>
    <row r="803" spans="5:8">
      <c r="E803" s="131">
        <v>0.80100000000000005</v>
      </c>
      <c r="F803" s="10">
        <f t="shared" si="24"/>
        <v>9.9987663248166054</v>
      </c>
      <c r="G803" s="10">
        <v>801</v>
      </c>
      <c r="H803" s="10">
        <f t="shared" si="25"/>
        <v>-10</v>
      </c>
    </row>
    <row r="804" spans="5:8">
      <c r="E804" s="10">
        <v>0.80200000000000005</v>
      </c>
      <c r="F804" s="10">
        <f t="shared" si="24"/>
        <v>9.9950656036573147</v>
      </c>
      <c r="G804" s="10">
        <v>802</v>
      </c>
      <c r="H804" s="10">
        <f t="shared" si="25"/>
        <v>10</v>
      </c>
    </row>
    <row r="805" spans="5:8">
      <c r="E805" s="131">
        <v>0.80300000000000005</v>
      </c>
      <c r="F805" s="10">
        <f t="shared" si="24"/>
        <v>9.9888987496197004</v>
      </c>
      <c r="G805" s="10">
        <v>803</v>
      </c>
      <c r="H805" s="10">
        <f t="shared" si="25"/>
        <v>-10</v>
      </c>
    </row>
    <row r="806" spans="5:8">
      <c r="E806" s="10">
        <v>0.80400000000000005</v>
      </c>
      <c r="F806" s="10">
        <f t="shared" si="24"/>
        <v>9.9802672842827143</v>
      </c>
      <c r="G806" s="10">
        <v>804</v>
      </c>
      <c r="H806" s="10">
        <f t="shared" si="25"/>
        <v>10</v>
      </c>
    </row>
    <row r="807" spans="5:8">
      <c r="E807" s="131">
        <v>0.80500000000000005</v>
      </c>
      <c r="F807" s="10">
        <f t="shared" si="24"/>
        <v>9.969173337331279</v>
      </c>
      <c r="G807" s="10">
        <v>805</v>
      </c>
      <c r="H807" s="10">
        <f t="shared" si="25"/>
        <v>-10</v>
      </c>
    </row>
    <row r="808" spans="5:8">
      <c r="E808" s="10">
        <v>0.80600000000000005</v>
      </c>
      <c r="F808" s="10">
        <f t="shared" si="24"/>
        <v>9.9556196460307991</v>
      </c>
      <c r="G808" s="10">
        <v>806</v>
      </c>
      <c r="H808" s="10">
        <f t="shared" si="25"/>
        <v>10</v>
      </c>
    </row>
    <row r="809" spans="5:8">
      <c r="E809" s="131">
        <v>0.80700000000000005</v>
      </c>
      <c r="F809" s="10">
        <f t="shared" si="24"/>
        <v>9.9396095545517973</v>
      </c>
      <c r="G809" s="10">
        <v>807</v>
      </c>
      <c r="H809" s="10">
        <f t="shared" si="25"/>
        <v>-10</v>
      </c>
    </row>
    <row r="810" spans="5:8">
      <c r="E810" s="10">
        <v>0.80800000000000005</v>
      </c>
      <c r="F810" s="10">
        <f t="shared" si="24"/>
        <v>9.9211470131447772</v>
      </c>
      <c r="G810" s="10">
        <v>808</v>
      </c>
      <c r="H810" s="10">
        <f t="shared" si="25"/>
        <v>10</v>
      </c>
    </row>
    <row r="811" spans="5:8">
      <c r="E811" s="131">
        <v>0.80900000000000005</v>
      </c>
      <c r="F811" s="10">
        <f t="shared" si="24"/>
        <v>9.9002365771655771</v>
      </c>
      <c r="G811" s="10">
        <v>809</v>
      </c>
      <c r="H811" s="10">
        <f t="shared" si="25"/>
        <v>-10</v>
      </c>
    </row>
    <row r="812" spans="5:8">
      <c r="E812" s="10">
        <v>0.81</v>
      </c>
      <c r="F812" s="10">
        <f t="shared" si="24"/>
        <v>9.8768834059513768</v>
      </c>
      <c r="G812" s="10">
        <v>810</v>
      </c>
      <c r="H812" s="10">
        <f t="shared" si="25"/>
        <v>10</v>
      </c>
    </row>
    <row r="813" spans="5:8">
      <c r="E813" s="131">
        <v>0.81100000000000005</v>
      </c>
      <c r="F813" s="10">
        <f t="shared" si="24"/>
        <v>9.8510932615477369</v>
      </c>
      <c r="G813" s="10">
        <v>811</v>
      </c>
      <c r="H813" s="10">
        <f t="shared" si="25"/>
        <v>-10</v>
      </c>
    </row>
    <row r="814" spans="5:8">
      <c r="E814" s="10">
        <v>0.81200000000000006</v>
      </c>
      <c r="F814" s="10">
        <f t="shared" si="24"/>
        <v>9.8228725072868865</v>
      </c>
      <c r="G814" s="10">
        <v>812</v>
      </c>
      <c r="H814" s="10">
        <f t="shared" si="25"/>
        <v>10</v>
      </c>
    </row>
    <row r="815" spans="5:8">
      <c r="E815" s="131">
        <v>0.81299999999999994</v>
      </c>
      <c r="F815" s="10">
        <f t="shared" si="24"/>
        <v>9.7922281062176602</v>
      </c>
      <c r="G815" s="10">
        <v>813</v>
      </c>
      <c r="H815" s="10">
        <f t="shared" si="25"/>
        <v>-10</v>
      </c>
    </row>
    <row r="816" spans="5:8">
      <c r="E816" s="10">
        <v>0.81399999999999995</v>
      </c>
      <c r="F816" s="10">
        <f t="shared" si="24"/>
        <v>9.7591676193874779</v>
      </c>
      <c r="G816" s="10">
        <v>814</v>
      </c>
      <c r="H816" s="10">
        <f t="shared" si="25"/>
        <v>10</v>
      </c>
    </row>
    <row r="817" spans="5:8">
      <c r="E817" s="131">
        <v>0.81499999999999995</v>
      </c>
      <c r="F817" s="10">
        <f t="shared" si="24"/>
        <v>9.7236992039767678</v>
      </c>
      <c r="G817" s="10">
        <v>815</v>
      </c>
      <c r="H817" s="10">
        <f t="shared" si="25"/>
        <v>-10</v>
      </c>
    </row>
    <row r="818" spans="5:8">
      <c r="E818" s="10">
        <v>0.81599999999999995</v>
      </c>
      <c r="F818" s="10">
        <f t="shared" si="24"/>
        <v>9.6858316112863161</v>
      </c>
      <c r="G818" s="10">
        <v>816</v>
      </c>
      <c r="H818" s="10">
        <f t="shared" si="25"/>
        <v>10</v>
      </c>
    </row>
    <row r="819" spans="5:8">
      <c r="E819" s="131">
        <v>0.81699999999999995</v>
      </c>
      <c r="F819" s="10">
        <f t="shared" si="24"/>
        <v>9.6455741845779848</v>
      </c>
      <c r="G819" s="10">
        <v>817</v>
      </c>
      <c r="H819" s="10">
        <f t="shared" si="25"/>
        <v>-10</v>
      </c>
    </row>
    <row r="820" spans="5:8">
      <c r="E820" s="10">
        <v>0.81799999999999995</v>
      </c>
      <c r="F820" s="10">
        <f t="shared" si="24"/>
        <v>9.6029368567694355</v>
      </c>
      <c r="G820" s="10">
        <v>818</v>
      </c>
      <c r="H820" s="10">
        <f t="shared" si="25"/>
        <v>10</v>
      </c>
    </row>
    <row r="821" spans="5:8">
      <c r="E821" s="131">
        <v>0.81899999999999995</v>
      </c>
      <c r="F821" s="10">
        <f t="shared" si="24"/>
        <v>9.5579301479833045</v>
      </c>
      <c r="G821" s="10">
        <v>819</v>
      </c>
      <c r="H821" s="10">
        <f t="shared" si="25"/>
        <v>-10</v>
      </c>
    </row>
    <row r="822" spans="5:8">
      <c r="E822" s="10">
        <v>0.82</v>
      </c>
      <c r="F822" s="10">
        <f t="shared" si="24"/>
        <v>9.5105651629515382</v>
      </c>
      <c r="G822" s="10">
        <v>820</v>
      </c>
      <c r="H822" s="10">
        <f t="shared" si="25"/>
        <v>10</v>
      </c>
    </row>
    <row r="823" spans="5:8">
      <c r="E823" s="131">
        <v>0.82099999999999995</v>
      </c>
      <c r="F823" s="10">
        <f t="shared" si="24"/>
        <v>9.460853588275457</v>
      </c>
      <c r="G823" s="10">
        <v>821</v>
      </c>
      <c r="H823" s="10">
        <f t="shared" si="25"/>
        <v>-10</v>
      </c>
    </row>
    <row r="824" spans="5:8">
      <c r="E824" s="10">
        <v>0.82199999999999995</v>
      </c>
      <c r="F824" s="10">
        <f t="shared" si="24"/>
        <v>9.4088076895422574</v>
      </c>
      <c r="G824" s="10">
        <v>822</v>
      </c>
      <c r="H824" s="10">
        <f t="shared" si="25"/>
        <v>10</v>
      </c>
    </row>
    <row r="825" spans="5:8">
      <c r="E825" s="131">
        <v>0.82299999999999995</v>
      </c>
      <c r="F825" s="10">
        <f t="shared" si="24"/>
        <v>9.3544403082986793</v>
      </c>
      <c r="G825" s="10">
        <v>823</v>
      </c>
      <c r="H825" s="10">
        <f t="shared" si="25"/>
        <v>-10</v>
      </c>
    </row>
    <row r="826" spans="5:8">
      <c r="E826" s="10">
        <v>0.82399999999999995</v>
      </c>
      <c r="F826" s="10">
        <f t="shared" si="24"/>
        <v>9.2977648588825161</v>
      </c>
      <c r="G826" s="10">
        <v>824</v>
      </c>
      <c r="H826" s="10">
        <f t="shared" si="25"/>
        <v>10</v>
      </c>
    </row>
    <row r="827" spans="5:8">
      <c r="E827" s="131">
        <v>0.82499999999999996</v>
      </c>
      <c r="F827" s="10">
        <f t="shared" si="24"/>
        <v>9.2387953251128749</v>
      </c>
      <c r="G827" s="10">
        <v>825</v>
      </c>
      <c r="H827" s="10">
        <f t="shared" si="25"/>
        <v>-10</v>
      </c>
    </row>
    <row r="828" spans="5:8">
      <c r="E828" s="10">
        <v>0.82599999999999996</v>
      </c>
      <c r="F828" s="10">
        <f t="shared" si="24"/>
        <v>9.1775462568398165</v>
      </c>
      <c r="G828" s="10">
        <v>826</v>
      </c>
      <c r="H828" s="10">
        <f t="shared" si="25"/>
        <v>10</v>
      </c>
    </row>
    <row r="829" spans="5:8">
      <c r="E829" s="131">
        <v>0.82699999999999996</v>
      </c>
      <c r="F829" s="10">
        <f t="shared" si="24"/>
        <v>9.1140327663544607</v>
      </c>
      <c r="G829" s="10">
        <v>827</v>
      </c>
      <c r="H829" s="10">
        <f t="shared" si="25"/>
        <v>-10</v>
      </c>
    </row>
    <row r="830" spans="5:8">
      <c r="E830" s="10">
        <v>0.82799999999999996</v>
      </c>
      <c r="F830" s="10">
        <f t="shared" si="24"/>
        <v>9.0482705246602002</v>
      </c>
      <c r="G830" s="10">
        <v>828</v>
      </c>
      <c r="H830" s="10">
        <f t="shared" si="25"/>
        <v>10</v>
      </c>
    </row>
    <row r="831" spans="5:8">
      <c r="E831" s="131">
        <v>0.82899999999999996</v>
      </c>
      <c r="F831" s="10">
        <f t="shared" si="24"/>
        <v>8.980275757606158</v>
      </c>
      <c r="G831" s="10">
        <v>829</v>
      </c>
      <c r="H831" s="10">
        <f t="shared" si="25"/>
        <v>-10</v>
      </c>
    </row>
    <row r="832" spans="5:8">
      <c r="E832" s="10">
        <v>0.83</v>
      </c>
      <c r="F832" s="10">
        <f t="shared" si="24"/>
        <v>8.9100652418836841</v>
      </c>
      <c r="G832" s="10">
        <v>830</v>
      </c>
      <c r="H832" s="10">
        <f t="shared" si="25"/>
        <v>10</v>
      </c>
    </row>
    <row r="833" spans="5:8">
      <c r="E833" s="131">
        <v>0.83099999999999996</v>
      </c>
      <c r="F833" s="10">
        <f t="shared" si="24"/>
        <v>8.8376563008869375</v>
      </c>
      <c r="G833" s="10">
        <v>831</v>
      </c>
      <c r="H833" s="10">
        <f t="shared" si="25"/>
        <v>-10</v>
      </c>
    </row>
    <row r="834" spans="5:8">
      <c r="E834" s="10">
        <v>0.83199999999999996</v>
      </c>
      <c r="F834" s="10">
        <f t="shared" si="24"/>
        <v>8.7630668004386436</v>
      </c>
      <c r="G834" s="10">
        <v>832</v>
      </c>
      <c r="H834" s="10">
        <f t="shared" si="25"/>
        <v>10</v>
      </c>
    </row>
    <row r="835" spans="5:8">
      <c r="E835" s="131">
        <v>0.83299999999999996</v>
      </c>
      <c r="F835" s="10">
        <f t="shared" si="24"/>
        <v>8.6863151443819167</v>
      </c>
      <c r="G835" s="10">
        <v>833</v>
      </c>
      <c r="H835" s="10">
        <f t="shared" si="25"/>
        <v>-10</v>
      </c>
    </row>
    <row r="836" spans="5:8">
      <c r="E836" s="10">
        <v>0.83399999999999996</v>
      </c>
      <c r="F836" s="10">
        <f t="shared" ref="F836:F899" si="26">$C$7*SIN($C$4*$C$5-$C$6*E836)</f>
        <v>8.6074202700394444</v>
      </c>
      <c r="G836" s="10">
        <v>834</v>
      </c>
      <c r="H836" s="10">
        <f t="shared" ref="H836:H899" si="27">$C$7*SIN($C$4*$C$5-$C$6*G836)</f>
        <v>10</v>
      </c>
    </row>
    <row r="837" spans="5:8">
      <c r="E837" s="131">
        <v>0.83499999999999996</v>
      </c>
      <c r="F837" s="10">
        <f t="shared" si="26"/>
        <v>8.5264016435409271</v>
      </c>
      <c r="G837" s="10">
        <v>835</v>
      </c>
      <c r="H837" s="10">
        <f t="shared" si="27"/>
        <v>-10</v>
      </c>
    </row>
    <row r="838" spans="5:8">
      <c r="E838" s="10">
        <v>0.83599999999999997</v>
      </c>
      <c r="F838" s="10">
        <f t="shared" si="26"/>
        <v>8.4432792550201601</v>
      </c>
      <c r="G838" s="10">
        <v>836</v>
      </c>
      <c r="H838" s="10">
        <f t="shared" si="27"/>
        <v>10</v>
      </c>
    </row>
    <row r="839" spans="5:8">
      <c r="E839" s="131">
        <v>0.83699999999999997</v>
      </c>
      <c r="F839" s="10">
        <f t="shared" si="26"/>
        <v>8.3580736136827092</v>
      </c>
      <c r="G839" s="10">
        <v>837</v>
      </c>
      <c r="H839" s="10">
        <f t="shared" si="27"/>
        <v>-10</v>
      </c>
    </row>
    <row r="840" spans="5:8">
      <c r="E840" s="10">
        <v>0.83799999999999997</v>
      </c>
      <c r="F840" s="10">
        <f t="shared" si="26"/>
        <v>8.270805742745619</v>
      </c>
      <c r="G840" s="10">
        <v>838</v>
      </c>
      <c r="H840" s="10">
        <f t="shared" si="27"/>
        <v>10</v>
      </c>
    </row>
    <row r="841" spans="5:8">
      <c r="E841" s="131">
        <v>0.83899999999999997</v>
      </c>
      <c r="F841" s="10">
        <f t="shared" si="26"/>
        <v>8.1814971742502411</v>
      </c>
      <c r="G841" s="10">
        <v>839</v>
      </c>
      <c r="H841" s="10">
        <f t="shared" si="27"/>
        <v>-10</v>
      </c>
    </row>
    <row r="842" spans="5:8">
      <c r="E842" s="10">
        <v>0.84</v>
      </c>
      <c r="F842" s="10">
        <f t="shared" si="26"/>
        <v>8.0901699437494763</v>
      </c>
      <c r="G842" s="10">
        <v>840</v>
      </c>
      <c r="H842" s="10">
        <f t="shared" si="27"/>
        <v>10</v>
      </c>
    </row>
    <row r="843" spans="5:8">
      <c r="E843" s="131">
        <v>0.84099999999999997</v>
      </c>
      <c r="F843" s="10">
        <f t="shared" si="26"/>
        <v>7.996846584870914</v>
      </c>
      <c r="G843" s="10">
        <v>841</v>
      </c>
      <c r="H843" s="10">
        <f t="shared" si="27"/>
        <v>-10</v>
      </c>
    </row>
    <row r="844" spans="5:8">
      <c r="E844" s="10">
        <v>0.84199999999999997</v>
      </c>
      <c r="F844" s="10">
        <f t="shared" si="26"/>
        <v>7.9015501237569072</v>
      </c>
      <c r="G844" s="10">
        <v>842</v>
      </c>
      <c r="H844" s="10">
        <f t="shared" si="27"/>
        <v>10</v>
      </c>
    </row>
    <row r="845" spans="5:8">
      <c r="E845" s="131">
        <v>0.84299999999999997</v>
      </c>
      <c r="F845" s="10">
        <f t="shared" si="26"/>
        <v>7.8043040733833067</v>
      </c>
      <c r="G845" s="10">
        <v>843</v>
      </c>
      <c r="H845" s="10">
        <f t="shared" si="27"/>
        <v>-10</v>
      </c>
    </row>
    <row r="846" spans="5:8">
      <c r="E846" s="10">
        <v>0.84399999999999997</v>
      </c>
      <c r="F846" s="10">
        <f t="shared" si="26"/>
        <v>7.7051324277578974</v>
      </c>
      <c r="G846" s="10">
        <v>844</v>
      </c>
      <c r="H846" s="10">
        <f t="shared" si="27"/>
        <v>10</v>
      </c>
    </row>
    <row r="847" spans="5:8">
      <c r="E847" s="131">
        <v>0.84499999999999997</v>
      </c>
      <c r="F847" s="10">
        <f t="shared" si="26"/>
        <v>7.6040596560003095</v>
      </c>
      <c r="G847" s="10">
        <v>845</v>
      </c>
      <c r="H847" s="10">
        <f t="shared" si="27"/>
        <v>-10</v>
      </c>
    </row>
    <row r="848" spans="5:8">
      <c r="E848" s="10">
        <v>0.84599999999999997</v>
      </c>
      <c r="F848" s="10">
        <f t="shared" si="26"/>
        <v>7.5011106963046013</v>
      </c>
      <c r="G848" s="10">
        <v>846</v>
      </c>
      <c r="H848" s="10">
        <f t="shared" si="27"/>
        <v>10</v>
      </c>
    </row>
    <row r="849" spans="5:8">
      <c r="E849" s="131">
        <v>0.84699999999999998</v>
      </c>
      <c r="F849" s="10">
        <f t="shared" si="26"/>
        <v>7.3963109497860984</v>
      </c>
      <c r="G849" s="10">
        <v>847</v>
      </c>
      <c r="H849" s="10">
        <f t="shared" si="27"/>
        <v>-10</v>
      </c>
    </row>
    <row r="850" spans="5:8">
      <c r="E850" s="10">
        <v>0.84799999999999998</v>
      </c>
      <c r="F850" s="10">
        <f t="shared" si="26"/>
        <v>7.2896862742141231</v>
      </c>
      <c r="G850" s="10">
        <v>848</v>
      </c>
      <c r="H850" s="10">
        <f t="shared" si="27"/>
        <v>10</v>
      </c>
    </row>
    <row r="851" spans="5:8">
      <c r="E851" s="131">
        <v>0.84899999999999998</v>
      </c>
      <c r="F851" s="10">
        <f t="shared" si="26"/>
        <v>7.1812629776318904</v>
      </c>
      <c r="G851" s="10">
        <v>849</v>
      </c>
      <c r="H851" s="10">
        <f t="shared" si="27"/>
        <v>-10</v>
      </c>
    </row>
    <row r="852" spans="5:8">
      <c r="E852" s="10">
        <v>0.85</v>
      </c>
      <c r="F852" s="10">
        <f t="shared" si="26"/>
        <v>7.0710678118654844</v>
      </c>
      <c r="G852" s="10">
        <v>850</v>
      </c>
      <c r="H852" s="10">
        <f t="shared" si="27"/>
        <v>10</v>
      </c>
    </row>
    <row r="853" spans="5:8">
      <c r="E853" s="131">
        <v>0.85099999999999998</v>
      </c>
      <c r="F853" s="10">
        <f t="shared" si="26"/>
        <v>6.9591279659231473</v>
      </c>
      <c r="G853" s="10">
        <v>851</v>
      </c>
      <c r="H853" s="10">
        <f t="shared" si="27"/>
        <v>-10</v>
      </c>
    </row>
    <row r="854" spans="5:8">
      <c r="E854" s="10">
        <v>0.85199999999999998</v>
      </c>
      <c r="F854" s="10">
        <f t="shared" si="26"/>
        <v>6.8454710592868988</v>
      </c>
      <c r="G854" s="10">
        <v>852</v>
      </c>
      <c r="H854" s="10">
        <f t="shared" si="27"/>
        <v>10</v>
      </c>
    </row>
    <row r="855" spans="5:8">
      <c r="E855" s="131">
        <v>0.85299999999999998</v>
      </c>
      <c r="F855" s="10">
        <f t="shared" si="26"/>
        <v>6.7301251350977385</v>
      </c>
      <c r="G855" s="10">
        <v>853</v>
      </c>
      <c r="H855" s="10">
        <f t="shared" si="27"/>
        <v>-10</v>
      </c>
    </row>
    <row r="856" spans="5:8">
      <c r="E856" s="10">
        <v>0.85399999999999998</v>
      </c>
      <c r="F856" s="10">
        <f t="shared" si="26"/>
        <v>6.6131186532365183</v>
      </c>
      <c r="G856" s="10">
        <v>854</v>
      </c>
      <c r="H856" s="10">
        <f t="shared" si="27"/>
        <v>10</v>
      </c>
    </row>
    <row r="857" spans="5:8">
      <c r="E857" s="131">
        <v>0.85499999999999998</v>
      </c>
      <c r="F857" s="10">
        <f t="shared" si="26"/>
        <v>6.4944804833018432</v>
      </c>
      <c r="G857" s="10">
        <v>855</v>
      </c>
      <c r="H857" s="10">
        <f t="shared" si="27"/>
        <v>-10</v>
      </c>
    </row>
    <row r="858" spans="5:8">
      <c r="E858" s="10">
        <v>0.85599999999999998</v>
      </c>
      <c r="F858" s="10">
        <f t="shared" si="26"/>
        <v>6.3742398974868975</v>
      </c>
      <c r="G858" s="10">
        <v>856</v>
      </c>
      <c r="H858" s="10">
        <f t="shared" si="27"/>
        <v>10</v>
      </c>
    </row>
    <row r="859" spans="5:8">
      <c r="E859" s="131">
        <v>0.85699999999999998</v>
      </c>
      <c r="F859" s="10">
        <f t="shared" si="26"/>
        <v>6.2524265633570595</v>
      </c>
      <c r="G859" s="10">
        <v>857</v>
      </c>
      <c r="H859" s="10">
        <f t="shared" si="27"/>
        <v>-10</v>
      </c>
    </row>
    <row r="860" spans="5:8">
      <c r="E860" s="10">
        <v>0.85799999999999998</v>
      </c>
      <c r="F860" s="10">
        <f t="shared" si="26"/>
        <v>6.1290705365297669</v>
      </c>
      <c r="G860" s="10">
        <v>858</v>
      </c>
      <c r="H860" s="10">
        <f t="shared" si="27"/>
        <v>10</v>
      </c>
    </row>
    <row r="861" spans="5:8">
      <c r="E861" s="131">
        <v>0.85899999999999999</v>
      </c>
      <c r="F861" s="10">
        <f t="shared" si="26"/>
        <v>6.0042022532588497</v>
      </c>
      <c r="G861" s="10">
        <v>859</v>
      </c>
      <c r="H861" s="10">
        <f t="shared" si="27"/>
        <v>-10</v>
      </c>
    </row>
    <row r="862" spans="5:8">
      <c r="E862" s="10">
        <v>0.86</v>
      </c>
      <c r="F862" s="10">
        <f t="shared" si="26"/>
        <v>5.8778525229247345</v>
      </c>
      <c r="G862" s="10">
        <v>860</v>
      </c>
      <c r="H862" s="10">
        <f t="shared" si="27"/>
        <v>10</v>
      </c>
    </row>
    <row r="863" spans="5:8">
      <c r="E863" s="131">
        <v>0.86099999999999999</v>
      </c>
      <c r="F863" s="10">
        <f t="shared" si="26"/>
        <v>5.7500525204327975</v>
      </c>
      <c r="G863" s="10">
        <v>861</v>
      </c>
      <c r="H863" s="10">
        <f t="shared" si="27"/>
        <v>-10</v>
      </c>
    </row>
    <row r="864" spans="5:8">
      <c r="E864" s="10">
        <v>0.86199999999999999</v>
      </c>
      <c r="F864" s="10">
        <f t="shared" si="26"/>
        <v>5.6208337785213116</v>
      </c>
      <c r="G864" s="10">
        <v>862</v>
      </c>
      <c r="H864" s="10">
        <f t="shared" si="27"/>
        <v>10</v>
      </c>
    </row>
    <row r="865" spans="5:8">
      <c r="E865" s="131">
        <v>0.86299999999999999</v>
      </c>
      <c r="F865" s="10">
        <f t="shared" si="26"/>
        <v>5.4902281799813153</v>
      </c>
      <c r="G865" s="10">
        <v>863</v>
      </c>
      <c r="H865" s="10">
        <f t="shared" si="27"/>
        <v>-10</v>
      </c>
    </row>
    <row r="866" spans="5:8">
      <c r="E866" s="10">
        <v>0.86399999999999999</v>
      </c>
      <c r="F866" s="10">
        <f t="shared" si="26"/>
        <v>5.3582679497899734</v>
      </c>
      <c r="G866" s="10">
        <v>864</v>
      </c>
      <c r="H866" s="10">
        <f t="shared" si="27"/>
        <v>10</v>
      </c>
    </row>
    <row r="867" spans="5:8">
      <c r="E867" s="131">
        <v>0.86499999999999999</v>
      </c>
      <c r="F867" s="10">
        <f t="shared" si="26"/>
        <v>5.2249856471594889</v>
      </c>
      <c r="G867" s="10">
        <v>865</v>
      </c>
      <c r="H867" s="10">
        <f t="shared" si="27"/>
        <v>-10</v>
      </c>
    </row>
    <row r="868" spans="5:8">
      <c r="E868" s="10">
        <v>0.86599999999999999</v>
      </c>
      <c r="F868" s="10">
        <f t="shared" si="26"/>
        <v>5.0904141575037221</v>
      </c>
      <c r="G868" s="10">
        <v>866</v>
      </c>
      <c r="H868" s="10">
        <f t="shared" si="27"/>
        <v>10</v>
      </c>
    </row>
    <row r="869" spans="5:8">
      <c r="E869" s="131">
        <v>0.86699999999999999</v>
      </c>
      <c r="F869" s="10">
        <f t="shared" si="26"/>
        <v>4.9545866843240773</v>
      </c>
      <c r="G869" s="10">
        <v>867</v>
      </c>
      <c r="H869" s="10">
        <f t="shared" si="27"/>
        <v>-10</v>
      </c>
    </row>
    <row r="870" spans="5:8">
      <c r="E870" s="10">
        <v>0.86799999999999999</v>
      </c>
      <c r="F870" s="10">
        <f t="shared" si="26"/>
        <v>4.8175367410171628</v>
      </c>
      <c r="G870" s="10">
        <v>868</v>
      </c>
      <c r="H870" s="10">
        <f t="shared" si="27"/>
        <v>10</v>
      </c>
    </row>
    <row r="871" spans="5:8">
      <c r="E871" s="131">
        <v>0.86899999999999999</v>
      </c>
      <c r="F871" s="10">
        <f t="shared" si="26"/>
        <v>4.6792981426057372</v>
      </c>
      <c r="G871" s="10">
        <v>869</v>
      </c>
      <c r="H871" s="10">
        <f t="shared" si="27"/>
        <v>-10</v>
      </c>
    </row>
    <row r="872" spans="5:8">
      <c r="E872" s="10">
        <v>0.87</v>
      </c>
      <c r="F872" s="10">
        <f t="shared" si="26"/>
        <v>4.5399049973954799</v>
      </c>
      <c r="G872" s="10">
        <v>870</v>
      </c>
      <c r="H872" s="10">
        <f t="shared" si="27"/>
        <v>10</v>
      </c>
    </row>
    <row r="873" spans="5:8">
      <c r="E873" s="131">
        <v>0.871</v>
      </c>
      <c r="F873" s="10">
        <f t="shared" si="26"/>
        <v>4.3993916985591568</v>
      </c>
      <c r="G873" s="10">
        <v>871</v>
      </c>
      <c r="H873" s="10">
        <f t="shared" si="27"/>
        <v>-10</v>
      </c>
    </row>
    <row r="874" spans="5:8">
      <c r="E874" s="10">
        <v>0.872</v>
      </c>
      <c r="F874" s="10">
        <f t="shared" si="26"/>
        <v>4.2577929156507244</v>
      </c>
      <c r="G874" s="10">
        <v>872</v>
      </c>
      <c r="H874" s="10">
        <f t="shared" si="27"/>
        <v>10</v>
      </c>
    </row>
    <row r="875" spans="5:8">
      <c r="E875" s="131">
        <v>0.873</v>
      </c>
      <c r="F875" s="10">
        <f t="shared" si="26"/>
        <v>4.1151435860510945</v>
      </c>
      <c r="G875" s="10">
        <v>873</v>
      </c>
      <c r="H875" s="10">
        <f t="shared" si="27"/>
        <v>-10</v>
      </c>
    </row>
    <row r="876" spans="5:8">
      <c r="E876" s="10">
        <v>0.874</v>
      </c>
      <c r="F876" s="10">
        <f t="shared" si="26"/>
        <v>3.9714789063478055</v>
      </c>
      <c r="G876" s="10">
        <v>874</v>
      </c>
      <c r="H876" s="10">
        <f t="shared" si="27"/>
        <v>10</v>
      </c>
    </row>
    <row r="877" spans="5:8">
      <c r="E877" s="131">
        <v>0.875</v>
      </c>
      <c r="F877" s="10">
        <f t="shared" si="26"/>
        <v>3.8268343236509059</v>
      </c>
      <c r="G877" s="10">
        <v>875</v>
      </c>
      <c r="H877" s="10">
        <f t="shared" si="27"/>
        <v>-10</v>
      </c>
    </row>
    <row r="878" spans="5:8">
      <c r="E878" s="10">
        <v>0.876</v>
      </c>
      <c r="F878" s="10">
        <f t="shared" si="26"/>
        <v>3.681245526846781</v>
      </c>
      <c r="G878" s="10">
        <v>876</v>
      </c>
      <c r="H878" s="10">
        <f t="shared" si="27"/>
        <v>10</v>
      </c>
    </row>
    <row r="879" spans="5:8">
      <c r="E879" s="131">
        <v>0.877</v>
      </c>
      <c r="F879" s="10">
        <f t="shared" si="26"/>
        <v>3.5347484377925813</v>
      </c>
      <c r="G879" s="10">
        <v>877</v>
      </c>
      <c r="H879" s="10">
        <f t="shared" si="27"/>
        <v>-10</v>
      </c>
    </row>
    <row r="880" spans="5:8">
      <c r="E880" s="10">
        <v>0.878</v>
      </c>
      <c r="F880" s="10">
        <f t="shared" si="26"/>
        <v>3.3873792024529163</v>
      </c>
      <c r="G880" s="10">
        <v>878</v>
      </c>
      <c r="H880" s="10">
        <f t="shared" si="27"/>
        <v>10</v>
      </c>
    </row>
    <row r="881" spans="5:8">
      <c r="E881" s="131">
        <v>0.879</v>
      </c>
      <c r="F881" s="10">
        <f t="shared" si="26"/>
        <v>3.2391741819815061</v>
      </c>
      <c r="G881" s="10">
        <v>879</v>
      </c>
      <c r="H881" s="10">
        <f t="shared" si="27"/>
        <v>-10</v>
      </c>
    </row>
    <row r="882" spans="5:8">
      <c r="E882" s="10">
        <v>0.88</v>
      </c>
      <c r="F882" s="10">
        <f t="shared" si="26"/>
        <v>3.090169943749479</v>
      </c>
      <c r="G882" s="10">
        <v>880</v>
      </c>
      <c r="H882" s="10">
        <f t="shared" si="27"/>
        <v>10</v>
      </c>
    </row>
    <row r="883" spans="5:8">
      <c r="E883" s="131">
        <v>0.88100000000000001</v>
      </c>
      <c r="F883" s="10">
        <f t="shared" si="26"/>
        <v>2.9404032523230366</v>
      </c>
      <c r="G883" s="10">
        <v>881</v>
      </c>
      <c r="H883" s="10">
        <f t="shared" si="27"/>
        <v>-10</v>
      </c>
    </row>
    <row r="884" spans="5:8">
      <c r="E884" s="10">
        <v>0.88200000000000001</v>
      </c>
      <c r="F884" s="10">
        <f t="shared" si="26"/>
        <v>2.7899110603922987</v>
      </c>
      <c r="G884" s="10">
        <v>882</v>
      </c>
      <c r="H884" s="10">
        <f t="shared" si="27"/>
        <v>10</v>
      </c>
    </row>
    <row r="885" spans="5:8">
      <c r="E885" s="131">
        <v>0.88300000000000001</v>
      </c>
      <c r="F885" s="10">
        <f t="shared" si="26"/>
        <v>2.6387304996537275</v>
      </c>
      <c r="G885" s="10">
        <v>883</v>
      </c>
      <c r="H885" s="10">
        <f t="shared" si="27"/>
        <v>-10</v>
      </c>
    </row>
    <row r="886" spans="5:8">
      <c r="E886" s="10">
        <v>0.88400000000000001</v>
      </c>
      <c r="F886" s="10">
        <f t="shared" si="26"/>
        <v>2.4868988716485561</v>
      </c>
      <c r="G886" s="10">
        <v>884</v>
      </c>
      <c r="H886" s="10">
        <f t="shared" si="27"/>
        <v>10</v>
      </c>
    </row>
    <row r="887" spans="5:8">
      <c r="E887" s="131">
        <v>0.88500000000000001</v>
      </c>
      <c r="F887" s="10">
        <f t="shared" si="26"/>
        <v>2.3344536385590544</v>
      </c>
      <c r="G887" s="10">
        <v>885</v>
      </c>
      <c r="H887" s="10">
        <f t="shared" si="27"/>
        <v>-10</v>
      </c>
    </row>
    <row r="888" spans="5:8">
      <c r="E888" s="10">
        <v>0.88600000000000001</v>
      </c>
      <c r="F888" s="10">
        <f t="shared" si="26"/>
        <v>2.1814324139654353</v>
      </c>
      <c r="G888" s="10">
        <v>886</v>
      </c>
      <c r="H888" s="10">
        <f t="shared" si="27"/>
        <v>10</v>
      </c>
    </row>
    <row r="889" spans="5:8">
      <c r="E889" s="131">
        <v>0.88700000000000001</v>
      </c>
      <c r="F889" s="10">
        <f t="shared" si="26"/>
        <v>2.0278729535651268</v>
      </c>
      <c r="G889" s="10">
        <v>887</v>
      </c>
      <c r="H889" s="10">
        <f t="shared" si="27"/>
        <v>-10</v>
      </c>
    </row>
    <row r="890" spans="5:8">
      <c r="E890" s="10">
        <v>0.88800000000000001</v>
      </c>
      <c r="F890" s="10">
        <f t="shared" si="26"/>
        <v>1.8738131458572405</v>
      </c>
      <c r="G890" s="10">
        <v>888</v>
      </c>
      <c r="H890" s="10">
        <f t="shared" si="27"/>
        <v>10</v>
      </c>
    </row>
    <row r="891" spans="5:8">
      <c r="E891" s="131">
        <v>0.88900000000000001</v>
      </c>
      <c r="F891" s="10">
        <f t="shared" si="26"/>
        <v>1.7192910027940993</v>
      </c>
      <c r="G891" s="10">
        <v>889</v>
      </c>
      <c r="H891" s="10">
        <f t="shared" si="27"/>
        <v>-10</v>
      </c>
    </row>
    <row r="892" spans="5:8">
      <c r="E892" s="10">
        <v>0.89</v>
      </c>
      <c r="F892" s="10">
        <f t="shared" si="26"/>
        <v>1.5643446504023049</v>
      </c>
      <c r="G892" s="10">
        <v>890</v>
      </c>
      <c r="H892" s="10">
        <f t="shared" si="27"/>
        <v>10</v>
      </c>
    </row>
    <row r="893" spans="5:8">
      <c r="E893" s="131">
        <v>0.89100000000000001</v>
      </c>
      <c r="F893" s="10">
        <f t="shared" si="26"/>
        <v>1.4090123193758322</v>
      </c>
      <c r="G893" s="10">
        <v>891</v>
      </c>
      <c r="H893" s="10">
        <f t="shared" si="27"/>
        <v>-10</v>
      </c>
    </row>
    <row r="894" spans="5:8">
      <c r="E894" s="10">
        <v>0.89200000000000002</v>
      </c>
      <c r="F894" s="10">
        <f t="shared" si="26"/>
        <v>1.2533323356430401</v>
      </c>
      <c r="G894" s="10">
        <v>892</v>
      </c>
      <c r="H894" s="10">
        <f t="shared" si="27"/>
        <v>10</v>
      </c>
    </row>
    <row r="895" spans="5:8">
      <c r="E895" s="131">
        <v>0.89300000000000002</v>
      </c>
      <c r="F895" s="10">
        <f t="shared" si="26"/>
        <v>1.0973431109104601</v>
      </c>
      <c r="G895" s="10">
        <v>893</v>
      </c>
      <c r="H895" s="10">
        <f t="shared" si="27"/>
        <v>-10</v>
      </c>
    </row>
    <row r="896" spans="5:8">
      <c r="E896" s="10">
        <v>0.89400000000000002</v>
      </c>
      <c r="F896" s="10">
        <f t="shared" si="26"/>
        <v>0.9410831331851427</v>
      </c>
      <c r="G896" s="10">
        <v>894</v>
      </c>
      <c r="H896" s="10">
        <f t="shared" si="27"/>
        <v>10</v>
      </c>
    </row>
    <row r="897" spans="5:8">
      <c r="E897" s="131">
        <v>0.89500000000000002</v>
      </c>
      <c r="F897" s="10">
        <f t="shared" si="26"/>
        <v>0.78459095727845873</v>
      </c>
      <c r="G897" s="10">
        <v>895</v>
      </c>
      <c r="H897" s="10">
        <f t="shared" si="27"/>
        <v>-10</v>
      </c>
    </row>
    <row r="898" spans="5:8">
      <c r="E898" s="10">
        <v>0.89600000000000002</v>
      </c>
      <c r="F898" s="10">
        <f t="shared" si="26"/>
        <v>0.62790519529313515</v>
      </c>
      <c r="G898" s="10">
        <v>896</v>
      </c>
      <c r="H898" s="10">
        <f t="shared" si="27"/>
        <v>10</v>
      </c>
    </row>
    <row r="899" spans="5:8">
      <c r="E899" s="131">
        <v>0.89700000000000002</v>
      </c>
      <c r="F899" s="10">
        <f t="shared" si="26"/>
        <v>0.47106450709641989</v>
      </c>
      <c r="G899" s="10">
        <v>897</v>
      </c>
      <c r="H899" s="10">
        <f t="shared" si="27"/>
        <v>-10</v>
      </c>
    </row>
    <row r="900" spans="5:8">
      <c r="E900" s="10">
        <v>0.89800000000000002</v>
      </c>
      <c r="F900" s="10">
        <f t="shared" ref="F900:F963" si="28">$C$7*SIN($C$4*$C$5-$C$6*E900)</f>
        <v>0.31410759078128603</v>
      </c>
      <c r="G900" s="10">
        <v>898</v>
      </c>
      <c r="H900" s="10">
        <f t="shared" ref="H900:H963" si="29">$C$7*SIN($C$4*$C$5-$C$6*G900)</f>
        <v>10</v>
      </c>
    </row>
    <row r="901" spans="5:8">
      <c r="E901" s="131">
        <v>0.89900000000000002</v>
      </c>
      <c r="F901" s="10">
        <f t="shared" si="28"/>
        <v>0.1570731731182019</v>
      </c>
      <c r="G901" s="10">
        <v>899</v>
      </c>
      <c r="H901" s="10">
        <f t="shared" si="29"/>
        <v>-10</v>
      </c>
    </row>
    <row r="902" spans="5:8">
      <c r="E902" s="10">
        <v>0.9</v>
      </c>
      <c r="F902" s="10">
        <f t="shared" si="28"/>
        <v>4.90059381963448E-15</v>
      </c>
      <c r="G902" s="10">
        <v>900</v>
      </c>
      <c r="H902" s="10">
        <f t="shared" si="29"/>
        <v>10</v>
      </c>
    </row>
    <row r="903" spans="5:8">
      <c r="E903" s="131">
        <v>0.90100000000000002</v>
      </c>
      <c r="F903" s="10">
        <f t="shared" si="28"/>
        <v>-0.15707317311820984</v>
      </c>
      <c r="G903" s="10">
        <v>901</v>
      </c>
      <c r="H903" s="10">
        <f t="shared" si="29"/>
        <v>-10</v>
      </c>
    </row>
    <row r="904" spans="5:8">
      <c r="E904" s="10">
        <v>0.90200000000000002</v>
      </c>
      <c r="F904" s="10">
        <f t="shared" si="28"/>
        <v>-0.31410759078127626</v>
      </c>
      <c r="G904" s="10">
        <v>902</v>
      </c>
      <c r="H904" s="10">
        <f t="shared" si="29"/>
        <v>10</v>
      </c>
    </row>
    <row r="905" spans="5:8">
      <c r="E905" s="131">
        <v>0.90300000000000002</v>
      </c>
      <c r="F905" s="10">
        <f t="shared" si="28"/>
        <v>-0.47106450709642789</v>
      </c>
      <c r="G905" s="10">
        <v>903</v>
      </c>
      <c r="H905" s="10">
        <f t="shared" si="29"/>
        <v>-10</v>
      </c>
    </row>
    <row r="906" spans="5:8">
      <c r="E906" s="10">
        <v>0.90400000000000003</v>
      </c>
      <c r="F906" s="10">
        <f t="shared" si="28"/>
        <v>-0.62790519529312527</v>
      </c>
      <c r="G906" s="10">
        <v>904</v>
      </c>
      <c r="H906" s="10">
        <f t="shared" si="29"/>
        <v>10</v>
      </c>
    </row>
    <row r="907" spans="5:8">
      <c r="E907" s="131">
        <v>0.90500000000000003</v>
      </c>
      <c r="F907" s="10">
        <f t="shared" si="28"/>
        <v>-0.78459095727844907</v>
      </c>
      <c r="G907" s="10">
        <v>905</v>
      </c>
      <c r="H907" s="10">
        <f t="shared" si="29"/>
        <v>-10</v>
      </c>
    </row>
    <row r="908" spans="5:8">
      <c r="E908" s="10">
        <v>0.90600000000000003</v>
      </c>
      <c r="F908" s="10">
        <f t="shared" si="28"/>
        <v>-0.94108313318515058</v>
      </c>
      <c r="G908" s="10">
        <v>906</v>
      </c>
      <c r="H908" s="10">
        <f t="shared" si="29"/>
        <v>10</v>
      </c>
    </row>
    <row r="909" spans="5:8">
      <c r="E909" s="131">
        <v>0.90700000000000003</v>
      </c>
      <c r="F909" s="10">
        <f t="shared" si="28"/>
        <v>-1.0973431109104506</v>
      </c>
      <c r="G909" s="10">
        <v>907</v>
      </c>
      <c r="H909" s="10">
        <f t="shared" si="29"/>
        <v>-10</v>
      </c>
    </row>
    <row r="910" spans="5:8">
      <c r="E910" s="10">
        <v>0.90800000000000003</v>
      </c>
      <c r="F910" s="10">
        <f t="shared" si="28"/>
        <v>-1.2533323356430481</v>
      </c>
      <c r="G910" s="10">
        <v>908</v>
      </c>
      <c r="H910" s="10">
        <f t="shared" si="29"/>
        <v>10</v>
      </c>
    </row>
    <row r="911" spans="5:8">
      <c r="E911" s="131">
        <v>0.90900000000000003</v>
      </c>
      <c r="F911" s="10">
        <f t="shared" si="28"/>
        <v>-1.4090123193758224</v>
      </c>
      <c r="G911" s="10">
        <v>909</v>
      </c>
      <c r="H911" s="10">
        <f t="shared" si="29"/>
        <v>-10</v>
      </c>
    </row>
    <row r="912" spans="5:8">
      <c r="E912" s="10">
        <v>0.91</v>
      </c>
      <c r="F912" s="10">
        <f t="shared" si="28"/>
        <v>-1.5643446504023126</v>
      </c>
      <c r="G912" s="10">
        <v>910</v>
      </c>
      <c r="H912" s="10">
        <f t="shared" si="29"/>
        <v>10</v>
      </c>
    </row>
    <row r="913" spans="5:8">
      <c r="E913" s="131">
        <v>0.91100000000000003</v>
      </c>
      <c r="F913" s="10">
        <f t="shared" si="28"/>
        <v>-1.7192910027940898</v>
      </c>
      <c r="G913" s="10">
        <v>911</v>
      </c>
      <c r="H913" s="10">
        <f t="shared" si="29"/>
        <v>-10</v>
      </c>
    </row>
    <row r="914" spans="5:8">
      <c r="E914" s="10">
        <v>0.91200000000000003</v>
      </c>
      <c r="F914" s="10">
        <f t="shared" si="28"/>
        <v>-1.8738131458572485</v>
      </c>
      <c r="G914" s="10">
        <v>912</v>
      </c>
      <c r="H914" s="10">
        <f t="shared" si="29"/>
        <v>10</v>
      </c>
    </row>
    <row r="915" spans="5:8">
      <c r="E915" s="131">
        <v>0.91300000000000003</v>
      </c>
      <c r="F915" s="10">
        <f t="shared" si="28"/>
        <v>-2.0278729535651174</v>
      </c>
      <c r="G915" s="10">
        <v>913</v>
      </c>
      <c r="H915" s="10">
        <f t="shared" si="29"/>
        <v>-10</v>
      </c>
    </row>
    <row r="916" spans="5:8">
      <c r="E916" s="10">
        <v>0.91400000000000003</v>
      </c>
      <c r="F916" s="10">
        <f t="shared" si="28"/>
        <v>-2.181432413965426</v>
      </c>
      <c r="G916" s="10">
        <v>914</v>
      </c>
      <c r="H916" s="10">
        <f t="shared" si="29"/>
        <v>10</v>
      </c>
    </row>
    <row r="917" spans="5:8">
      <c r="E917" s="131">
        <v>0.91500000000000004</v>
      </c>
      <c r="F917" s="10">
        <f t="shared" si="28"/>
        <v>-2.3344536385590624</v>
      </c>
      <c r="G917" s="10">
        <v>915</v>
      </c>
      <c r="H917" s="10">
        <f t="shared" si="29"/>
        <v>-10</v>
      </c>
    </row>
    <row r="918" spans="5:8">
      <c r="E918" s="10">
        <v>0.91600000000000004</v>
      </c>
      <c r="F918" s="10">
        <f t="shared" si="28"/>
        <v>-2.4868988716485467</v>
      </c>
      <c r="G918" s="10">
        <v>916</v>
      </c>
      <c r="H918" s="10">
        <f t="shared" si="29"/>
        <v>10</v>
      </c>
    </row>
    <row r="919" spans="5:8">
      <c r="E919" s="131">
        <v>0.91700000000000004</v>
      </c>
      <c r="F919" s="10">
        <f t="shared" si="28"/>
        <v>-2.6387304996537351</v>
      </c>
      <c r="G919" s="10">
        <v>917</v>
      </c>
      <c r="H919" s="10">
        <f t="shared" si="29"/>
        <v>-10</v>
      </c>
    </row>
    <row r="920" spans="5:8">
      <c r="E920" s="10">
        <v>0.91800000000000004</v>
      </c>
      <c r="F920" s="10">
        <f t="shared" si="28"/>
        <v>-2.7899110603922894</v>
      </c>
      <c r="G920" s="10">
        <v>918</v>
      </c>
      <c r="H920" s="10">
        <f t="shared" si="29"/>
        <v>10</v>
      </c>
    </row>
    <row r="921" spans="5:8">
      <c r="E921" s="131">
        <v>0.91900000000000004</v>
      </c>
      <c r="F921" s="10">
        <f t="shared" si="28"/>
        <v>-2.9404032523230441</v>
      </c>
      <c r="G921" s="10">
        <v>919</v>
      </c>
      <c r="H921" s="10">
        <f t="shared" si="29"/>
        <v>-10</v>
      </c>
    </row>
    <row r="922" spans="5:8">
      <c r="E922" s="10">
        <v>0.92</v>
      </c>
      <c r="F922" s="10">
        <f t="shared" si="28"/>
        <v>-3.0901699437494696</v>
      </c>
      <c r="G922" s="10">
        <v>920</v>
      </c>
      <c r="H922" s="10">
        <f t="shared" si="29"/>
        <v>10</v>
      </c>
    </row>
    <row r="923" spans="5:8">
      <c r="E923" s="131">
        <v>0.92100000000000004</v>
      </c>
      <c r="F923" s="10">
        <f t="shared" si="28"/>
        <v>-3.2391741819814968</v>
      </c>
      <c r="G923" s="10">
        <v>921</v>
      </c>
      <c r="H923" s="10">
        <f t="shared" si="29"/>
        <v>-10</v>
      </c>
    </row>
    <row r="924" spans="5:8">
      <c r="E924" s="10">
        <v>0.92200000000000004</v>
      </c>
      <c r="F924" s="10">
        <f t="shared" si="28"/>
        <v>-3.3873792024529075</v>
      </c>
      <c r="G924" s="10">
        <v>922</v>
      </c>
      <c r="H924" s="10">
        <f t="shared" si="29"/>
        <v>10</v>
      </c>
    </row>
    <row r="925" spans="5:8">
      <c r="E925" s="131">
        <v>0.92300000000000004</v>
      </c>
      <c r="F925" s="10">
        <f t="shared" si="28"/>
        <v>-3.5347484377925724</v>
      </c>
      <c r="G925" s="10">
        <v>923</v>
      </c>
      <c r="H925" s="10">
        <f t="shared" si="29"/>
        <v>-10</v>
      </c>
    </row>
    <row r="926" spans="5:8">
      <c r="E926" s="10">
        <v>0.92400000000000004</v>
      </c>
      <c r="F926" s="10">
        <f t="shared" si="28"/>
        <v>-3.6812455268467881</v>
      </c>
      <c r="G926" s="10">
        <v>924</v>
      </c>
      <c r="H926" s="10">
        <f t="shared" si="29"/>
        <v>10</v>
      </c>
    </row>
    <row r="927" spans="5:8">
      <c r="E927" s="131">
        <v>0.92500000000000004</v>
      </c>
      <c r="F927" s="10">
        <f t="shared" si="28"/>
        <v>-3.826834323650897</v>
      </c>
      <c r="G927" s="10">
        <v>925</v>
      </c>
      <c r="H927" s="10">
        <f t="shared" si="29"/>
        <v>-10</v>
      </c>
    </row>
    <row r="928" spans="5:8">
      <c r="E928" s="10">
        <v>0.92600000000000005</v>
      </c>
      <c r="F928" s="10">
        <f t="shared" si="28"/>
        <v>-3.9714789063478131</v>
      </c>
      <c r="G928" s="10">
        <v>926</v>
      </c>
      <c r="H928" s="10">
        <f t="shared" si="29"/>
        <v>10</v>
      </c>
    </row>
    <row r="929" spans="5:8">
      <c r="E929" s="131">
        <v>0.92700000000000005</v>
      </c>
      <c r="F929" s="10">
        <f t="shared" si="28"/>
        <v>-4.1151435860510857</v>
      </c>
      <c r="G929" s="10">
        <v>927</v>
      </c>
      <c r="H929" s="10">
        <f t="shared" si="29"/>
        <v>-10</v>
      </c>
    </row>
    <row r="930" spans="5:8">
      <c r="E930" s="10">
        <v>0.92800000000000005</v>
      </c>
      <c r="F930" s="10">
        <f t="shared" si="28"/>
        <v>-4.2577929156507315</v>
      </c>
      <c r="G930" s="10">
        <v>928</v>
      </c>
      <c r="H930" s="10">
        <f t="shared" si="29"/>
        <v>10</v>
      </c>
    </row>
    <row r="931" spans="5:8">
      <c r="E931" s="131">
        <v>0.92900000000000005</v>
      </c>
      <c r="F931" s="10">
        <f t="shared" si="28"/>
        <v>-4.3993916985591479</v>
      </c>
      <c r="G931" s="10">
        <v>929</v>
      </c>
      <c r="H931" s="10">
        <f t="shared" si="29"/>
        <v>-10</v>
      </c>
    </row>
    <row r="932" spans="5:8">
      <c r="E932" s="10">
        <v>0.93</v>
      </c>
      <c r="F932" s="10">
        <f t="shared" si="28"/>
        <v>-4.539904997395471</v>
      </c>
      <c r="G932" s="10">
        <v>930</v>
      </c>
      <c r="H932" s="10">
        <f t="shared" si="29"/>
        <v>10</v>
      </c>
    </row>
    <row r="933" spans="5:8">
      <c r="E933" s="131">
        <v>0.93100000000000005</v>
      </c>
      <c r="F933" s="10">
        <f t="shared" si="28"/>
        <v>-4.6792981426057283</v>
      </c>
      <c r="G933" s="10">
        <v>931</v>
      </c>
      <c r="H933" s="10">
        <f t="shared" si="29"/>
        <v>-10</v>
      </c>
    </row>
    <row r="934" spans="5:8">
      <c r="E934" s="10">
        <v>0.93200000000000005</v>
      </c>
      <c r="F934" s="10">
        <f t="shared" si="28"/>
        <v>-4.8175367410171539</v>
      </c>
      <c r="G934" s="10">
        <v>932</v>
      </c>
      <c r="H934" s="10">
        <f t="shared" si="29"/>
        <v>10</v>
      </c>
    </row>
    <row r="935" spans="5:8">
      <c r="E935" s="131">
        <v>0.93300000000000005</v>
      </c>
      <c r="F935" s="10">
        <f t="shared" si="28"/>
        <v>-4.9545866843240844</v>
      </c>
      <c r="G935" s="10">
        <v>933</v>
      </c>
      <c r="H935" s="10">
        <f t="shared" si="29"/>
        <v>-10</v>
      </c>
    </row>
    <row r="936" spans="5:8">
      <c r="E936" s="10">
        <v>0.93400000000000005</v>
      </c>
      <c r="F936" s="10">
        <f t="shared" si="28"/>
        <v>-5.0904141575037132</v>
      </c>
      <c r="G936" s="10">
        <v>934</v>
      </c>
      <c r="H936" s="10">
        <f t="shared" si="29"/>
        <v>10</v>
      </c>
    </row>
    <row r="937" spans="5:8">
      <c r="E937" s="131">
        <v>0.93500000000000005</v>
      </c>
      <c r="F937" s="10">
        <f t="shared" si="28"/>
        <v>-5.224985647159496</v>
      </c>
      <c r="G937" s="10">
        <v>935</v>
      </c>
      <c r="H937" s="10">
        <f t="shared" si="29"/>
        <v>-10</v>
      </c>
    </row>
    <row r="938" spans="5:8">
      <c r="E938" s="10">
        <v>0.93600000000000005</v>
      </c>
      <c r="F938" s="10">
        <f t="shared" si="28"/>
        <v>-5.3582679497899646</v>
      </c>
      <c r="G938" s="10">
        <v>936</v>
      </c>
      <c r="H938" s="10">
        <f t="shared" si="29"/>
        <v>10</v>
      </c>
    </row>
    <row r="939" spans="5:8">
      <c r="E939" s="131">
        <v>0.93700000000000006</v>
      </c>
      <c r="F939" s="10">
        <f t="shared" si="28"/>
        <v>-5.4902281799813224</v>
      </c>
      <c r="G939" s="10">
        <v>937</v>
      </c>
      <c r="H939" s="10">
        <f t="shared" si="29"/>
        <v>-10</v>
      </c>
    </row>
    <row r="940" spans="5:8">
      <c r="E940" s="10">
        <v>0.93799999999999994</v>
      </c>
      <c r="F940" s="10">
        <f t="shared" si="28"/>
        <v>-5.6208337785212876</v>
      </c>
      <c r="G940" s="10">
        <v>938</v>
      </c>
      <c r="H940" s="10">
        <f t="shared" si="29"/>
        <v>10</v>
      </c>
    </row>
    <row r="941" spans="5:8">
      <c r="E941" s="131">
        <v>0.93899999999999995</v>
      </c>
      <c r="F941" s="10">
        <f t="shared" si="28"/>
        <v>-5.7500525204327744</v>
      </c>
      <c r="G941" s="10">
        <v>939</v>
      </c>
      <c r="H941" s="10">
        <f t="shared" si="29"/>
        <v>-10</v>
      </c>
    </row>
    <row r="942" spans="5:8">
      <c r="E942" s="10">
        <v>0.94</v>
      </c>
      <c r="F942" s="10">
        <f t="shared" si="28"/>
        <v>-5.8778525229247265</v>
      </c>
      <c r="G942" s="10">
        <v>940</v>
      </c>
      <c r="H942" s="10">
        <f t="shared" si="29"/>
        <v>10</v>
      </c>
    </row>
    <row r="943" spans="5:8">
      <c r="E943" s="131">
        <v>0.94099999999999995</v>
      </c>
      <c r="F943" s="10">
        <f t="shared" si="28"/>
        <v>-6.0042022532588293</v>
      </c>
      <c r="G943" s="10">
        <v>941</v>
      </c>
      <c r="H943" s="10">
        <f t="shared" si="29"/>
        <v>-10</v>
      </c>
    </row>
    <row r="944" spans="5:8">
      <c r="E944" s="10">
        <v>0.94199999999999995</v>
      </c>
      <c r="F944" s="10">
        <f t="shared" si="28"/>
        <v>-6.1290705365297597</v>
      </c>
      <c r="G944" s="10">
        <v>942</v>
      </c>
      <c r="H944" s="10">
        <f t="shared" si="29"/>
        <v>10</v>
      </c>
    </row>
    <row r="945" spans="5:8">
      <c r="E945" s="131">
        <v>0.94299999999999995</v>
      </c>
      <c r="F945" s="10">
        <f t="shared" si="28"/>
        <v>-6.2524265633570391</v>
      </c>
      <c r="G945" s="10">
        <v>943</v>
      </c>
      <c r="H945" s="10">
        <f t="shared" si="29"/>
        <v>-10</v>
      </c>
    </row>
    <row r="946" spans="5:8">
      <c r="E946" s="10">
        <v>0.94399999999999995</v>
      </c>
      <c r="F946" s="10">
        <f t="shared" si="28"/>
        <v>-6.3742398974868912</v>
      </c>
      <c r="G946" s="10">
        <v>944</v>
      </c>
      <c r="H946" s="10">
        <f t="shared" si="29"/>
        <v>10</v>
      </c>
    </row>
    <row r="947" spans="5:8">
      <c r="E947" s="131">
        <v>0.94499999999999995</v>
      </c>
      <c r="F947" s="10">
        <f t="shared" si="28"/>
        <v>-6.4944804833018219</v>
      </c>
      <c r="G947" s="10">
        <v>945</v>
      </c>
      <c r="H947" s="10">
        <f t="shared" si="29"/>
        <v>-10</v>
      </c>
    </row>
    <row r="948" spans="5:8">
      <c r="E948" s="10">
        <v>0.94599999999999995</v>
      </c>
      <c r="F948" s="10">
        <f t="shared" si="28"/>
        <v>-6.6131186532365103</v>
      </c>
      <c r="G948" s="10">
        <v>946</v>
      </c>
      <c r="H948" s="10">
        <f t="shared" si="29"/>
        <v>10</v>
      </c>
    </row>
    <row r="949" spans="5:8">
      <c r="E949" s="131">
        <v>0.94699999999999995</v>
      </c>
      <c r="F949" s="10">
        <f t="shared" si="28"/>
        <v>-6.7301251350977189</v>
      </c>
      <c r="G949" s="10">
        <v>947</v>
      </c>
      <c r="H949" s="10">
        <f t="shared" si="29"/>
        <v>-10</v>
      </c>
    </row>
    <row r="950" spans="5:8">
      <c r="E950" s="10">
        <v>0.94799999999999995</v>
      </c>
      <c r="F950" s="10">
        <f t="shared" si="28"/>
        <v>-6.8454710592868775</v>
      </c>
      <c r="G950" s="10">
        <v>948</v>
      </c>
      <c r="H950" s="10">
        <f t="shared" si="29"/>
        <v>10</v>
      </c>
    </row>
    <row r="951" spans="5:8">
      <c r="E951" s="131">
        <v>0.94899999999999995</v>
      </c>
      <c r="F951" s="10">
        <f t="shared" si="28"/>
        <v>-6.9591279659231393</v>
      </c>
      <c r="G951" s="10">
        <v>949</v>
      </c>
      <c r="H951" s="10">
        <f t="shared" si="29"/>
        <v>-10</v>
      </c>
    </row>
    <row r="952" spans="5:8">
      <c r="E952" s="10">
        <v>0.95</v>
      </c>
      <c r="F952" s="10">
        <f t="shared" si="28"/>
        <v>-7.0710678118654657</v>
      </c>
      <c r="G952" s="10">
        <v>950</v>
      </c>
      <c r="H952" s="10">
        <f t="shared" si="29"/>
        <v>10</v>
      </c>
    </row>
    <row r="953" spans="5:8">
      <c r="E953" s="131">
        <v>0.95099999999999996</v>
      </c>
      <c r="F953" s="10">
        <f t="shared" si="28"/>
        <v>-7.1812629776318833</v>
      </c>
      <c r="G953" s="10">
        <v>951</v>
      </c>
      <c r="H953" s="10">
        <f t="shared" si="29"/>
        <v>-10</v>
      </c>
    </row>
    <row r="954" spans="5:8">
      <c r="E954" s="10">
        <v>0.95199999999999996</v>
      </c>
      <c r="F954" s="10">
        <f t="shared" si="28"/>
        <v>-7.2896862742141044</v>
      </c>
      <c r="G954" s="10">
        <v>952</v>
      </c>
      <c r="H954" s="10">
        <f t="shared" si="29"/>
        <v>10</v>
      </c>
    </row>
    <row r="955" spans="5:8">
      <c r="E955" s="131">
        <v>0.95299999999999996</v>
      </c>
      <c r="F955" s="10">
        <f t="shared" si="28"/>
        <v>-7.3963109497860913</v>
      </c>
      <c r="G955" s="10">
        <v>953</v>
      </c>
      <c r="H955" s="10">
        <f t="shared" si="29"/>
        <v>-10</v>
      </c>
    </row>
    <row r="956" spans="5:8">
      <c r="E956" s="10">
        <v>0.95399999999999996</v>
      </c>
      <c r="F956" s="10">
        <f t="shared" si="28"/>
        <v>-7.5011106963045835</v>
      </c>
      <c r="G956" s="10">
        <v>954</v>
      </c>
      <c r="H956" s="10">
        <f t="shared" si="29"/>
        <v>10</v>
      </c>
    </row>
    <row r="957" spans="5:8">
      <c r="E957" s="131">
        <v>0.95499999999999996</v>
      </c>
      <c r="F957" s="10">
        <f t="shared" si="28"/>
        <v>-7.6040596560003024</v>
      </c>
      <c r="G957" s="10">
        <v>955</v>
      </c>
      <c r="H957" s="10">
        <f t="shared" si="29"/>
        <v>-10</v>
      </c>
    </row>
    <row r="958" spans="5:8">
      <c r="E958" s="10">
        <v>0.95599999999999996</v>
      </c>
      <c r="F958" s="10">
        <f t="shared" si="28"/>
        <v>-7.7051324277578805</v>
      </c>
      <c r="G958" s="10">
        <v>956</v>
      </c>
      <c r="H958" s="10">
        <f t="shared" si="29"/>
        <v>10</v>
      </c>
    </row>
    <row r="959" spans="5:8">
      <c r="E959" s="131">
        <v>0.95699999999999996</v>
      </c>
      <c r="F959" s="10">
        <f t="shared" si="28"/>
        <v>-7.8043040733832907</v>
      </c>
      <c r="G959" s="10">
        <v>957</v>
      </c>
      <c r="H959" s="10">
        <f t="shared" si="29"/>
        <v>-10</v>
      </c>
    </row>
    <row r="960" spans="5:8">
      <c r="E960" s="10">
        <v>0.95799999999999996</v>
      </c>
      <c r="F960" s="10">
        <f t="shared" si="28"/>
        <v>-7.9015501237569019</v>
      </c>
      <c r="G960" s="10">
        <v>958</v>
      </c>
      <c r="H960" s="10">
        <f t="shared" si="29"/>
        <v>10</v>
      </c>
    </row>
    <row r="961" spans="5:8">
      <c r="E961" s="131">
        <v>0.95899999999999996</v>
      </c>
      <c r="F961" s="10">
        <f t="shared" si="28"/>
        <v>-7.9968465848708972</v>
      </c>
      <c r="G961" s="10">
        <v>959</v>
      </c>
      <c r="H961" s="10">
        <f t="shared" si="29"/>
        <v>-10</v>
      </c>
    </row>
    <row r="962" spans="5:8">
      <c r="E962" s="10">
        <v>0.96</v>
      </c>
      <c r="F962" s="10">
        <f t="shared" si="28"/>
        <v>-8.090169943749471</v>
      </c>
      <c r="G962" s="10">
        <v>960</v>
      </c>
      <c r="H962" s="10">
        <f t="shared" si="29"/>
        <v>10</v>
      </c>
    </row>
    <row r="963" spans="5:8">
      <c r="E963" s="131">
        <v>0.96099999999999997</v>
      </c>
      <c r="F963" s="10">
        <f t="shared" si="28"/>
        <v>-8.1814971742502252</v>
      </c>
      <c r="G963" s="10">
        <v>961</v>
      </c>
      <c r="H963" s="10">
        <f t="shared" si="29"/>
        <v>-10</v>
      </c>
    </row>
    <row r="964" spans="5:8">
      <c r="E964" s="10">
        <v>0.96199999999999997</v>
      </c>
      <c r="F964" s="10">
        <f t="shared" ref="F964:F1002" si="30">$C$7*SIN($C$4*$C$5-$C$6*E964)</f>
        <v>-8.2708057427456136</v>
      </c>
      <c r="G964" s="10">
        <v>962</v>
      </c>
      <c r="H964" s="10">
        <f t="shared" ref="H964:H1002" si="31">$C$7*SIN($C$4*$C$5-$C$6*G964)</f>
        <v>10</v>
      </c>
    </row>
    <row r="965" spans="5:8">
      <c r="E965" s="131">
        <v>0.96299999999999997</v>
      </c>
      <c r="F965" s="10">
        <f t="shared" si="30"/>
        <v>-8.3580736136826932</v>
      </c>
      <c r="G965" s="10">
        <v>963</v>
      </c>
      <c r="H965" s="10">
        <f t="shared" si="31"/>
        <v>-10</v>
      </c>
    </row>
    <row r="966" spans="5:8">
      <c r="E966" s="10">
        <v>0.96399999999999997</v>
      </c>
      <c r="F966" s="10">
        <f t="shared" si="30"/>
        <v>-8.4432792550201459</v>
      </c>
      <c r="G966" s="10">
        <v>964</v>
      </c>
      <c r="H966" s="10">
        <f t="shared" si="31"/>
        <v>10</v>
      </c>
    </row>
    <row r="967" spans="5:8">
      <c r="E967" s="131">
        <v>0.96499999999999997</v>
      </c>
      <c r="F967" s="10">
        <f t="shared" si="30"/>
        <v>-8.5264016435409129</v>
      </c>
      <c r="G967" s="10">
        <v>965</v>
      </c>
      <c r="H967" s="10">
        <f t="shared" si="31"/>
        <v>-10</v>
      </c>
    </row>
    <row r="968" spans="5:8">
      <c r="E968" s="10">
        <v>0.96599999999999997</v>
      </c>
      <c r="F968" s="10">
        <f t="shared" si="30"/>
        <v>-8.6074202700394302</v>
      </c>
      <c r="G968" s="10">
        <v>966</v>
      </c>
      <c r="H968" s="10">
        <f t="shared" si="31"/>
        <v>10</v>
      </c>
    </row>
    <row r="969" spans="5:8">
      <c r="E969" s="131">
        <v>0.96699999999999997</v>
      </c>
      <c r="F969" s="10">
        <f t="shared" si="30"/>
        <v>-8.6863151443819113</v>
      </c>
      <c r="G969" s="10">
        <v>967</v>
      </c>
      <c r="H969" s="10">
        <f t="shared" si="31"/>
        <v>-10</v>
      </c>
    </row>
    <row r="970" spans="5:8">
      <c r="E970" s="10">
        <v>0.96799999999999997</v>
      </c>
      <c r="F970" s="10">
        <f t="shared" si="30"/>
        <v>-8.7630668004386294</v>
      </c>
      <c r="G970" s="10">
        <v>968</v>
      </c>
      <c r="H970" s="10">
        <f t="shared" si="31"/>
        <v>10</v>
      </c>
    </row>
    <row r="971" spans="5:8">
      <c r="E971" s="131">
        <v>0.96899999999999997</v>
      </c>
      <c r="F971" s="10">
        <f t="shared" si="30"/>
        <v>-8.8376563008869322</v>
      </c>
      <c r="G971" s="10">
        <v>969</v>
      </c>
      <c r="H971" s="10">
        <f t="shared" si="31"/>
        <v>-10</v>
      </c>
    </row>
    <row r="972" spans="5:8">
      <c r="E972" s="10">
        <v>0.97</v>
      </c>
      <c r="F972" s="10">
        <f t="shared" si="30"/>
        <v>-8.9100652418836717</v>
      </c>
      <c r="G972" s="10">
        <v>970</v>
      </c>
      <c r="H972" s="10">
        <f t="shared" si="31"/>
        <v>10</v>
      </c>
    </row>
    <row r="973" spans="5:8">
      <c r="E973" s="131">
        <v>0.97099999999999997</v>
      </c>
      <c r="F973" s="10">
        <f t="shared" si="30"/>
        <v>-8.9802757576061527</v>
      </c>
      <c r="G973" s="10">
        <v>971</v>
      </c>
      <c r="H973" s="10">
        <f t="shared" si="31"/>
        <v>-10</v>
      </c>
    </row>
    <row r="974" spans="5:8">
      <c r="E974" s="10">
        <v>0.97199999999999998</v>
      </c>
      <c r="F974" s="10">
        <f t="shared" si="30"/>
        <v>-9.0482705246601878</v>
      </c>
      <c r="G974" s="10">
        <v>972</v>
      </c>
      <c r="H974" s="10">
        <f t="shared" si="31"/>
        <v>10</v>
      </c>
    </row>
    <row r="975" spans="5:8">
      <c r="E975" s="131">
        <v>0.97299999999999998</v>
      </c>
      <c r="F975" s="10">
        <f t="shared" si="30"/>
        <v>-9.11403276635445</v>
      </c>
      <c r="G975" s="10">
        <v>973</v>
      </c>
      <c r="H975" s="10">
        <f t="shared" si="31"/>
        <v>-10</v>
      </c>
    </row>
    <row r="976" spans="5:8">
      <c r="E976" s="10">
        <v>0.97399999999999998</v>
      </c>
      <c r="F976" s="10">
        <f t="shared" si="30"/>
        <v>-9.1775462568398041</v>
      </c>
      <c r="G976" s="10">
        <v>974</v>
      </c>
      <c r="H976" s="10">
        <f t="shared" si="31"/>
        <v>10</v>
      </c>
    </row>
    <row r="977" spans="5:8">
      <c r="E977" s="131">
        <v>0.97499999999999998</v>
      </c>
      <c r="F977" s="10">
        <f t="shared" si="30"/>
        <v>-9.2387953251128643</v>
      </c>
      <c r="G977" s="10">
        <v>975</v>
      </c>
      <c r="H977" s="10">
        <f t="shared" si="31"/>
        <v>-10</v>
      </c>
    </row>
    <row r="978" spans="5:8">
      <c r="E978" s="10">
        <v>0.97599999999999998</v>
      </c>
      <c r="F978" s="10">
        <f t="shared" si="30"/>
        <v>-9.2977648588825126</v>
      </c>
      <c r="G978" s="10">
        <v>976</v>
      </c>
      <c r="H978" s="10">
        <f t="shared" si="31"/>
        <v>10</v>
      </c>
    </row>
    <row r="979" spans="5:8">
      <c r="E979" s="131">
        <v>0.97699999999999998</v>
      </c>
      <c r="F979" s="10">
        <f t="shared" si="30"/>
        <v>-9.3544403082986687</v>
      </c>
      <c r="G979" s="10">
        <v>977</v>
      </c>
      <c r="H979" s="10">
        <f t="shared" si="31"/>
        <v>-10</v>
      </c>
    </row>
    <row r="980" spans="5:8">
      <c r="E980" s="10">
        <v>0.97799999999999998</v>
      </c>
      <c r="F980" s="10">
        <f t="shared" si="30"/>
        <v>-9.4088076895422539</v>
      </c>
      <c r="G980" s="10">
        <v>978</v>
      </c>
      <c r="H980" s="10">
        <f t="shared" si="31"/>
        <v>10</v>
      </c>
    </row>
    <row r="981" spans="5:8">
      <c r="E981" s="131">
        <v>0.97899999999999998</v>
      </c>
      <c r="F981" s="10">
        <f t="shared" si="30"/>
        <v>-9.4608535882754481</v>
      </c>
      <c r="G981" s="10">
        <v>979</v>
      </c>
      <c r="H981" s="10">
        <f t="shared" si="31"/>
        <v>-10</v>
      </c>
    </row>
    <row r="982" spans="5:8">
      <c r="E982" s="10">
        <v>0.98</v>
      </c>
      <c r="F982" s="10">
        <f t="shared" si="30"/>
        <v>-9.5105651629515346</v>
      </c>
      <c r="G982" s="10">
        <v>980</v>
      </c>
      <c r="H982" s="10">
        <f t="shared" si="31"/>
        <v>10</v>
      </c>
    </row>
    <row r="983" spans="5:8">
      <c r="E983" s="131">
        <v>0.98099999999999998</v>
      </c>
      <c r="F983" s="10">
        <f t="shared" si="30"/>
        <v>-9.5579301479832974</v>
      </c>
      <c r="G983" s="10">
        <v>981</v>
      </c>
      <c r="H983" s="10">
        <f t="shared" si="31"/>
        <v>-10</v>
      </c>
    </row>
    <row r="984" spans="5:8">
      <c r="E984" s="10">
        <v>0.98199999999999998</v>
      </c>
      <c r="F984" s="10">
        <f t="shared" si="30"/>
        <v>-9.6029368567694284</v>
      </c>
      <c r="G984" s="10">
        <v>982</v>
      </c>
      <c r="H984" s="10">
        <f t="shared" si="31"/>
        <v>10</v>
      </c>
    </row>
    <row r="985" spans="5:8">
      <c r="E985" s="131">
        <v>0.98299999999999998</v>
      </c>
      <c r="F985" s="10">
        <f t="shared" si="30"/>
        <v>-9.6455741845779812</v>
      </c>
      <c r="G985" s="10">
        <v>983</v>
      </c>
      <c r="H985" s="10">
        <f t="shared" si="31"/>
        <v>-10</v>
      </c>
    </row>
    <row r="986" spans="5:8">
      <c r="E986" s="10">
        <v>0.98399999999999999</v>
      </c>
      <c r="F986" s="10">
        <f t="shared" si="30"/>
        <v>-9.685831611286309</v>
      </c>
      <c r="G986" s="10">
        <v>984</v>
      </c>
      <c r="H986" s="10">
        <f t="shared" si="31"/>
        <v>10</v>
      </c>
    </row>
    <row r="987" spans="5:8">
      <c r="E987" s="131">
        <v>0.98499999999999999</v>
      </c>
      <c r="F987" s="10">
        <f t="shared" si="30"/>
        <v>-9.723699203976766</v>
      </c>
      <c r="G987" s="10">
        <v>985</v>
      </c>
      <c r="H987" s="10">
        <f t="shared" si="31"/>
        <v>-10</v>
      </c>
    </row>
    <row r="988" spans="5:8">
      <c r="E988" s="10">
        <v>0.98599999999999999</v>
      </c>
      <c r="F988" s="10">
        <f t="shared" si="30"/>
        <v>-9.7591676193874726</v>
      </c>
      <c r="G988" s="10">
        <v>986</v>
      </c>
      <c r="H988" s="10">
        <f t="shared" si="31"/>
        <v>10</v>
      </c>
    </row>
    <row r="989" spans="5:8">
      <c r="E989" s="131">
        <v>0.98699999999999999</v>
      </c>
      <c r="F989" s="10">
        <f t="shared" si="30"/>
        <v>-9.7922281062176566</v>
      </c>
      <c r="G989" s="10">
        <v>987</v>
      </c>
      <c r="H989" s="10">
        <f t="shared" si="31"/>
        <v>-10</v>
      </c>
    </row>
    <row r="990" spans="5:8">
      <c r="E990" s="10">
        <v>0.98799999999999999</v>
      </c>
      <c r="F990" s="10">
        <f t="shared" si="30"/>
        <v>-9.8228725072868848</v>
      </c>
      <c r="G990" s="10">
        <v>988</v>
      </c>
      <c r="H990" s="10">
        <f t="shared" si="31"/>
        <v>10</v>
      </c>
    </row>
    <row r="991" spans="5:8">
      <c r="E991" s="131">
        <v>0.98899999999999999</v>
      </c>
      <c r="F991" s="10">
        <f t="shared" si="30"/>
        <v>-9.8510932615477387</v>
      </c>
      <c r="G991" s="10">
        <v>989</v>
      </c>
      <c r="H991" s="10">
        <f t="shared" si="31"/>
        <v>-10</v>
      </c>
    </row>
    <row r="992" spans="5:8">
      <c r="E992" s="10">
        <v>0.99</v>
      </c>
      <c r="F992" s="10">
        <f t="shared" si="30"/>
        <v>-9.876883405951375</v>
      </c>
      <c r="G992" s="10">
        <v>990</v>
      </c>
      <c r="H992" s="10">
        <f t="shared" si="31"/>
        <v>10</v>
      </c>
    </row>
    <row r="993" spans="5:8">
      <c r="E993" s="131">
        <v>0.99099999999999999</v>
      </c>
      <c r="F993" s="10">
        <f t="shared" si="30"/>
        <v>-9.9002365771655736</v>
      </c>
      <c r="G993" s="10">
        <v>991</v>
      </c>
      <c r="H993" s="10">
        <f t="shared" si="31"/>
        <v>-10</v>
      </c>
    </row>
    <row r="994" spans="5:8">
      <c r="E994" s="10">
        <v>0.99199999999999999</v>
      </c>
      <c r="F994" s="10">
        <f t="shared" si="30"/>
        <v>-9.921147013144779</v>
      </c>
      <c r="G994" s="10">
        <v>992</v>
      </c>
      <c r="H994" s="10">
        <f t="shared" si="31"/>
        <v>10</v>
      </c>
    </row>
    <row r="995" spans="5:8">
      <c r="E995" s="131">
        <v>0.99299999999999999</v>
      </c>
      <c r="F995" s="10">
        <f t="shared" si="30"/>
        <v>-9.9396095545517955</v>
      </c>
      <c r="G995" s="10">
        <v>993</v>
      </c>
      <c r="H995" s="10">
        <f t="shared" si="31"/>
        <v>-10</v>
      </c>
    </row>
    <row r="996" spans="5:8">
      <c r="E996" s="10">
        <v>0.99399999999999999</v>
      </c>
      <c r="F996" s="10">
        <f t="shared" si="30"/>
        <v>-9.9556196460308009</v>
      </c>
      <c r="G996" s="10">
        <v>994</v>
      </c>
      <c r="H996" s="10">
        <f t="shared" si="31"/>
        <v>10</v>
      </c>
    </row>
    <row r="997" spans="5:8">
      <c r="E997" s="131">
        <v>0.995</v>
      </c>
      <c r="F997" s="10">
        <f t="shared" si="30"/>
        <v>-9.969173337331279</v>
      </c>
      <c r="G997" s="10">
        <v>995</v>
      </c>
      <c r="H997" s="10">
        <f t="shared" si="31"/>
        <v>-10</v>
      </c>
    </row>
    <row r="998" spans="5:8">
      <c r="E998" s="10">
        <v>0.996</v>
      </c>
      <c r="F998" s="10">
        <f t="shared" si="30"/>
        <v>-9.980267284282716</v>
      </c>
      <c r="G998" s="10">
        <v>996</v>
      </c>
      <c r="H998" s="10">
        <f t="shared" si="31"/>
        <v>10</v>
      </c>
    </row>
    <row r="999" spans="5:8">
      <c r="E999" s="131">
        <v>0.997</v>
      </c>
      <c r="F999" s="10">
        <f t="shared" si="30"/>
        <v>-9.9888987496196986</v>
      </c>
      <c r="G999" s="10">
        <v>997</v>
      </c>
      <c r="H999" s="10">
        <f t="shared" si="31"/>
        <v>-10</v>
      </c>
    </row>
    <row r="1000" spans="5:8">
      <c r="E1000" s="10">
        <v>0.998</v>
      </c>
      <c r="F1000" s="10">
        <f t="shared" si="30"/>
        <v>-9.9950656036573164</v>
      </c>
      <c r="G1000" s="10">
        <v>998</v>
      </c>
      <c r="H1000" s="10">
        <f t="shared" si="31"/>
        <v>10</v>
      </c>
    </row>
    <row r="1001" spans="5:8">
      <c r="E1001" s="131">
        <v>0.999</v>
      </c>
      <c r="F1001" s="10">
        <f t="shared" si="30"/>
        <v>-9.9987663248166054</v>
      </c>
      <c r="G1001" s="10">
        <v>999</v>
      </c>
      <c r="H1001" s="10">
        <f t="shared" si="31"/>
        <v>-10</v>
      </c>
    </row>
    <row r="1002" spans="5:8">
      <c r="E1002" s="10">
        <v>1</v>
      </c>
      <c r="F1002" s="10">
        <f t="shared" si="30"/>
        <v>-10</v>
      </c>
      <c r="G1002" s="10">
        <v>1000</v>
      </c>
      <c r="H1002" s="10">
        <f t="shared" si="31"/>
        <v>10</v>
      </c>
    </row>
    <row r="1003" spans="5:8">
      <c r="E1003" s="1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Vectores</vt:lpstr>
      <vt:lpstr>cinemática</vt:lpstr>
      <vt:lpstr>Dinamica</vt:lpstr>
      <vt:lpstr>Energy</vt:lpstr>
      <vt:lpstr>Colisiones</vt:lpstr>
      <vt:lpstr>Fluidos</vt:lpstr>
      <vt:lpstr>Sistemas en rotación</vt:lpstr>
      <vt:lpstr>Ondas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Danko</cp:lastModifiedBy>
  <dcterms:created xsi:type="dcterms:W3CDTF">2020-07-05T15:17:06Z</dcterms:created>
  <dcterms:modified xsi:type="dcterms:W3CDTF">2020-07-07T13:36:13Z</dcterms:modified>
</cp:coreProperties>
</file>