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Universidad\Hack Uni-Andes\"/>
    </mc:Choice>
  </mc:AlternateContent>
  <xr:revisionPtr revIDLastSave="0" documentId="13_ncr:1_{A05734F3-42C9-4E3D-8345-8A6C6EC99115}" xr6:coauthVersionLast="44" xr6:coauthVersionMax="44" xr10:uidLastSave="{00000000-0000-0000-0000-000000000000}"/>
  <bookViews>
    <workbookView xWindow="-120" yWindow="-120" windowWidth="20730" windowHeight="11160" xr2:uid="{B673352B-E4F0-494A-B361-C29B23005505}"/>
  </bookViews>
  <sheets>
    <sheet name="E.R" sheetId="1" r:id="rId1"/>
    <sheet name="Salarios e Inversión inici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8" i="1" l="1"/>
  <c r="H43" i="1"/>
  <c r="D42" i="1" s="1"/>
  <c r="E44" i="1" s="1"/>
  <c r="G43" i="1"/>
  <c r="H42" i="1"/>
  <c r="H44" i="1" s="1"/>
  <c r="G42" i="1"/>
  <c r="G44" i="1" s="1"/>
  <c r="E42" i="1"/>
  <c r="H39" i="1"/>
  <c r="G39" i="1"/>
  <c r="E38" i="1"/>
  <c r="D10" i="2"/>
  <c r="D5" i="2"/>
</calcChain>
</file>

<file path=xl/sharedStrings.xml><?xml version="1.0" encoding="utf-8"?>
<sst xmlns="http://schemas.openxmlformats.org/spreadsheetml/2006/main" count="48" uniqueCount="40">
  <si>
    <t>Personas rurales no bancarizadas</t>
  </si>
  <si>
    <t xml:space="preserve">Si a todos se otorga </t>
  </si>
  <si>
    <t>Tasa de interes (EM)</t>
  </si>
  <si>
    <t>Crecimiento de Bancarización</t>
  </si>
  <si>
    <t xml:space="preserve">Personas bancarizadas </t>
  </si>
  <si>
    <t>Valor prestado</t>
  </si>
  <si>
    <t>IPC</t>
  </si>
  <si>
    <t>AÑO</t>
  </si>
  <si>
    <t>Ingreso por intereses y similares</t>
  </si>
  <si>
    <t>Margen de intermedición pequeños productores</t>
  </si>
  <si>
    <t>Gastos operacionales</t>
  </si>
  <si>
    <t>Publicidad</t>
  </si>
  <si>
    <t>UO</t>
  </si>
  <si>
    <t>UAI</t>
  </si>
  <si>
    <t>Impuestos</t>
  </si>
  <si>
    <t>Inversión</t>
  </si>
  <si>
    <t>FCL</t>
  </si>
  <si>
    <t>Tasa de descuento</t>
  </si>
  <si>
    <t>Valor de perpetuidad en 0</t>
  </si>
  <si>
    <t>VPN</t>
  </si>
  <si>
    <t>TIR</t>
  </si>
  <si>
    <t>Valor a perpetuidad con gradiente igual a PIB: 3,4% en 2025</t>
  </si>
  <si>
    <t>Gastos por intereses y similares</t>
  </si>
  <si>
    <t>SUPUESTOS</t>
  </si>
  <si>
    <t>UN</t>
  </si>
  <si>
    <t>Concepto</t>
  </si>
  <si>
    <t>Mensual</t>
  </si>
  <si>
    <t>Periodo</t>
  </si>
  <si>
    <t>Valor</t>
  </si>
  <si>
    <t>Seage Marker</t>
  </si>
  <si>
    <t>Educador virtual para el asesor</t>
  </si>
  <si>
    <t>Cantidad al mes</t>
  </si>
  <si>
    <t>Salario de nuevos asesores</t>
  </si>
  <si>
    <t>Salario mantenimiento y soporte</t>
  </si>
  <si>
    <t>Anual</t>
  </si>
  <si>
    <t xml:space="preserve">Salarios </t>
  </si>
  <si>
    <t xml:space="preserve">Banco agrario Estado de Resultados </t>
  </si>
  <si>
    <t>Margen de intermediación</t>
  </si>
  <si>
    <t>Promedio</t>
  </si>
  <si>
    <t>Margen de intermediación a pequeños productores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</si>
</sst>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\ #,##0.00;[Red]\-&quot;$&quot;\ #,##0.00"/>
    <numFmt numFmtId="42" formatCode="_-&quot;$&quot;\ * #,##0_-;\-&quot;$&quot;\ * #,##0_-;_-&quot;$&quot;\ * &quot;-&quot;_-;_-@_-"/>
    <numFmt numFmtId="41" formatCode="_-* #,##0_-;\-* #,##0_-;_-* &quot;-&quot;_-;_-@_-"/>
    <numFmt numFmtId="44" formatCode="_-&quot;$&quot;\ * #,##0.00_-;\-&quot;$&quot;\ * #,##0.00_-;_-&quot;$&quot;\ * &quot;-&quot;??_-;_-@_-"/>
    <numFmt numFmtId="164" formatCode="0.0%"/>
    <numFmt numFmtId="165" formatCode="_-&quot;$&quot;\ * #,##0_-;\-&quot;$&quot;\ * #,##0_-;_-&quot;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4">
    <xf numFmtId="0" fontId="0" fillId="0" borderId="0" xfId="0"/>
    <xf numFmtId="42" fontId="0" fillId="0" borderId="0" xfId="2" applyFont="1"/>
    <xf numFmtId="10" fontId="0" fillId="0" borderId="0" xfId="0" applyNumberFormat="1"/>
    <xf numFmtId="0" fontId="2" fillId="0" borderId="0" xfId="0" applyFont="1"/>
    <xf numFmtId="9" fontId="0" fillId="0" borderId="0" xfId="0" applyNumberFormat="1"/>
    <xf numFmtId="42" fontId="2" fillId="0" borderId="0" xfId="0" applyNumberFormat="1" applyFont="1"/>
    <xf numFmtId="8" fontId="0" fillId="0" borderId="0" xfId="0" applyNumberFormat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42" fontId="0" fillId="0" borderId="0" xfId="2" applyFont="1" applyBorder="1"/>
    <xf numFmtId="42" fontId="0" fillId="0" borderId="5" xfId="2" applyFont="1" applyBorder="1"/>
    <xf numFmtId="0" fontId="0" fillId="0" borderId="6" xfId="0" applyBorder="1"/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0" fillId="0" borderId="12" xfId="0" applyBorder="1"/>
    <xf numFmtId="0" fontId="2" fillId="0" borderId="15" xfId="0" applyFont="1" applyBorder="1"/>
    <xf numFmtId="0" fontId="0" fillId="0" borderId="15" xfId="0" applyBorder="1"/>
    <xf numFmtId="42" fontId="0" fillId="0" borderId="15" xfId="0" applyNumberFormat="1" applyBorder="1"/>
    <xf numFmtId="165" fontId="0" fillId="0" borderId="15" xfId="0" applyNumberFormat="1" applyBorder="1"/>
    <xf numFmtId="0" fontId="0" fillId="0" borderId="15" xfId="0" applyFont="1" applyBorder="1"/>
    <xf numFmtId="44" fontId="0" fillId="0" borderId="15" xfId="0" applyNumberFormat="1" applyBorder="1"/>
    <xf numFmtId="42" fontId="0" fillId="0" borderId="15" xfId="2" applyFont="1" applyBorder="1"/>
    <xf numFmtId="42" fontId="2" fillId="0" borderId="15" xfId="0" applyNumberFormat="1" applyFont="1" applyBorder="1"/>
    <xf numFmtId="0" fontId="0" fillId="0" borderId="1" xfId="0" applyBorder="1"/>
    <xf numFmtId="9" fontId="0" fillId="0" borderId="3" xfId="0" applyNumberFormat="1" applyBorder="1"/>
    <xf numFmtId="0" fontId="2" fillId="0" borderId="4" xfId="0" applyFont="1" applyBorder="1"/>
    <xf numFmtId="8" fontId="0" fillId="0" borderId="5" xfId="0" applyNumberFormat="1" applyBorder="1"/>
    <xf numFmtId="42" fontId="2" fillId="0" borderId="5" xfId="0" applyNumberFormat="1" applyFont="1" applyBorder="1"/>
    <xf numFmtId="9" fontId="2" fillId="0" borderId="5" xfId="0" applyNumberFormat="1" applyFont="1" applyBorder="1"/>
    <xf numFmtId="0" fontId="2" fillId="0" borderId="5" xfId="0" applyFont="1" applyBorder="1"/>
    <xf numFmtId="0" fontId="2" fillId="0" borderId="6" xfId="0" applyFont="1" applyBorder="1" applyAlignment="1">
      <alignment wrapText="1"/>
    </xf>
    <xf numFmtId="42" fontId="0" fillId="0" borderId="8" xfId="0" applyNumberFormat="1" applyBorder="1"/>
    <xf numFmtId="41" fontId="0" fillId="0" borderId="15" xfId="1" applyFont="1" applyBorder="1"/>
    <xf numFmtId="164" fontId="0" fillId="0" borderId="15" xfId="0" applyNumberFormat="1" applyBorder="1"/>
    <xf numFmtId="41" fontId="0" fillId="0" borderId="16" xfId="1" applyFont="1" applyBorder="1"/>
    <xf numFmtId="0" fontId="0" fillId="0" borderId="17" xfId="0" applyBorder="1"/>
    <xf numFmtId="0" fontId="0" fillId="0" borderId="18" xfId="0" applyBorder="1"/>
    <xf numFmtId="42" fontId="0" fillId="0" borderId="19" xfId="2" applyFont="1" applyBorder="1"/>
    <xf numFmtId="0" fontId="0" fillId="0" borderId="20" xfId="0" applyBorder="1"/>
    <xf numFmtId="10" fontId="0" fillId="0" borderId="19" xfId="0" applyNumberFormat="1" applyBorder="1"/>
    <xf numFmtId="0" fontId="0" fillId="0" borderId="19" xfId="0" applyBorder="1"/>
    <xf numFmtId="164" fontId="0" fillId="0" borderId="20" xfId="0" applyNumberFormat="1" applyBorder="1"/>
    <xf numFmtId="41" fontId="0" fillId="0" borderId="20" xfId="1" applyFont="1" applyBorder="1"/>
    <xf numFmtId="42" fontId="0" fillId="0" borderId="20" xfId="2" applyFont="1" applyBorder="1"/>
    <xf numFmtId="10" fontId="0" fillId="0" borderId="21" xfId="0" applyNumberFormat="1" applyBorder="1"/>
    <xf numFmtId="10" fontId="0" fillId="0" borderId="22" xfId="0" applyNumberFormat="1" applyBorder="1"/>
    <xf numFmtId="10" fontId="0" fillId="0" borderId="23" xfId="0" applyNumberFormat="1" applyBorder="1"/>
    <xf numFmtId="42" fontId="0" fillId="0" borderId="0" xfId="0" applyNumberFormat="1" applyBorder="1"/>
    <xf numFmtId="42" fontId="0" fillId="0" borderId="5" xfId="0" applyNumberFormat="1" applyBorder="1"/>
    <xf numFmtId="0" fontId="0" fillId="0" borderId="7" xfId="0" applyBorder="1" applyAlignment="1">
      <alignment wrapText="1"/>
    </xf>
    <xf numFmtId="42" fontId="0" fillId="0" borderId="7" xfId="0" applyNumberFormat="1" applyBorder="1"/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0" fontId="0" fillId="0" borderId="13" xfId="3" applyNumberFormat="1" applyFont="1" applyBorder="1" applyAlignment="1">
      <alignment horizontal="center" vertical="center"/>
    </xf>
    <xf numFmtId="10" fontId="0" fillId="0" borderId="0" xfId="3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0" fontId="0" fillId="0" borderId="7" xfId="0" applyNumberForma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4">
    <cellStyle name="Millares [0]" xfId="1" builtinId="6"/>
    <cellStyle name="Moneda [0]" xfId="2" builtinId="7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3EA8F-988D-4A71-BF82-6D921D61FD7A}">
  <dimension ref="C1:N44"/>
  <sheetViews>
    <sheetView showGridLines="0" tabSelected="1" topLeftCell="A33" workbookViewId="0">
      <selection activeCell="G44" sqref="G44"/>
    </sheetView>
  </sheetViews>
  <sheetFormatPr baseColWidth="10" defaultRowHeight="15" x14ac:dyDescent="0.25"/>
  <cols>
    <col min="4" max="4" width="44.85546875" bestFit="1" customWidth="1"/>
    <col min="5" max="5" width="15.5703125" bestFit="1" customWidth="1"/>
    <col min="6" max="6" width="17.7109375" bestFit="1" customWidth="1"/>
    <col min="7" max="7" width="18.28515625" bestFit="1" customWidth="1"/>
    <col min="8" max="11" width="17.7109375" bestFit="1" customWidth="1"/>
    <col min="14" max="14" width="15.140625" bestFit="1" customWidth="1"/>
  </cols>
  <sheetData>
    <row r="1" spans="3:14" ht="15.75" thickBot="1" x14ac:dyDescent="0.3"/>
    <row r="2" spans="3:14" ht="15.75" thickBot="1" x14ac:dyDescent="0.3">
      <c r="D2" s="16" t="s">
        <v>23</v>
      </c>
      <c r="E2" s="8"/>
      <c r="F2" s="8"/>
      <c r="G2" s="8"/>
      <c r="H2" s="8"/>
      <c r="I2" s="8"/>
      <c r="J2" s="8"/>
      <c r="K2" s="9"/>
    </row>
    <row r="3" spans="3:14" x14ac:dyDescent="0.25">
      <c r="D3" s="28" t="s">
        <v>0</v>
      </c>
      <c r="E3" s="39">
        <v>6800000</v>
      </c>
      <c r="F3" s="40"/>
      <c r="G3" s="40"/>
      <c r="H3" s="40"/>
      <c r="I3" s="40"/>
      <c r="J3" s="40"/>
      <c r="K3" s="41"/>
    </row>
    <row r="4" spans="3:14" x14ac:dyDescent="0.25">
      <c r="D4" s="10" t="s">
        <v>1</v>
      </c>
      <c r="E4" s="42">
        <v>5000000</v>
      </c>
      <c r="F4" s="21"/>
      <c r="G4" s="21"/>
      <c r="H4" s="21"/>
      <c r="I4" s="21"/>
      <c r="J4" s="21"/>
      <c r="K4" s="43"/>
    </row>
    <row r="5" spans="3:14" x14ac:dyDescent="0.25">
      <c r="D5" s="10" t="s">
        <v>2</v>
      </c>
      <c r="E5" s="44">
        <v>3.5787133767835044E-3</v>
      </c>
      <c r="F5" s="21"/>
      <c r="G5" s="21"/>
      <c r="H5" s="21"/>
      <c r="I5" s="21"/>
      <c r="J5" s="21"/>
      <c r="K5" s="43"/>
    </row>
    <row r="6" spans="3:14" x14ac:dyDescent="0.25">
      <c r="D6" s="10" t="s">
        <v>3</v>
      </c>
      <c r="E6" s="45"/>
      <c r="F6" s="38">
        <v>3.0000000000000001E-3</v>
      </c>
      <c r="G6" s="38">
        <v>5.0000000000000001E-3</v>
      </c>
      <c r="H6" s="38">
        <v>7.0000000000000001E-3</v>
      </c>
      <c r="I6" s="38">
        <v>8.9999999999999993E-3</v>
      </c>
      <c r="J6" s="38">
        <v>0.01</v>
      </c>
      <c r="K6" s="46">
        <v>1.0999999999999999E-2</v>
      </c>
      <c r="N6" s="6"/>
    </row>
    <row r="7" spans="3:14" x14ac:dyDescent="0.25">
      <c r="D7" s="10" t="s">
        <v>4</v>
      </c>
      <c r="E7" s="45"/>
      <c r="F7" s="37">
        <v>20400</v>
      </c>
      <c r="G7" s="37">
        <v>34000</v>
      </c>
      <c r="H7" s="37">
        <v>47600</v>
      </c>
      <c r="I7" s="37">
        <v>61199.999999999993</v>
      </c>
      <c r="J7" s="37">
        <v>68000</v>
      </c>
      <c r="K7" s="47">
        <v>74800</v>
      </c>
    </row>
    <row r="8" spans="3:14" x14ac:dyDescent="0.25">
      <c r="D8" s="10" t="s">
        <v>5</v>
      </c>
      <c r="E8" s="42">
        <v>0</v>
      </c>
      <c r="F8" s="26">
        <v>102000000000</v>
      </c>
      <c r="G8" s="26">
        <v>170000000000</v>
      </c>
      <c r="H8" s="26">
        <v>238000000000</v>
      </c>
      <c r="I8" s="26">
        <v>305999999999.99994</v>
      </c>
      <c r="J8" s="26">
        <v>340000000000</v>
      </c>
      <c r="K8" s="48">
        <v>374000000000</v>
      </c>
    </row>
    <row r="9" spans="3:14" ht="15.75" thickBot="1" x14ac:dyDescent="0.3">
      <c r="D9" s="15" t="s">
        <v>6</v>
      </c>
      <c r="E9" s="49">
        <v>3.4000000000000002E-2</v>
      </c>
      <c r="F9" s="50">
        <v>3.2000000000000001E-2</v>
      </c>
      <c r="G9" s="50">
        <v>3.2500000000000001E-2</v>
      </c>
      <c r="H9" s="50">
        <v>3.09E-2</v>
      </c>
      <c r="I9" s="50">
        <v>0.03</v>
      </c>
      <c r="J9" s="50">
        <v>0.03</v>
      </c>
      <c r="K9" s="51">
        <v>0.03</v>
      </c>
    </row>
    <row r="11" spans="3:14" x14ac:dyDescent="0.25">
      <c r="D11" s="20" t="s">
        <v>7</v>
      </c>
      <c r="E11" s="20">
        <v>2019</v>
      </c>
      <c r="F11" s="20">
        <v>2020</v>
      </c>
      <c r="G11" s="20">
        <v>2021</v>
      </c>
      <c r="H11" s="20">
        <v>2022</v>
      </c>
      <c r="I11" s="20">
        <v>2023</v>
      </c>
      <c r="J11" s="20">
        <v>2024</v>
      </c>
      <c r="K11" s="20">
        <v>2025</v>
      </c>
    </row>
    <row r="12" spans="3:14" x14ac:dyDescent="0.25">
      <c r="C12" s="2"/>
      <c r="D12" s="21" t="s">
        <v>8</v>
      </c>
      <c r="E12" s="21"/>
      <c r="F12" s="22">
        <v>1825143822.1595871</v>
      </c>
      <c r="G12" s="22">
        <v>3041906370.2659788</v>
      </c>
      <c r="H12" s="22">
        <v>4258668918.3723698</v>
      </c>
      <c r="I12" s="22">
        <v>5475431466.4787598</v>
      </c>
      <c r="J12" s="22">
        <v>6083812740.5319576</v>
      </c>
      <c r="K12" s="22">
        <v>6692194014.5851526</v>
      </c>
    </row>
    <row r="13" spans="3:14" x14ac:dyDescent="0.25">
      <c r="D13" s="21" t="s">
        <v>22</v>
      </c>
      <c r="E13" s="21"/>
      <c r="F13" s="23">
        <v>829195929.40855086</v>
      </c>
      <c r="G13" s="23">
        <v>1381993215.6809182</v>
      </c>
      <c r="H13" s="23">
        <v>1934790501.9532852</v>
      </c>
      <c r="I13" s="23">
        <v>2487587788.2256517</v>
      </c>
      <c r="J13" s="23">
        <v>2763986431.3618364</v>
      </c>
      <c r="K13" s="23">
        <v>3040385074.4980197</v>
      </c>
    </row>
    <row r="14" spans="3:14" x14ac:dyDescent="0.25">
      <c r="D14" s="20" t="s">
        <v>9</v>
      </c>
      <c r="E14" s="21"/>
      <c r="F14" s="22">
        <v>995947892.75103629</v>
      </c>
      <c r="G14" s="22">
        <v>1659913154.5850606</v>
      </c>
      <c r="H14" s="22">
        <v>2323878416.4190845</v>
      </c>
      <c r="I14" s="22">
        <v>2987843678.253108</v>
      </c>
      <c r="J14" s="22">
        <v>3319826309.1701212</v>
      </c>
      <c r="K14" s="22">
        <v>3651808940.0871329</v>
      </c>
    </row>
    <row r="15" spans="3:14" x14ac:dyDescent="0.25">
      <c r="D15" s="24" t="s">
        <v>10</v>
      </c>
      <c r="E15" s="21"/>
      <c r="F15" s="21"/>
      <c r="G15" s="21"/>
      <c r="H15" s="21"/>
      <c r="I15" s="21"/>
      <c r="J15" s="21"/>
      <c r="K15" s="21"/>
    </row>
    <row r="16" spans="3:14" x14ac:dyDescent="0.25">
      <c r="D16" s="21" t="s">
        <v>35</v>
      </c>
      <c r="E16" s="21"/>
      <c r="F16" s="22">
        <v>1410000000</v>
      </c>
      <c r="G16" s="25">
        <v>1455825000</v>
      </c>
      <c r="H16" s="23">
        <v>1500809992.5</v>
      </c>
      <c r="I16" s="23">
        <v>1545834292.2750001</v>
      </c>
      <c r="J16" s="23">
        <v>1592209321.0432501</v>
      </c>
      <c r="K16" s="23">
        <v>1639975600.6745477</v>
      </c>
    </row>
    <row r="17" spans="3:11" x14ac:dyDescent="0.25">
      <c r="D17" s="21" t="s">
        <v>11</v>
      </c>
      <c r="E17" s="21"/>
      <c r="F17" s="26">
        <v>24000000</v>
      </c>
      <c r="G17" s="23">
        <v>24780000</v>
      </c>
      <c r="H17" s="23">
        <v>25545702</v>
      </c>
      <c r="I17" s="23">
        <v>26312073.060000002</v>
      </c>
      <c r="J17" s="23">
        <v>27101435.251800004</v>
      </c>
      <c r="K17" s="23">
        <v>27914478.309354004</v>
      </c>
    </row>
    <row r="18" spans="3:11" x14ac:dyDescent="0.25">
      <c r="D18" s="21" t="s">
        <v>12</v>
      </c>
      <c r="E18" s="21"/>
      <c r="F18" s="22">
        <v>-438052107.24896371</v>
      </c>
      <c r="G18" s="22">
        <v>179308154.5850606</v>
      </c>
      <c r="H18" s="22">
        <v>797522721.91908455</v>
      </c>
      <c r="I18" s="22">
        <v>1415697312.918108</v>
      </c>
      <c r="J18" s="22">
        <v>1700515552.875071</v>
      </c>
      <c r="K18" s="22">
        <v>1983918861.1032312</v>
      </c>
    </row>
    <row r="19" spans="3:11" x14ac:dyDescent="0.25">
      <c r="D19" s="20" t="s">
        <v>13</v>
      </c>
      <c r="E19" s="21"/>
      <c r="F19" s="22">
        <v>-438052107.24896371</v>
      </c>
      <c r="G19" s="22">
        <v>179308154.5850606</v>
      </c>
      <c r="H19" s="22">
        <v>797522721.91908455</v>
      </c>
      <c r="I19" s="22">
        <v>1415697312.918108</v>
      </c>
      <c r="J19" s="22">
        <v>1700515552.875071</v>
      </c>
      <c r="K19" s="22">
        <v>1983918861.1032312</v>
      </c>
    </row>
    <row r="20" spans="3:11" x14ac:dyDescent="0.25">
      <c r="C20" s="4">
        <v>0.37</v>
      </c>
      <c r="D20" s="21" t="s">
        <v>14</v>
      </c>
      <c r="E20" s="26">
        <v>0</v>
      </c>
      <c r="F20" s="26">
        <v>-162079279.68211657</v>
      </c>
      <c r="G20" s="26">
        <v>66344017.196472421</v>
      </c>
      <c r="H20" s="26">
        <v>295083407.11006129</v>
      </c>
      <c r="I20" s="26">
        <v>523808005.77969992</v>
      </c>
      <c r="J20" s="26">
        <v>629190754.56377625</v>
      </c>
      <c r="K20" s="26">
        <v>734049978.60819554</v>
      </c>
    </row>
    <row r="21" spans="3:11" x14ac:dyDescent="0.25">
      <c r="D21" s="20" t="s">
        <v>24</v>
      </c>
      <c r="E21" s="27">
        <v>0</v>
      </c>
      <c r="F21" s="27">
        <v>-275972827.56684715</v>
      </c>
      <c r="G21" s="27">
        <v>112964137.38858818</v>
      </c>
      <c r="H21" s="27">
        <v>502439314.80902326</v>
      </c>
      <c r="I21" s="27">
        <v>891889307.13840806</v>
      </c>
      <c r="J21" s="27">
        <v>1071324798.3112948</v>
      </c>
      <c r="K21" s="27">
        <v>1249868882.4950356</v>
      </c>
    </row>
    <row r="22" spans="3:11" x14ac:dyDescent="0.25">
      <c r="D22" s="21"/>
      <c r="E22" s="21"/>
      <c r="F22" s="21"/>
      <c r="G22" s="21"/>
      <c r="H22" s="21"/>
      <c r="I22" s="21"/>
      <c r="J22" s="21"/>
      <c r="K22" s="21"/>
    </row>
    <row r="23" spans="3:11" x14ac:dyDescent="0.25">
      <c r="D23" s="21"/>
      <c r="E23" s="21"/>
      <c r="F23" s="21"/>
      <c r="G23" s="21"/>
      <c r="H23" s="21"/>
      <c r="I23" s="21"/>
      <c r="J23" s="21"/>
      <c r="K23" s="21"/>
    </row>
    <row r="24" spans="3:11" x14ac:dyDescent="0.25">
      <c r="D24" s="21" t="s">
        <v>15</v>
      </c>
      <c r="E24" s="22">
        <v>501780000</v>
      </c>
      <c r="F24" s="21"/>
      <c r="G24" s="21"/>
      <c r="H24" s="21"/>
      <c r="I24" s="21"/>
      <c r="J24" s="21"/>
      <c r="K24" s="21"/>
    </row>
    <row r="25" spans="3:11" x14ac:dyDescent="0.25">
      <c r="D25" s="20" t="s">
        <v>16</v>
      </c>
      <c r="E25" s="27">
        <v>-501780000</v>
      </c>
      <c r="F25" s="27">
        <v>-275972827.56684715</v>
      </c>
      <c r="G25" s="27">
        <v>112964137.38858818</v>
      </c>
      <c r="H25" s="27">
        <v>502439314.80902326</v>
      </c>
      <c r="I25" s="27">
        <v>891889307.13840806</v>
      </c>
      <c r="J25" s="27">
        <v>1071324798.3112948</v>
      </c>
      <c r="K25" s="27">
        <v>1249868882.4950356</v>
      </c>
    </row>
    <row r="26" spans="3:11" ht="15.75" thickBot="1" x14ac:dyDescent="0.3"/>
    <row r="27" spans="3:11" x14ac:dyDescent="0.25">
      <c r="D27" s="28" t="s">
        <v>17</v>
      </c>
      <c r="E27" s="29">
        <v>0.3</v>
      </c>
    </row>
    <row r="28" spans="3:11" x14ac:dyDescent="0.25">
      <c r="D28" s="30" t="s">
        <v>18</v>
      </c>
      <c r="E28" s="31">
        <v>774283298.84826601</v>
      </c>
    </row>
    <row r="29" spans="3:11" x14ac:dyDescent="0.25">
      <c r="D29" s="30" t="s">
        <v>19</v>
      </c>
      <c r="E29" s="32">
        <v>441226509.29772103</v>
      </c>
    </row>
    <row r="30" spans="3:11" x14ac:dyDescent="0.25">
      <c r="D30" s="30" t="s">
        <v>20</v>
      </c>
      <c r="E30" s="33">
        <v>0.46558309012658783</v>
      </c>
    </row>
    <row r="31" spans="3:11" x14ac:dyDescent="0.25">
      <c r="D31" s="30"/>
      <c r="E31" s="34"/>
    </row>
    <row r="32" spans="3:11" ht="30.75" thickBot="1" x14ac:dyDescent="0.3">
      <c r="D32" s="35" t="s">
        <v>21</v>
      </c>
      <c r="E32" s="36">
        <v>4858512874.0596504</v>
      </c>
    </row>
    <row r="34" spans="4:8" ht="15.75" thickBot="1" x14ac:dyDescent="0.3"/>
    <row r="35" spans="4:8" ht="15.75" thickBot="1" x14ac:dyDescent="0.3">
      <c r="D35" s="16" t="s">
        <v>36</v>
      </c>
      <c r="E35" s="17"/>
      <c r="F35" s="17"/>
      <c r="G35" s="17"/>
      <c r="H35" s="18"/>
    </row>
    <row r="36" spans="4:8" x14ac:dyDescent="0.25">
      <c r="D36" s="19"/>
      <c r="E36" s="11"/>
      <c r="F36" s="11"/>
      <c r="G36" s="11">
        <v>2018</v>
      </c>
      <c r="H36" s="12">
        <v>2017</v>
      </c>
    </row>
    <row r="37" spans="4:8" x14ac:dyDescent="0.25">
      <c r="D37" s="62">
        <v>2017</v>
      </c>
      <c r="E37" s="63">
        <v>2018</v>
      </c>
      <c r="F37" s="11" t="s">
        <v>8</v>
      </c>
      <c r="G37" s="13">
        <v>1472051769</v>
      </c>
      <c r="H37" s="14">
        <v>1663658391</v>
      </c>
    </row>
    <row r="38" spans="4:8" x14ac:dyDescent="0.25">
      <c r="D38" s="58">
        <f>H38/H37</f>
        <v>0.5069819781289463</v>
      </c>
      <c r="E38" s="59">
        <f>G38/G37</f>
        <v>0.40165428312460388</v>
      </c>
      <c r="F38" s="11" t="s">
        <v>22</v>
      </c>
      <c r="G38" s="13">
        <v>591255898</v>
      </c>
      <c r="H38" s="14">
        <v>843444822</v>
      </c>
    </row>
    <row r="39" spans="4:8" x14ac:dyDescent="0.25">
      <c r="D39" s="57"/>
      <c r="E39" s="56"/>
      <c r="F39" s="11" t="s">
        <v>37</v>
      </c>
      <c r="G39" s="13">
        <f>G37-G38</f>
        <v>880795871</v>
      </c>
      <c r="H39" s="14">
        <f>H37-H38</f>
        <v>820213569</v>
      </c>
    </row>
    <row r="40" spans="4:8" x14ac:dyDescent="0.25">
      <c r="D40" s="57"/>
      <c r="E40" s="56"/>
      <c r="F40" s="11"/>
      <c r="G40" s="13"/>
      <c r="H40" s="14"/>
    </row>
    <row r="41" spans="4:8" x14ac:dyDescent="0.25">
      <c r="D41" s="57"/>
      <c r="E41" s="56"/>
      <c r="F41" s="11"/>
      <c r="G41" s="13"/>
      <c r="H41" s="14"/>
    </row>
    <row r="42" spans="4:8" x14ac:dyDescent="0.25">
      <c r="D42" s="58">
        <f>H43/H42</f>
        <v>0.5069819781289463</v>
      </c>
      <c r="E42" s="59">
        <f>G43/G42</f>
        <v>0.40165428312460388</v>
      </c>
      <c r="F42" s="11" t="s">
        <v>8</v>
      </c>
      <c r="G42" s="52">
        <f>G37*80%</f>
        <v>1177641415.2</v>
      </c>
      <c r="H42" s="53">
        <f>H37*80%</f>
        <v>1330926712.8000002</v>
      </c>
    </row>
    <row r="43" spans="4:8" x14ac:dyDescent="0.25">
      <c r="D43" s="57"/>
      <c r="E43" s="56"/>
      <c r="F43" s="11" t="s">
        <v>22</v>
      </c>
      <c r="G43" s="52">
        <f>G38*80%</f>
        <v>473004718.40000004</v>
      </c>
      <c r="H43" s="53">
        <f>H38*80%</f>
        <v>674755857.60000002</v>
      </c>
    </row>
    <row r="44" spans="4:8" ht="60.75" thickBot="1" x14ac:dyDescent="0.3">
      <c r="D44" s="60" t="s">
        <v>38</v>
      </c>
      <c r="E44" s="61">
        <f>AVERAGE(D42:E42)</f>
        <v>0.45431813062677506</v>
      </c>
      <c r="F44" s="54" t="s">
        <v>39</v>
      </c>
      <c r="G44" s="55">
        <f>G42-G43</f>
        <v>704636696.79999995</v>
      </c>
      <c r="H44" s="36">
        <f>H42-H43</f>
        <v>656170855.20000017</v>
      </c>
    </row>
  </sheetData>
  <mergeCells count="2">
    <mergeCell ref="D2:K2"/>
    <mergeCell ref="D35:H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AC572-7651-438A-8696-C9C6643D790E}">
  <dimension ref="C3:F10"/>
  <sheetViews>
    <sheetView topLeftCell="B1" workbookViewId="0">
      <selection activeCell="F15" sqref="F15"/>
    </sheetView>
  </sheetViews>
  <sheetFormatPr baseColWidth="10" defaultRowHeight="15" x14ac:dyDescent="0.25"/>
  <cols>
    <col min="3" max="3" width="31.5703125" bestFit="1" customWidth="1"/>
    <col min="4" max="4" width="15.5703125" bestFit="1" customWidth="1"/>
    <col min="6" max="6" width="15" bestFit="1" customWidth="1"/>
  </cols>
  <sheetData>
    <row r="3" spans="3:6" x14ac:dyDescent="0.25">
      <c r="C3" s="7" t="s">
        <v>10</v>
      </c>
      <c r="D3" s="7"/>
      <c r="E3" s="7"/>
      <c r="F3" s="7"/>
    </row>
    <row r="4" spans="3:6" x14ac:dyDescent="0.25">
      <c r="C4" s="3" t="s">
        <v>25</v>
      </c>
      <c r="D4" s="3" t="s">
        <v>28</v>
      </c>
      <c r="E4" s="3" t="s">
        <v>27</v>
      </c>
      <c r="F4" s="3" t="s">
        <v>31</v>
      </c>
    </row>
    <row r="5" spans="3:6" x14ac:dyDescent="0.25">
      <c r="C5" t="s">
        <v>29</v>
      </c>
      <c r="D5" s="1">
        <f>3*3500*30</f>
        <v>315000</v>
      </c>
      <c r="E5" t="s">
        <v>26</v>
      </c>
      <c r="F5">
        <v>1</v>
      </c>
    </row>
    <row r="6" spans="3:6" x14ac:dyDescent="0.25">
      <c r="C6" t="s">
        <v>30</v>
      </c>
      <c r="D6" s="1">
        <v>1500000</v>
      </c>
      <c r="E6" t="s">
        <v>26</v>
      </c>
      <c r="F6">
        <v>1</v>
      </c>
    </row>
    <row r="7" spans="3:6" x14ac:dyDescent="0.25">
      <c r="C7" t="s">
        <v>32</v>
      </c>
      <c r="D7" s="1">
        <v>1200000</v>
      </c>
      <c r="E7" t="s">
        <v>26</v>
      </c>
      <c r="F7">
        <v>90</v>
      </c>
    </row>
    <row r="8" spans="3:6" x14ac:dyDescent="0.25">
      <c r="C8" t="s">
        <v>33</v>
      </c>
      <c r="D8" s="1">
        <v>4000000</v>
      </c>
      <c r="E8" t="s">
        <v>26</v>
      </c>
      <c r="F8">
        <v>2</v>
      </c>
    </row>
    <row r="10" spans="3:6" x14ac:dyDescent="0.25">
      <c r="C10" s="3" t="s">
        <v>34</v>
      </c>
      <c r="D10" s="5">
        <f>12*(D5+D6+D7*F7+D8*F8)</f>
        <v>1413780000</v>
      </c>
    </row>
  </sheetData>
  <mergeCells count="1">
    <mergeCell ref="C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E.R</vt:lpstr>
      <vt:lpstr>Salarios e Inversión inicial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</dc:creator>
  <cp:lastModifiedBy>Camila</cp:lastModifiedBy>
  <dcterms:created xsi:type="dcterms:W3CDTF">2019-10-26T19:08:45Z</dcterms:created>
  <dcterms:modified xsi:type="dcterms:W3CDTF">2019-10-26T20:21:03Z</dcterms:modified>
</cp:coreProperties>
</file>