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66925"/>
  <mc:AlternateContent xmlns:mc="http://schemas.openxmlformats.org/markup-compatibility/2006">
    <mc:Choice Requires="x15">
      <x15ac:absPath xmlns:x15ac="http://schemas.microsoft.com/office/spreadsheetml/2010/11/ac" url="C:\Users\Daniel\Desktop\Fall Sem 24\Aerosols\"/>
    </mc:Choice>
  </mc:AlternateContent>
  <xr:revisionPtr revIDLastSave="0" documentId="13_ncr:1_{FE1B186D-03D9-4861-97CE-9BA2478B39AB}" xr6:coauthVersionLast="47" xr6:coauthVersionMax="47" xr10:uidLastSave="{00000000-0000-0000-0000-000000000000}"/>
  <bookViews>
    <workbookView xWindow="810" yWindow="-120" windowWidth="19800" windowHeight="11760" activeTab="5" xr2:uid="{00000000-000D-0000-FFFF-FFFF00000000}"/>
  </bookViews>
  <sheets>
    <sheet name="README" sheetId="13" r:id="rId1"/>
    <sheet name="DevelopmentOfData" sheetId="14" r:id="rId2"/>
    <sheet name="CO" sheetId="1" r:id="rId3"/>
    <sheet name="NOX" sheetId="2" r:id="rId4"/>
    <sheet name="PM10Primary" sheetId="3" r:id="rId5"/>
    <sheet name="PM25Primary" sheetId="4" r:id="rId6"/>
    <sheet name="SO2" sheetId="5" r:id="rId7"/>
    <sheet name="VOC" sheetId="6" r:id="rId8"/>
    <sheet name="NH3" sheetId="7" r:id="rId9"/>
    <sheet name="Black Carbon" sheetId="11" r:id="rId10"/>
    <sheet name="Organic Carbon" sheetId="12" r:id="rId11"/>
  </sheets>
  <definedNames>
    <definedName name="_SAS_empty_">#REF!</definedName>
  </definedNames>
  <calcPr calcId="181029"/>
</workbook>
</file>

<file path=xl/calcChain.xml><?xml version="1.0" encoding="utf-8"?>
<calcChain xmlns="http://schemas.openxmlformats.org/spreadsheetml/2006/main">
  <c r="A35" i="13" l="1"/>
  <c r="W31" i="12"/>
  <c r="W30" i="12"/>
  <c r="W27" i="12"/>
  <c r="W26" i="12"/>
  <c r="W28" i="12" s="1"/>
  <c r="W31" i="11"/>
  <c r="W30" i="11"/>
  <c r="W27" i="11"/>
  <c r="W26" i="11"/>
  <c r="W28" i="11" s="1"/>
  <c r="AI36" i="7"/>
  <c r="AI35" i="7"/>
  <c r="AI34" i="7"/>
  <c r="AI33" i="7"/>
  <c r="AI37" i="7" s="1"/>
  <c r="AI30" i="7"/>
  <c r="AI29" i="7"/>
  <c r="AI26" i="7"/>
  <c r="AI25" i="7"/>
  <c r="AI27" i="7" s="1"/>
  <c r="AM34" i="6"/>
  <c r="AM33" i="6"/>
  <c r="AM32" i="6"/>
  <c r="AM31" i="6"/>
  <c r="AM30" i="6"/>
  <c r="AM27" i="6"/>
  <c r="AM26" i="6"/>
  <c r="AM24" i="6"/>
  <c r="AM34" i="5"/>
  <c r="AM33" i="5"/>
  <c r="AM32" i="5"/>
  <c r="AM31" i="5"/>
  <c r="AM35" i="5" s="1"/>
  <c r="AM28" i="5"/>
  <c r="AM27" i="5"/>
  <c r="AM25" i="5"/>
  <c r="AI28" i="4"/>
  <c r="AI32" i="4" s="1"/>
  <c r="AI27" i="4"/>
  <c r="AI31" i="4" s="1"/>
  <c r="AM28" i="3"/>
  <c r="AM32" i="3" s="1"/>
  <c r="AM27" i="3"/>
  <c r="AM34" i="2"/>
  <c r="AM33" i="2"/>
  <c r="AM35" i="2" s="1"/>
  <c r="AM32" i="2"/>
  <c r="AM31" i="2"/>
  <c r="AM28" i="2"/>
  <c r="AM27" i="2"/>
  <c r="AM25" i="2"/>
  <c r="AM34" i="1"/>
  <c r="AM33" i="1"/>
  <c r="AM32" i="1"/>
  <c r="AM31" i="1"/>
  <c r="AM35" i="1" s="1"/>
  <c r="AM28" i="1"/>
  <c r="AM27" i="1"/>
  <c r="AM25" i="1"/>
  <c r="AI29" i="4" l="1"/>
  <c r="AM29" i="3"/>
  <c r="AM31" i="3"/>
  <c r="V27" i="12"/>
  <c r="V31" i="12" s="1"/>
  <c r="U27" i="12"/>
  <c r="U31" i="12" s="1"/>
  <c r="T27" i="12"/>
  <c r="T31" i="12" s="1"/>
  <c r="S27" i="12"/>
  <c r="S31" i="12" s="1"/>
  <c r="R27" i="12"/>
  <c r="R31" i="12" s="1"/>
  <c r="Q27" i="12"/>
  <c r="Q31" i="12" s="1"/>
  <c r="P27" i="12"/>
  <c r="P31" i="12" s="1"/>
  <c r="O27" i="12"/>
  <c r="O31" i="12" s="1"/>
  <c r="N27" i="12"/>
  <c r="N31" i="12" s="1"/>
  <c r="M27" i="12"/>
  <c r="M31" i="12" s="1"/>
  <c r="L27" i="12"/>
  <c r="L31" i="12" s="1"/>
  <c r="K27" i="12"/>
  <c r="K31" i="12" s="1"/>
  <c r="J27" i="12"/>
  <c r="J31" i="12" s="1"/>
  <c r="I27" i="12"/>
  <c r="I31" i="12" s="1"/>
  <c r="H27" i="12"/>
  <c r="H31" i="12" s="1"/>
  <c r="G27" i="12"/>
  <c r="G31" i="12" s="1"/>
  <c r="F27" i="12"/>
  <c r="F31" i="12" s="1"/>
  <c r="E27" i="12"/>
  <c r="E31" i="12" s="1"/>
  <c r="D27" i="12"/>
  <c r="D31" i="12" s="1"/>
  <c r="C27" i="12"/>
  <c r="C31" i="12" s="1"/>
  <c r="B27" i="12"/>
  <c r="B31" i="12" s="1"/>
  <c r="V26" i="12"/>
  <c r="U26" i="12"/>
  <c r="T26" i="12"/>
  <c r="T28" i="12" s="1"/>
  <c r="S26" i="12"/>
  <c r="S30" i="12" s="1"/>
  <c r="R26" i="12"/>
  <c r="R30" i="12" s="1"/>
  <c r="Q26" i="12"/>
  <c r="Q30" i="12" s="1"/>
  <c r="P26" i="12"/>
  <c r="O26" i="12"/>
  <c r="N26" i="12"/>
  <c r="N28" i="12" s="1"/>
  <c r="M26" i="12"/>
  <c r="M28" i="12" s="1"/>
  <c r="L26" i="12"/>
  <c r="L28" i="12" s="1"/>
  <c r="K26" i="12"/>
  <c r="K30" i="12" s="1"/>
  <c r="J26" i="12"/>
  <c r="J30" i="12" s="1"/>
  <c r="I26" i="12"/>
  <c r="I30" i="12" s="1"/>
  <c r="H26" i="12"/>
  <c r="G26" i="12"/>
  <c r="F26" i="12"/>
  <c r="F28" i="12" s="1"/>
  <c r="E26" i="12"/>
  <c r="E28" i="12" s="1"/>
  <c r="D26" i="12"/>
  <c r="D28" i="12" s="1"/>
  <c r="C26" i="12"/>
  <c r="C30" i="12" s="1"/>
  <c r="B26" i="12"/>
  <c r="B30" i="12" s="1"/>
  <c r="N30" i="11"/>
  <c r="V27" i="11"/>
  <c r="V31" i="11" s="1"/>
  <c r="U27" i="11"/>
  <c r="U31" i="11" s="1"/>
  <c r="T27" i="11"/>
  <c r="T31" i="11" s="1"/>
  <c r="S27" i="11"/>
  <c r="S31" i="11" s="1"/>
  <c r="R27" i="11"/>
  <c r="R31" i="11" s="1"/>
  <c r="Q27" i="11"/>
  <c r="Q31" i="11" s="1"/>
  <c r="P27" i="11"/>
  <c r="P31" i="11" s="1"/>
  <c r="O27" i="11"/>
  <c r="O28" i="11" s="1"/>
  <c r="N27" i="11"/>
  <c r="M27" i="11"/>
  <c r="M31" i="11" s="1"/>
  <c r="L27" i="11"/>
  <c r="L31" i="11" s="1"/>
  <c r="K27" i="11"/>
  <c r="K31" i="11" s="1"/>
  <c r="J27" i="11"/>
  <c r="J31" i="11" s="1"/>
  <c r="I27" i="11"/>
  <c r="I31" i="11" s="1"/>
  <c r="H27" i="11"/>
  <c r="H31" i="11" s="1"/>
  <c r="G27" i="11"/>
  <c r="G28" i="11" s="1"/>
  <c r="F27" i="11"/>
  <c r="F31" i="11" s="1"/>
  <c r="E27" i="11"/>
  <c r="E31" i="11" s="1"/>
  <c r="D27" i="11"/>
  <c r="D31" i="11" s="1"/>
  <c r="C27" i="11"/>
  <c r="C31" i="11" s="1"/>
  <c r="B27" i="11"/>
  <c r="B31" i="11" s="1"/>
  <c r="V26" i="11"/>
  <c r="V30" i="11" s="1"/>
  <c r="U26" i="11"/>
  <c r="T26" i="11"/>
  <c r="T28" i="11" s="1"/>
  <c r="S26" i="11"/>
  <c r="S30" i="11" s="1"/>
  <c r="R26" i="11"/>
  <c r="R30" i="11" s="1"/>
  <c r="Q26" i="11"/>
  <c r="Q30" i="11" s="1"/>
  <c r="P26" i="11"/>
  <c r="O26" i="11"/>
  <c r="O30" i="11" s="1"/>
  <c r="N26" i="11"/>
  <c r="M26" i="11"/>
  <c r="L26" i="11"/>
  <c r="L28" i="11" s="1"/>
  <c r="K26" i="11"/>
  <c r="K30" i="11" s="1"/>
  <c r="J26" i="11"/>
  <c r="J30" i="11" s="1"/>
  <c r="I26" i="11"/>
  <c r="I30" i="11" s="1"/>
  <c r="H26" i="11"/>
  <c r="G26" i="11"/>
  <c r="G30" i="11" s="1"/>
  <c r="F26" i="11"/>
  <c r="F30" i="11" s="1"/>
  <c r="E26" i="11"/>
  <c r="D26" i="11"/>
  <c r="D28" i="11" s="1"/>
  <c r="C26" i="11"/>
  <c r="C30" i="11" s="1"/>
  <c r="B26" i="11"/>
  <c r="B30" i="11" s="1"/>
  <c r="AH36" i="7"/>
  <c r="AH35" i="7"/>
  <c r="AH34" i="7"/>
  <c r="AH33" i="7"/>
  <c r="AH26" i="7"/>
  <c r="AH30" i="7" s="1"/>
  <c r="AH25" i="7"/>
  <c r="AH29" i="7" s="1"/>
  <c r="AL33" i="6"/>
  <c r="AL32" i="6"/>
  <c r="AL31" i="6"/>
  <c r="AL30" i="6"/>
  <c r="AL27" i="6"/>
  <c r="AL24" i="6"/>
  <c r="AL26" i="6" s="1"/>
  <c r="AL34" i="5"/>
  <c r="AL33" i="5"/>
  <c r="AL32" i="5"/>
  <c r="AL31" i="5"/>
  <c r="AL28" i="5"/>
  <c r="AL25" i="5"/>
  <c r="AL27" i="5" s="1"/>
  <c r="AH28" i="4"/>
  <c r="AH32" i="4" s="1"/>
  <c r="AH27" i="4"/>
  <c r="AH29" i="4" s="1"/>
  <c r="AL28" i="3"/>
  <c r="AL32" i="3" s="1"/>
  <c r="AL27" i="3"/>
  <c r="AL31" i="3" s="1"/>
  <c r="AL34" i="2"/>
  <c r="AL33" i="2"/>
  <c r="AL32" i="2"/>
  <c r="AL31" i="2"/>
  <c r="AL28" i="2"/>
  <c r="AL25" i="2"/>
  <c r="AL27" i="2" s="1"/>
  <c r="AL34" i="1"/>
  <c r="AL33" i="1"/>
  <c r="AL32" i="1"/>
  <c r="AL31" i="1"/>
  <c r="AL35" i="1" s="1"/>
  <c r="AL28" i="1"/>
  <c r="AL27" i="1"/>
  <c r="AL25" i="1"/>
  <c r="U28" i="12" l="1"/>
  <c r="V28" i="12"/>
  <c r="N28" i="11"/>
  <c r="G28" i="12"/>
  <c r="P28" i="12"/>
  <c r="H28" i="12"/>
  <c r="O28" i="12"/>
  <c r="I28" i="12"/>
  <c r="Q28" i="12"/>
  <c r="D30" i="12"/>
  <c r="L30" i="12"/>
  <c r="T30" i="12"/>
  <c r="B28" i="12"/>
  <c r="J28" i="12"/>
  <c r="R28" i="12"/>
  <c r="E30" i="12"/>
  <c r="M30" i="12"/>
  <c r="U30" i="12"/>
  <c r="C28" i="12"/>
  <c r="K28" i="12"/>
  <c r="S28" i="12"/>
  <c r="F30" i="12"/>
  <c r="N30" i="12"/>
  <c r="V30" i="12"/>
  <c r="G30" i="12"/>
  <c r="O30" i="12"/>
  <c r="H30" i="12"/>
  <c r="P30" i="12"/>
  <c r="T30" i="11"/>
  <c r="N31" i="11"/>
  <c r="V28" i="11"/>
  <c r="F28" i="11"/>
  <c r="M28" i="11"/>
  <c r="U28" i="11"/>
  <c r="E28" i="11"/>
  <c r="D30" i="11"/>
  <c r="H28" i="11"/>
  <c r="P28" i="11"/>
  <c r="L30" i="11"/>
  <c r="I28" i="11"/>
  <c r="Q28" i="11"/>
  <c r="G31" i="11"/>
  <c r="O31" i="11"/>
  <c r="B28" i="11"/>
  <c r="J28" i="11"/>
  <c r="R28" i="11"/>
  <c r="E30" i="11"/>
  <c r="M30" i="11"/>
  <c r="U30" i="11"/>
  <c r="C28" i="11"/>
  <c r="K28" i="11"/>
  <c r="S28" i="11"/>
  <c r="H30" i="11"/>
  <c r="P30" i="11"/>
  <c r="AH37" i="7"/>
  <c r="AH27" i="7"/>
  <c r="AL34" i="6"/>
  <c r="AL35" i="5"/>
  <c r="AH31" i="4"/>
  <c r="AL29" i="3"/>
  <c r="AL35" i="2"/>
  <c r="AG36" i="7"/>
  <c r="AF36" i="7"/>
  <c r="AE36" i="7"/>
  <c r="AD36" i="7"/>
  <c r="AG35" i="7"/>
  <c r="AF35" i="7"/>
  <c r="AE35" i="7"/>
  <c r="AD35" i="7"/>
  <c r="AG34" i="7"/>
  <c r="AF34" i="7"/>
  <c r="AE34" i="7"/>
  <c r="AD34" i="7"/>
  <c r="AG33" i="7"/>
  <c r="AF33" i="7"/>
  <c r="AE33" i="7"/>
  <c r="AD33" i="7"/>
  <c r="AD37" i="7" s="1"/>
  <c r="AG26" i="7"/>
  <c r="AG30" i="7" s="1"/>
  <c r="AF26" i="7"/>
  <c r="AF30" i="7" s="1"/>
  <c r="AE26" i="7"/>
  <c r="AE30" i="7" s="1"/>
  <c r="AD26" i="7"/>
  <c r="AD30" i="7" s="1"/>
  <c r="AG25" i="7"/>
  <c r="AF25" i="7"/>
  <c r="AE25" i="7"/>
  <c r="AD25" i="7"/>
  <c r="AD27" i="7" s="1"/>
  <c r="AK33" i="6"/>
  <c r="AJ33" i="6"/>
  <c r="AI33" i="6"/>
  <c r="AH33" i="6"/>
  <c r="AK32" i="6"/>
  <c r="AJ32" i="6"/>
  <c r="AI32" i="6"/>
  <c r="AH32" i="6"/>
  <c r="AK31" i="6"/>
  <c r="AJ31" i="6"/>
  <c r="AI31" i="6"/>
  <c r="AH31" i="6"/>
  <c r="AK30" i="6"/>
  <c r="AJ30" i="6"/>
  <c r="AI30" i="6"/>
  <c r="AH30" i="6"/>
  <c r="AK27" i="6"/>
  <c r="AJ27" i="6"/>
  <c r="AI27" i="6"/>
  <c r="AH27" i="6"/>
  <c r="AJ26" i="6"/>
  <c r="AI26" i="6"/>
  <c r="AK24" i="6"/>
  <c r="AK26" i="6" s="1"/>
  <c r="AJ24" i="6"/>
  <c r="AI24" i="6"/>
  <c r="AH24" i="6"/>
  <c r="AH26" i="6" s="1"/>
  <c r="AK34" i="5"/>
  <c r="AJ34" i="5"/>
  <c r="AI34" i="5"/>
  <c r="AH34" i="5"/>
  <c r="AK33" i="5"/>
  <c r="AJ33" i="5"/>
  <c r="AI33" i="5"/>
  <c r="AH33" i="5"/>
  <c r="AK32" i="5"/>
  <c r="AJ32" i="5"/>
  <c r="AI32" i="5"/>
  <c r="AH32" i="5"/>
  <c r="AK31" i="5"/>
  <c r="AJ31" i="5"/>
  <c r="AI31" i="5"/>
  <c r="AH31" i="5"/>
  <c r="AK28" i="5"/>
  <c r="AJ28" i="5"/>
  <c r="AI28" i="5"/>
  <c r="AH28" i="5"/>
  <c r="AK25" i="5"/>
  <c r="AK27" i="5" s="1"/>
  <c r="AJ25" i="5"/>
  <c r="AJ27" i="5" s="1"/>
  <c r="AI25" i="5"/>
  <c r="AI27" i="5" s="1"/>
  <c r="AH25" i="5"/>
  <c r="AH27" i="5" s="1"/>
  <c r="AG28" i="4"/>
  <c r="AG32" i="4" s="1"/>
  <c r="AF28" i="4"/>
  <c r="AF32" i="4" s="1"/>
  <c r="AE28" i="4"/>
  <c r="AE32" i="4" s="1"/>
  <c r="AD28" i="4"/>
  <c r="AD32" i="4" s="1"/>
  <c r="AG27" i="4"/>
  <c r="AF27" i="4"/>
  <c r="AF29" i="4" s="1"/>
  <c r="AE27" i="4"/>
  <c r="AD27" i="4"/>
  <c r="AD29" i="4" s="1"/>
  <c r="AK28" i="3"/>
  <c r="AK32" i="3" s="1"/>
  <c r="AJ28" i="3"/>
  <c r="AJ32" i="3" s="1"/>
  <c r="AI28" i="3"/>
  <c r="AI32" i="3" s="1"/>
  <c r="AH28" i="3"/>
  <c r="AH32" i="3" s="1"/>
  <c r="AK27" i="3"/>
  <c r="AJ27" i="3"/>
  <c r="AJ29" i="3" s="1"/>
  <c r="AI27" i="3"/>
  <c r="AH27" i="3"/>
  <c r="AH29" i="3" s="1"/>
  <c r="AK34" i="2"/>
  <c r="AJ34" i="2"/>
  <c r="AI34" i="2"/>
  <c r="AH34" i="2"/>
  <c r="AK33" i="2"/>
  <c r="AJ33" i="2"/>
  <c r="AI33" i="2"/>
  <c r="AH33" i="2"/>
  <c r="AK32" i="2"/>
  <c r="AJ32" i="2"/>
  <c r="AI32" i="2"/>
  <c r="AH32" i="2"/>
  <c r="AK31" i="2"/>
  <c r="AJ31" i="2"/>
  <c r="AI31" i="2"/>
  <c r="AH31" i="2"/>
  <c r="AK28" i="2"/>
  <c r="AJ28" i="2"/>
  <c r="AI28" i="2"/>
  <c r="AH28" i="2"/>
  <c r="AK25" i="2"/>
  <c r="AK27" i="2" s="1"/>
  <c r="AJ25" i="2"/>
  <c r="AJ27" i="2" s="1"/>
  <c r="AI25" i="2"/>
  <c r="AI27" i="2" s="1"/>
  <c r="AH25" i="2"/>
  <c r="AH27" i="2" s="1"/>
  <c r="AK34" i="1"/>
  <c r="AJ34" i="1"/>
  <c r="AI34" i="1"/>
  <c r="AH34" i="1"/>
  <c r="AK33" i="1"/>
  <c r="AJ33" i="1"/>
  <c r="AI33" i="1"/>
  <c r="AH33" i="1"/>
  <c r="AK32" i="1"/>
  <c r="AJ32" i="1"/>
  <c r="AI32" i="1"/>
  <c r="AH32" i="1"/>
  <c r="AK31" i="1"/>
  <c r="AJ31" i="1"/>
  <c r="AI31" i="1"/>
  <c r="AI35" i="1" s="1"/>
  <c r="AH31" i="1"/>
  <c r="AK28" i="1"/>
  <c r="AJ28" i="1"/>
  <c r="AI28" i="1"/>
  <c r="AH28" i="1"/>
  <c r="AI27" i="1"/>
  <c r="AH27" i="1"/>
  <c r="AK25" i="1"/>
  <c r="AK27" i="1" s="1"/>
  <c r="AJ25" i="1"/>
  <c r="AJ27" i="1" s="1"/>
  <c r="AI25" i="1"/>
  <c r="AH25" i="1"/>
  <c r="AE29" i="4" l="1"/>
  <c r="AK34" i="6"/>
  <c r="AE27" i="7"/>
  <c r="AE37" i="7"/>
  <c r="AF27" i="7"/>
  <c r="AG37" i="7"/>
  <c r="AH34" i="6"/>
  <c r="AI34" i="6"/>
  <c r="AH35" i="5"/>
  <c r="AK35" i="5"/>
  <c r="AH35" i="2"/>
  <c r="AI35" i="2"/>
  <c r="AJ35" i="2"/>
  <c r="AE29" i="7"/>
  <c r="AF29" i="7"/>
  <c r="AG27" i="7"/>
  <c r="AF37" i="7"/>
  <c r="AG29" i="7"/>
  <c r="AD29" i="7"/>
  <c r="AJ34" i="6"/>
  <c r="AI35" i="5"/>
  <c r="AJ35" i="5"/>
  <c r="AE31" i="4"/>
  <c r="AF31" i="4"/>
  <c r="AG29" i="4"/>
  <c r="AG31" i="4"/>
  <c r="AD31" i="4"/>
  <c r="AI29" i="3"/>
  <c r="AH31" i="3"/>
  <c r="AI31" i="3"/>
  <c r="AJ31" i="3"/>
  <c r="AK29" i="3"/>
  <c r="AK31" i="3"/>
  <c r="AK35" i="2"/>
  <c r="AJ35" i="1"/>
  <c r="AK35" i="1"/>
  <c r="AH35" i="1"/>
  <c r="W36" i="7" l="1"/>
  <c r="V36" i="7"/>
  <c r="U36" i="7"/>
  <c r="T36" i="7"/>
  <c r="S36" i="7"/>
  <c r="R36" i="7"/>
  <c r="Q36" i="7"/>
  <c r="P36" i="7"/>
  <c r="O36" i="7"/>
  <c r="N36" i="7"/>
  <c r="M36" i="7"/>
  <c r="L36" i="7"/>
  <c r="K36" i="7"/>
  <c r="J36" i="7"/>
  <c r="I36" i="7"/>
  <c r="H36" i="7"/>
  <c r="G36" i="7"/>
  <c r="F36" i="7"/>
  <c r="E36" i="7"/>
  <c r="D36" i="7"/>
  <c r="C36" i="7"/>
  <c r="B36" i="7"/>
  <c r="W35" i="7"/>
  <c r="V35" i="7"/>
  <c r="U35" i="7"/>
  <c r="T35" i="7"/>
  <c r="S35" i="7"/>
  <c r="R35" i="7"/>
  <c r="Q35" i="7"/>
  <c r="P35" i="7"/>
  <c r="O35" i="7"/>
  <c r="N35" i="7"/>
  <c r="M35" i="7"/>
  <c r="L35" i="7"/>
  <c r="K35" i="7"/>
  <c r="J35" i="7"/>
  <c r="I35" i="7"/>
  <c r="H35" i="7"/>
  <c r="G35" i="7"/>
  <c r="F35" i="7"/>
  <c r="E35" i="7"/>
  <c r="D35" i="7"/>
  <c r="C35" i="7"/>
  <c r="B35" i="7"/>
  <c r="W34" i="7"/>
  <c r="V34" i="7"/>
  <c r="U34" i="7"/>
  <c r="T34" i="7"/>
  <c r="S34" i="7"/>
  <c r="R34" i="7"/>
  <c r="Q34" i="7"/>
  <c r="P34" i="7"/>
  <c r="O34" i="7"/>
  <c r="N34" i="7"/>
  <c r="M34" i="7"/>
  <c r="L34" i="7"/>
  <c r="K34" i="7"/>
  <c r="J34" i="7"/>
  <c r="I34" i="7"/>
  <c r="H34" i="7"/>
  <c r="G34" i="7"/>
  <c r="F34" i="7"/>
  <c r="E34" i="7"/>
  <c r="D34" i="7"/>
  <c r="C34" i="7"/>
  <c r="B34" i="7"/>
  <c r="W33" i="7"/>
  <c r="V33" i="7"/>
  <c r="U33" i="7"/>
  <c r="T33" i="7"/>
  <c r="S33" i="7"/>
  <c r="R33" i="7"/>
  <c r="Q33" i="7"/>
  <c r="P33" i="7"/>
  <c r="O33" i="7"/>
  <c r="N33" i="7"/>
  <c r="M33" i="7"/>
  <c r="L33" i="7"/>
  <c r="K33" i="7"/>
  <c r="J33" i="7"/>
  <c r="J37" i="7" s="1"/>
  <c r="I33" i="7"/>
  <c r="H33" i="7"/>
  <c r="G33" i="7"/>
  <c r="F33" i="7"/>
  <c r="E33" i="7"/>
  <c r="D33" i="7"/>
  <c r="C33" i="7"/>
  <c r="B33" i="7"/>
  <c r="B37" i="7" s="1"/>
  <c r="N30" i="7"/>
  <c r="W26" i="7"/>
  <c r="W30" i="7" s="1"/>
  <c r="V26" i="7"/>
  <c r="V30" i="7" s="1"/>
  <c r="U26" i="7"/>
  <c r="U30" i="7" s="1"/>
  <c r="T26" i="7"/>
  <c r="T30" i="7" s="1"/>
  <c r="S26" i="7"/>
  <c r="S30" i="7" s="1"/>
  <c r="R26" i="7"/>
  <c r="R30" i="7" s="1"/>
  <c r="Q26" i="7"/>
  <c r="Q30" i="7" s="1"/>
  <c r="P26" i="7"/>
  <c r="P30" i="7" s="1"/>
  <c r="O26" i="7"/>
  <c r="O30" i="7" s="1"/>
  <c r="N26" i="7"/>
  <c r="M26" i="7"/>
  <c r="L26" i="7"/>
  <c r="K26" i="7"/>
  <c r="J26" i="7"/>
  <c r="I26" i="7"/>
  <c r="H26" i="7"/>
  <c r="G26" i="7"/>
  <c r="F26" i="7"/>
  <c r="E26" i="7"/>
  <c r="D26" i="7"/>
  <c r="C26" i="7"/>
  <c r="B26" i="7"/>
  <c r="W25" i="7"/>
  <c r="W29" i="7" s="1"/>
  <c r="V25" i="7"/>
  <c r="V27" i="7" s="1"/>
  <c r="U25" i="7"/>
  <c r="U27" i="7" s="1"/>
  <c r="T25" i="7"/>
  <c r="S25" i="7"/>
  <c r="R25" i="7"/>
  <c r="R29" i="7" s="1"/>
  <c r="Q25" i="7"/>
  <c r="P25" i="7"/>
  <c r="P29" i="7" s="1"/>
  <c r="O25" i="7"/>
  <c r="O29" i="7" s="1"/>
  <c r="N25" i="7"/>
  <c r="N27" i="7" s="1"/>
  <c r="M25" i="7"/>
  <c r="L25" i="7"/>
  <c r="K25" i="7"/>
  <c r="K27" i="7" s="1"/>
  <c r="J25" i="7"/>
  <c r="I25" i="7"/>
  <c r="H25" i="7"/>
  <c r="G25" i="7"/>
  <c r="F25" i="7"/>
  <c r="F27" i="7" s="1"/>
  <c r="E25" i="7"/>
  <c r="E27" i="7" s="1"/>
  <c r="D25" i="7"/>
  <c r="C25" i="7"/>
  <c r="C27" i="7" s="1"/>
  <c r="B25" i="7"/>
  <c r="AA33" i="6"/>
  <c r="Z33" i="6"/>
  <c r="Y33" i="6"/>
  <c r="X33" i="6"/>
  <c r="W33" i="6"/>
  <c r="V33" i="6"/>
  <c r="U33" i="6"/>
  <c r="T33" i="6"/>
  <c r="S33" i="6"/>
  <c r="R33" i="6"/>
  <c r="Q33" i="6"/>
  <c r="P33" i="6"/>
  <c r="O33" i="6"/>
  <c r="N33" i="6"/>
  <c r="M33" i="6"/>
  <c r="L33" i="6"/>
  <c r="K33" i="6"/>
  <c r="J33" i="6"/>
  <c r="I33" i="6"/>
  <c r="H33" i="6"/>
  <c r="G33" i="6"/>
  <c r="F33" i="6"/>
  <c r="E33" i="6"/>
  <c r="D33" i="6"/>
  <c r="C33" i="6"/>
  <c r="B33" i="6"/>
  <c r="AA32" i="6"/>
  <c r="Z32" i="6"/>
  <c r="Y32" i="6"/>
  <c r="X32" i="6"/>
  <c r="W32" i="6"/>
  <c r="V32" i="6"/>
  <c r="U32" i="6"/>
  <c r="T32" i="6"/>
  <c r="S32" i="6"/>
  <c r="R32" i="6"/>
  <c r="Q32" i="6"/>
  <c r="P32" i="6"/>
  <c r="O32" i="6"/>
  <c r="N32" i="6"/>
  <c r="M32" i="6"/>
  <c r="L32" i="6"/>
  <c r="K32" i="6"/>
  <c r="J32" i="6"/>
  <c r="I32" i="6"/>
  <c r="H32" i="6"/>
  <c r="G32" i="6"/>
  <c r="F32" i="6"/>
  <c r="E32" i="6"/>
  <c r="D32" i="6"/>
  <c r="C32" i="6"/>
  <c r="B32" i="6"/>
  <c r="AA31" i="6"/>
  <c r="Z31" i="6"/>
  <c r="Y31" i="6"/>
  <c r="X31" i="6"/>
  <c r="W31" i="6"/>
  <c r="V31" i="6"/>
  <c r="U31" i="6"/>
  <c r="T31" i="6"/>
  <c r="S31" i="6"/>
  <c r="R31" i="6"/>
  <c r="Q31" i="6"/>
  <c r="P31" i="6"/>
  <c r="O31" i="6"/>
  <c r="N31" i="6"/>
  <c r="M31" i="6"/>
  <c r="L31" i="6"/>
  <c r="K31" i="6"/>
  <c r="J31" i="6"/>
  <c r="I31" i="6"/>
  <c r="H31" i="6"/>
  <c r="G31" i="6"/>
  <c r="F31" i="6"/>
  <c r="E31" i="6"/>
  <c r="D31" i="6"/>
  <c r="C31" i="6"/>
  <c r="B31" i="6"/>
  <c r="AA30" i="6"/>
  <c r="Z30" i="6"/>
  <c r="Y30" i="6"/>
  <c r="X30" i="6"/>
  <c r="W30" i="6"/>
  <c r="V30" i="6"/>
  <c r="U30" i="6"/>
  <c r="T30" i="6"/>
  <c r="S30" i="6"/>
  <c r="R30" i="6"/>
  <c r="Q30" i="6"/>
  <c r="P30" i="6"/>
  <c r="O30" i="6"/>
  <c r="N30" i="6"/>
  <c r="M30" i="6"/>
  <c r="L30" i="6"/>
  <c r="K30" i="6"/>
  <c r="J30" i="6"/>
  <c r="I30" i="6"/>
  <c r="H30" i="6"/>
  <c r="G30" i="6"/>
  <c r="F30" i="6"/>
  <c r="E30" i="6"/>
  <c r="D30" i="6"/>
  <c r="C30" i="6"/>
  <c r="B30" i="6"/>
  <c r="AA27" i="6"/>
  <c r="Z27" i="6"/>
  <c r="Y27" i="6"/>
  <c r="X27" i="6"/>
  <c r="W27" i="6"/>
  <c r="V27" i="6"/>
  <c r="U27" i="6"/>
  <c r="T27" i="6"/>
  <c r="S27" i="6"/>
  <c r="R27" i="6"/>
  <c r="Q27" i="6"/>
  <c r="P27" i="6"/>
  <c r="O27" i="6"/>
  <c r="N27" i="6"/>
  <c r="M27" i="6"/>
  <c r="L27" i="6"/>
  <c r="K27" i="6"/>
  <c r="J27" i="6"/>
  <c r="I27" i="6"/>
  <c r="H27" i="6"/>
  <c r="G27" i="6"/>
  <c r="F27" i="6"/>
  <c r="E27" i="6"/>
  <c r="D27" i="6"/>
  <c r="C27" i="6"/>
  <c r="B27" i="6"/>
  <c r="AA24" i="6"/>
  <c r="AA26" i="6" s="1"/>
  <c r="Z24" i="6"/>
  <c r="Z26" i="6" s="1"/>
  <c r="Y24" i="6"/>
  <c r="Y26" i="6" s="1"/>
  <c r="X24" i="6"/>
  <c r="X26" i="6" s="1"/>
  <c r="W24" i="6"/>
  <c r="W26" i="6" s="1"/>
  <c r="V24" i="6"/>
  <c r="V26" i="6" s="1"/>
  <c r="U24" i="6"/>
  <c r="U26" i="6" s="1"/>
  <c r="T24" i="6"/>
  <c r="T26" i="6" s="1"/>
  <c r="S24" i="6"/>
  <c r="S26" i="6" s="1"/>
  <c r="R24" i="6"/>
  <c r="R26" i="6" s="1"/>
  <c r="Q24" i="6"/>
  <c r="Q26" i="6" s="1"/>
  <c r="P24" i="6"/>
  <c r="P26" i="6" s="1"/>
  <c r="O24" i="6"/>
  <c r="O26" i="6" s="1"/>
  <c r="N24" i="6"/>
  <c r="N26" i="6" s="1"/>
  <c r="M24" i="6"/>
  <c r="M26" i="6" s="1"/>
  <c r="L24" i="6"/>
  <c r="L26" i="6" s="1"/>
  <c r="K24" i="6"/>
  <c r="K26" i="6" s="1"/>
  <c r="J24" i="6"/>
  <c r="J26" i="6" s="1"/>
  <c r="I24" i="6"/>
  <c r="I26" i="6" s="1"/>
  <c r="H24" i="6"/>
  <c r="H26" i="6" s="1"/>
  <c r="G24" i="6"/>
  <c r="G26" i="6" s="1"/>
  <c r="F24" i="6"/>
  <c r="F26" i="6" s="1"/>
  <c r="E24" i="6"/>
  <c r="E26" i="6" s="1"/>
  <c r="D24" i="6"/>
  <c r="D26" i="6" s="1"/>
  <c r="C24" i="6"/>
  <c r="C26" i="6" s="1"/>
  <c r="B24" i="6"/>
  <c r="B26" i="6" s="1"/>
  <c r="AA34" i="5"/>
  <c r="Z34" i="5"/>
  <c r="Y34" i="5"/>
  <c r="X34" i="5"/>
  <c r="W34" i="5"/>
  <c r="V34" i="5"/>
  <c r="U34" i="5"/>
  <c r="T34" i="5"/>
  <c r="S34" i="5"/>
  <c r="R34" i="5"/>
  <c r="Q34" i="5"/>
  <c r="P34" i="5"/>
  <c r="O34" i="5"/>
  <c r="N34" i="5"/>
  <c r="M34" i="5"/>
  <c r="L34" i="5"/>
  <c r="K34" i="5"/>
  <c r="J34" i="5"/>
  <c r="I34" i="5"/>
  <c r="H34" i="5"/>
  <c r="G34" i="5"/>
  <c r="F34" i="5"/>
  <c r="E34" i="5"/>
  <c r="D34" i="5"/>
  <c r="C34" i="5"/>
  <c r="B34" i="5"/>
  <c r="AA33" i="5"/>
  <c r="Z33" i="5"/>
  <c r="Y33" i="5"/>
  <c r="X33" i="5"/>
  <c r="W33" i="5"/>
  <c r="V33" i="5"/>
  <c r="U33" i="5"/>
  <c r="T33" i="5"/>
  <c r="S33" i="5"/>
  <c r="R33" i="5"/>
  <c r="Q33" i="5"/>
  <c r="P33" i="5"/>
  <c r="O33" i="5"/>
  <c r="N33" i="5"/>
  <c r="M33" i="5"/>
  <c r="L33" i="5"/>
  <c r="K33" i="5"/>
  <c r="J33" i="5"/>
  <c r="I33" i="5"/>
  <c r="H33" i="5"/>
  <c r="G33" i="5"/>
  <c r="F33" i="5"/>
  <c r="E33" i="5"/>
  <c r="D33" i="5"/>
  <c r="C33" i="5"/>
  <c r="B33" i="5"/>
  <c r="AA32" i="5"/>
  <c r="Z32" i="5"/>
  <c r="Y32" i="5"/>
  <c r="X32" i="5"/>
  <c r="W32" i="5"/>
  <c r="V32" i="5"/>
  <c r="U32" i="5"/>
  <c r="T32" i="5"/>
  <c r="S32" i="5"/>
  <c r="R32" i="5"/>
  <c r="Q32" i="5"/>
  <c r="P32" i="5"/>
  <c r="O32" i="5"/>
  <c r="N32" i="5"/>
  <c r="M32" i="5"/>
  <c r="L32" i="5"/>
  <c r="K32" i="5"/>
  <c r="J32" i="5"/>
  <c r="I32" i="5"/>
  <c r="H32" i="5"/>
  <c r="G32" i="5"/>
  <c r="F32" i="5"/>
  <c r="E32" i="5"/>
  <c r="D32" i="5"/>
  <c r="C32" i="5"/>
  <c r="B32" i="5"/>
  <c r="AA31" i="5"/>
  <c r="Z31" i="5"/>
  <c r="Y31" i="5"/>
  <c r="X31" i="5"/>
  <c r="W31" i="5"/>
  <c r="V31" i="5"/>
  <c r="U31" i="5"/>
  <c r="T31" i="5"/>
  <c r="S31" i="5"/>
  <c r="R31" i="5"/>
  <c r="Q31" i="5"/>
  <c r="P31" i="5"/>
  <c r="O31" i="5"/>
  <c r="N31" i="5"/>
  <c r="M31" i="5"/>
  <c r="L31" i="5"/>
  <c r="K31" i="5"/>
  <c r="J31" i="5"/>
  <c r="I31" i="5"/>
  <c r="H31" i="5"/>
  <c r="G31" i="5"/>
  <c r="F31" i="5"/>
  <c r="E31" i="5"/>
  <c r="D31" i="5"/>
  <c r="C31" i="5"/>
  <c r="B31" i="5"/>
  <c r="AA28" i="5"/>
  <c r="Z28" i="5"/>
  <c r="Y28" i="5"/>
  <c r="X28" i="5"/>
  <c r="W28" i="5"/>
  <c r="V28" i="5"/>
  <c r="U28" i="5"/>
  <c r="T28" i="5"/>
  <c r="S28" i="5"/>
  <c r="R28" i="5"/>
  <c r="Q28" i="5"/>
  <c r="P28" i="5"/>
  <c r="O28" i="5"/>
  <c r="N28" i="5"/>
  <c r="M28" i="5"/>
  <c r="L28" i="5"/>
  <c r="K28" i="5"/>
  <c r="J28" i="5"/>
  <c r="I28" i="5"/>
  <c r="H28" i="5"/>
  <c r="G28" i="5"/>
  <c r="F28" i="5"/>
  <c r="S27" i="5"/>
  <c r="AA25" i="5"/>
  <c r="AA27" i="5" s="1"/>
  <c r="Z25" i="5"/>
  <c r="Z27" i="5" s="1"/>
  <c r="Y25" i="5"/>
  <c r="Y27" i="5" s="1"/>
  <c r="X25" i="5"/>
  <c r="X27" i="5" s="1"/>
  <c r="W25" i="5"/>
  <c r="W27" i="5" s="1"/>
  <c r="V25" i="5"/>
  <c r="V27" i="5" s="1"/>
  <c r="U25" i="5"/>
  <c r="U27" i="5" s="1"/>
  <c r="T25" i="5"/>
  <c r="T27" i="5" s="1"/>
  <c r="S25" i="5"/>
  <c r="R25" i="5"/>
  <c r="R27" i="5" s="1"/>
  <c r="Q25" i="5"/>
  <c r="Q27" i="5" s="1"/>
  <c r="P25" i="5"/>
  <c r="P27" i="5" s="1"/>
  <c r="O25" i="5"/>
  <c r="O27" i="5" s="1"/>
  <c r="N25" i="5"/>
  <c r="N27" i="5" s="1"/>
  <c r="M25" i="5"/>
  <c r="M27" i="5" s="1"/>
  <c r="L25" i="5"/>
  <c r="L27" i="5" s="1"/>
  <c r="K25" i="5"/>
  <c r="K27" i="5" s="1"/>
  <c r="J25" i="5"/>
  <c r="J27" i="5" s="1"/>
  <c r="I25" i="5"/>
  <c r="I27" i="5" s="1"/>
  <c r="H25" i="5"/>
  <c r="H27" i="5" s="1"/>
  <c r="G25" i="5"/>
  <c r="G27" i="5" s="1"/>
  <c r="F25" i="5"/>
  <c r="F27" i="5" s="1"/>
  <c r="E25" i="5"/>
  <c r="D25" i="5"/>
  <c r="C25" i="5"/>
  <c r="B25" i="5"/>
  <c r="W28" i="4"/>
  <c r="W32" i="4" s="1"/>
  <c r="V28" i="4"/>
  <c r="V32" i="4" s="1"/>
  <c r="U28" i="4"/>
  <c r="U32" i="4" s="1"/>
  <c r="T28" i="4"/>
  <c r="T32" i="4" s="1"/>
  <c r="S28" i="4"/>
  <c r="S32" i="4" s="1"/>
  <c r="R28" i="4"/>
  <c r="R32" i="4" s="1"/>
  <c r="Q28" i="4"/>
  <c r="Q32" i="4" s="1"/>
  <c r="P28" i="4"/>
  <c r="P32" i="4" s="1"/>
  <c r="O28" i="4"/>
  <c r="O32" i="4" s="1"/>
  <c r="N28" i="4"/>
  <c r="N32" i="4" s="1"/>
  <c r="M28" i="4"/>
  <c r="L28" i="4"/>
  <c r="K28" i="4"/>
  <c r="J28" i="4"/>
  <c r="I28" i="4"/>
  <c r="H28" i="4"/>
  <c r="G28" i="4"/>
  <c r="F28" i="4"/>
  <c r="E28" i="4"/>
  <c r="D28" i="4"/>
  <c r="C28" i="4"/>
  <c r="B28" i="4"/>
  <c r="W27" i="4"/>
  <c r="W31" i="4" s="1"/>
  <c r="V27" i="4"/>
  <c r="U27" i="4"/>
  <c r="T27" i="4"/>
  <c r="S27" i="4"/>
  <c r="R27" i="4"/>
  <c r="Q27" i="4"/>
  <c r="P27" i="4"/>
  <c r="P31" i="4" s="1"/>
  <c r="O27" i="4"/>
  <c r="O31" i="4" s="1"/>
  <c r="N27" i="4"/>
  <c r="M27" i="4"/>
  <c r="L27" i="4"/>
  <c r="K27" i="4"/>
  <c r="J27" i="4"/>
  <c r="I27" i="4"/>
  <c r="H27" i="4"/>
  <c r="G27" i="4"/>
  <c r="F27" i="4"/>
  <c r="E27" i="4"/>
  <c r="D27" i="4"/>
  <c r="C27" i="4"/>
  <c r="B27" i="4"/>
  <c r="W31" i="3"/>
  <c r="AA28" i="3"/>
  <c r="AA32" i="3" s="1"/>
  <c r="Z28" i="3"/>
  <c r="Z32" i="3" s="1"/>
  <c r="Y28" i="3"/>
  <c r="Y32" i="3" s="1"/>
  <c r="X28" i="3"/>
  <c r="X32" i="3" s="1"/>
  <c r="W28" i="3"/>
  <c r="W32" i="3" s="1"/>
  <c r="V28" i="3"/>
  <c r="V32" i="3" s="1"/>
  <c r="U28" i="3"/>
  <c r="U32" i="3" s="1"/>
  <c r="T28" i="3"/>
  <c r="T32" i="3" s="1"/>
  <c r="S28" i="3"/>
  <c r="S32" i="3" s="1"/>
  <c r="R28" i="3"/>
  <c r="R32" i="3" s="1"/>
  <c r="Q28" i="3"/>
  <c r="P28" i="3"/>
  <c r="O28" i="3"/>
  <c r="N28" i="3"/>
  <c r="M28" i="3"/>
  <c r="L28" i="3"/>
  <c r="K28" i="3"/>
  <c r="J28" i="3"/>
  <c r="I28" i="3"/>
  <c r="H28" i="3"/>
  <c r="G28" i="3"/>
  <c r="F28" i="3"/>
  <c r="E28" i="3"/>
  <c r="D28" i="3"/>
  <c r="C28" i="3"/>
  <c r="B28" i="3"/>
  <c r="AA27" i="3"/>
  <c r="AA31" i="3" s="1"/>
  <c r="Z27" i="3"/>
  <c r="Y27" i="3"/>
  <c r="X27" i="3"/>
  <c r="X31" i="3" s="1"/>
  <c r="W27" i="3"/>
  <c r="V27" i="3"/>
  <c r="U27" i="3"/>
  <c r="U29" i="3" s="1"/>
  <c r="T27" i="3"/>
  <c r="S27" i="3"/>
  <c r="S31" i="3" s="1"/>
  <c r="R27" i="3"/>
  <c r="R31" i="3" s="1"/>
  <c r="Q27" i="3"/>
  <c r="P27" i="3"/>
  <c r="O27" i="3"/>
  <c r="N27" i="3"/>
  <c r="M27" i="3"/>
  <c r="M29" i="3" s="1"/>
  <c r="L27" i="3"/>
  <c r="K27" i="3"/>
  <c r="J27" i="3"/>
  <c r="I27" i="3"/>
  <c r="H27" i="3"/>
  <c r="G27" i="3"/>
  <c r="F27" i="3"/>
  <c r="E27" i="3"/>
  <c r="E29" i="3" s="1"/>
  <c r="D27" i="3"/>
  <c r="C27" i="3"/>
  <c r="B27" i="3"/>
  <c r="B29" i="3" s="1"/>
  <c r="AA34" i="2"/>
  <c r="Z34" i="2"/>
  <c r="Y34" i="2"/>
  <c r="X34" i="2"/>
  <c r="W34" i="2"/>
  <c r="V34" i="2"/>
  <c r="U34" i="2"/>
  <c r="T34" i="2"/>
  <c r="S34" i="2"/>
  <c r="R34" i="2"/>
  <c r="Q34" i="2"/>
  <c r="P34" i="2"/>
  <c r="O34" i="2"/>
  <c r="N34" i="2"/>
  <c r="M34" i="2"/>
  <c r="L34" i="2"/>
  <c r="K34" i="2"/>
  <c r="J34" i="2"/>
  <c r="I34" i="2"/>
  <c r="H34" i="2"/>
  <c r="G34" i="2"/>
  <c r="F34" i="2"/>
  <c r="E34" i="2"/>
  <c r="D34" i="2"/>
  <c r="C34" i="2"/>
  <c r="B34" i="2"/>
  <c r="AA33" i="2"/>
  <c r="Z33" i="2"/>
  <c r="Y33" i="2"/>
  <c r="X33" i="2"/>
  <c r="W33" i="2"/>
  <c r="V33" i="2"/>
  <c r="U33" i="2"/>
  <c r="T33" i="2"/>
  <c r="S33" i="2"/>
  <c r="R33" i="2"/>
  <c r="Q33" i="2"/>
  <c r="P33" i="2"/>
  <c r="O33" i="2"/>
  <c r="N33" i="2"/>
  <c r="M33" i="2"/>
  <c r="L33" i="2"/>
  <c r="K33" i="2"/>
  <c r="J33" i="2"/>
  <c r="I33" i="2"/>
  <c r="H33" i="2"/>
  <c r="G33" i="2"/>
  <c r="F33" i="2"/>
  <c r="E33" i="2"/>
  <c r="D33" i="2"/>
  <c r="C33" i="2"/>
  <c r="B33" i="2"/>
  <c r="AA32" i="2"/>
  <c r="Z32" i="2"/>
  <c r="Y32" i="2"/>
  <c r="X32" i="2"/>
  <c r="W32" i="2"/>
  <c r="V32" i="2"/>
  <c r="U32" i="2"/>
  <c r="T32" i="2"/>
  <c r="S32" i="2"/>
  <c r="R32" i="2"/>
  <c r="Q32" i="2"/>
  <c r="P32" i="2"/>
  <c r="O32" i="2"/>
  <c r="N32" i="2"/>
  <c r="M32" i="2"/>
  <c r="L32" i="2"/>
  <c r="K32" i="2"/>
  <c r="J32" i="2"/>
  <c r="I32" i="2"/>
  <c r="H32" i="2"/>
  <c r="G32" i="2"/>
  <c r="F32" i="2"/>
  <c r="E32" i="2"/>
  <c r="D32" i="2"/>
  <c r="C32" i="2"/>
  <c r="B32" i="2"/>
  <c r="AA31" i="2"/>
  <c r="Z31" i="2"/>
  <c r="Y31" i="2"/>
  <c r="X31" i="2"/>
  <c r="W31" i="2"/>
  <c r="V31" i="2"/>
  <c r="U31" i="2"/>
  <c r="T31" i="2"/>
  <c r="S31" i="2"/>
  <c r="R31" i="2"/>
  <c r="Q31" i="2"/>
  <c r="P31" i="2"/>
  <c r="O31" i="2"/>
  <c r="N31" i="2"/>
  <c r="M31" i="2"/>
  <c r="L31" i="2"/>
  <c r="K31" i="2"/>
  <c r="J31" i="2"/>
  <c r="I31" i="2"/>
  <c r="H31" i="2"/>
  <c r="G31" i="2"/>
  <c r="F31" i="2"/>
  <c r="E31" i="2"/>
  <c r="D31" i="2"/>
  <c r="C31" i="2"/>
  <c r="B31" i="2"/>
  <c r="AA28" i="2"/>
  <c r="Z28" i="2"/>
  <c r="Y28" i="2"/>
  <c r="X28" i="2"/>
  <c r="W28" i="2"/>
  <c r="V28" i="2"/>
  <c r="U28" i="2"/>
  <c r="T28" i="2"/>
  <c r="S28" i="2"/>
  <c r="R28" i="2"/>
  <c r="Q28" i="2"/>
  <c r="P28" i="2"/>
  <c r="O28" i="2"/>
  <c r="N28" i="2"/>
  <c r="M28" i="2"/>
  <c r="L28" i="2"/>
  <c r="K28" i="2"/>
  <c r="J28" i="2"/>
  <c r="I28" i="2"/>
  <c r="H28" i="2"/>
  <c r="G28" i="2"/>
  <c r="F28" i="2"/>
  <c r="AA25" i="2"/>
  <c r="AA27" i="2" s="1"/>
  <c r="Z25" i="2"/>
  <c r="Z27" i="2" s="1"/>
  <c r="Y25" i="2"/>
  <c r="Y27" i="2" s="1"/>
  <c r="X25" i="2"/>
  <c r="X27" i="2" s="1"/>
  <c r="W25" i="2"/>
  <c r="W27" i="2" s="1"/>
  <c r="V25" i="2"/>
  <c r="V27" i="2" s="1"/>
  <c r="U25" i="2"/>
  <c r="U27" i="2" s="1"/>
  <c r="T25" i="2"/>
  <c r="T27" i="2" s="1"/>
  <c r="S25" i="2"/>
  <c r="S27" i="2" s="1"/>
  <c r="R25" i="2"/>
  <c r="R27" i="2" s="1"/>
  <c r="Q25" i="2"/>
  <c r="Q27" i="2" s="1"/>
  <c r="P25" i="2"/>
  <c r="P27" i="2" s="1"/>
  <c r="O25" i="2"/>
  <c r="O27" i="2" s="1"/>
  <c r="N25" i="2"/>
  <c r="N27" i="2" s="1"/>
  <c r="M25" i="2"/>
  <c r="M27" i="2" s="1"/>
  <c r="L25" i="2"/>
  <c r="L27" i="2" s="1"/>
  <c r="K25" i="2"/>
  <c r="K27" i="2" s="1"/>
  <c r="J25" i="2"/>
  <c r="J27" i="2" s="1"/>
  <c r="I25" i="2"/>
  <c r="I27" i="2" s="1"/>
  <c r="H25" i="2"/>
  <c r="H27" i="2" s="1"/>
  <c r="G25" i="2"/>
  <c r="G27" i="2" s="1"/>
  <c r="F25" i="2"/>
  <c r="F27" i="2" s="1"/>
  <c r="E25" i="2"/>
  <c r="D25" i="2"/>
  <c r="C25" i="2"/>
  <c r="B25" i="2"/>
  <c r="AA34" i="1"/>
  <c r="Z34" i="1"/>
  <c r="Y34" i="1"/>
  <c r="X34" i="1"/>
  <c r="W34" i="1"/>
  <c r="V34" i="1"/>
  <c r="U34" i="1"/>
  <c r="T34" i="1"/>
  <c r="S34" i="1"/>
  <c r="R34" i="1"/>
  <c r="Q34" i="1"/>
  <c r="P34" i="1"/>
  <c r="O34" i="1"/>
  <c r="N34" i="1"/>
  <c r="M34" i="1"/>
  <c r="L34" i="1"/>
  <c r="K34" i="1"/>
  <c r="J34" i="1"/>
  <c r="I34" i="1"/>
  <c r="H34" i="1"/>
  <c r="G34" i="1"/>
  <c r="F34" i="1"/>
  <c r="E34" i="1"/>
  <c r="D34" i="1"/>
  <c r="C34" i="1"/>
  <c r="B34" i="1"/>
  <c r="AA33" i="1"/>
  <c r="Z33" i="1"/>
  <c r="Y33" i="1"/>
  <c r="X33" i="1"/>
  <c r="W33" i="1"/>
  <c r="V33" i="1"/>
  <c r="U33" i="1"/>
  <c r="T33" i="1"/>
  <c r="S33" i="1"/>
  <c r="R33" i="1"/>
  <c r="Q33" i="1"/>
  <c r="P33" i="1"/>
  <c r="O33" i="1"/>
  <c r="N33" i="1"/>
  <c r="M33" i="1"/>
  <c r="L33" i="1"/>
  <c r="K33" i="1"/>
  <c r="J33" i="1"/>
  <c r="I33" i="1"/>
  <c r="H33" i="1"/>
  <c r="G33" i="1"/>
  <c r="F33" i="1"/>
  <c r="E33" i="1"/>
  <c r="D33" i="1"/>
  <c r="C33" i="1"/>
  <c r="B33" i="1"/>
  <c r="AA32" i="1"/>
  <c r="Z32" i="1"/>
  <c r="Y32" i="1"/>
  <c r="X32" i="1"/>
  <c r="W32" i="1"/>
  <c r="V32" i="1"/>
  <c r="U32" i="1"/>
  <c r="T32" i="1"/>
  <c r="S32" i="1"/>
  <c r="R32" i="1"/>
  <c r="Q32" i="1"/>
  <c r="P32" i="1"/>
  <c r="O32" i="1"/>
  <c r="N32" i="1"/>
  <c r="M32" i="1"/>
  <c r="L32" i="1"/>
  <c r="K32" i="1"/>
  <c r="J32" i="1"/>
  <c r="I32" i="1"/>
  <c r="H32" i="1"/>
  <c r="G32" i="1"/>
  <c r="F32" i="1"/>
  <c r="E32" i="1"/>
  <c r="D32" i="1"/>
  <c r="C32" i="1"/>
  <c r="B32" i="1"/>
  <c r="AA31" i="1"/>
  <c r="Z31" i="1"/>
  <c r="Y31" i="1"/>
  <c r="X31" i="1"/>
  <c r="W31" i="1"/>
  <c r="V31" i="1"/>
  <c r="U31" i="1"/>
  <c r="T31" i="1"/>
  <c r="S31" i="1"/>
  <c r="R31" i="1"/>
  <c r="Q31" i="1"/>
  <c r="P31" i="1"/>
  <c r="O31" i="1"/>
  <c r="N31" i="1"/>
  <c r="M31" i="1"/>
  <c r="L31" i="1"/>
  <c r="K31" i="1"/>
  <c r="J31" i="1"/>
  <c r="I31" i="1"/>
  <c r="H31" i="1"/>
  <c r="G31" i="1"/>
  <c r="F31" i="1"/>
  <c r="E31" i="1"/>
  <c r="D31" i="1"/>
  <c r="C31" i="1"/>
  <c r="B31" i="1"/>
  <c r="AA28" i="1"/>
  <c r="Z28" i="1"/>
  <c r="Y28" i="1"/>
  <c r="X28" i="1"/>
  <c r="W28" i="1"/>
  <c r="V28" i="1"/>
  <c r="U28" i="1"/>
  <c r="T28" i="1"/>
  <c r="S28" i="1"/>
  <c r="R28" i="1"/>
  <c r="AA25" i="1"/>
  <c r="AA27" i="1" s="1"/>
  <c r="Z25" i="1"/>
  <c r="Z27" i="1" s="1"/>
  <c r="Y25" i="1"/>
  <c r="Y27" i="1" s="1"/>
  <c r="X25" i="1"/>
  <c r="X27" i="1" s="1"/>
  <c r="W25" i="1"/>
  <c r="W27" i="1" s="1"/>
  <c r="V25" i="1"/>
  <c r="V27" i="1" s="1"/>
  <c r="U25" i="1"/>
  <c r="U27" i="1" s="1"/>
  <c r="T25" i="1"/>
  <c r="T27" i="1" s="1"/>
  <c r="S25" i="1"/>
  <c r="S27" i="1" s="1"/>
  <c r="R25" i="1"/>
  <c r="R27" i="1" s="1"/>
  <c r="Q25" i="1"/>
  <c r="Q27" i="1" s="1"/>
  <c r="P25" i="1"/>
  <c r="P27" i="1" s="1"/>
  <c r="O25" i="1"/>
  <c r="O27" i="1" s="1"/>
  <c r="N25" i="1"/>
  <c r="N27" i="1" s="1"/>
  <c r="M25" i="1"/>
  <c r="M27" i="1" s="1"/>
  <c r="L25" i="1"/>
  <c r="L27" i="1" s="1"/>
  <c r="K25" i="1"/>
  <c r="K27" i="1" s="1"/>
  <c r="J25" i="1"/>
  <c r="J27" i="1" s="1"/>
  <c r="I25" i="1"/>
  <c r="I27" i="1" s="1"/>
  <c r="H25" i="1"/>
  <c r="H27" i="1" s="1"/>
  <c r="G25" i="1"/>
  <c r="G27" i="1" s="1"/>
  <c r="F25" i="1"/>
  <c r="F27" i="1" s="1"/>
  <c r="E25" i="1"/>
  <c r="E27" i="1" s="1"/>
  <c r="D25" i="1"/>
  <c r="D27" i="1" s="1"/>
  <c r="C25" i="1"/>
  <c r="C27" i="1" s="1"/>
  <c r="B25" i="1"/>
  <c r="B27" i="1" s="1"/>
  <c r="M27" i="7" l="1"/>
  <c r="E34" i="6"/>
  <c r="M34" i="6"/>
  <c r="U34" i="6"/>
  <c r="D29" i="4"/>
  <c r="L29" i="4"/>
  <c r="T29" i="4"/>
  <c r="B29" i="4"/>
  <c r="J29" i="4"/>
  <c r="R29" i="4"/>
  <c r="H29" i="4"/>
  <c r="K29" i="3"/>
  <c r="Y29" i="3"/>
  <c r="I29" i="3"/>
  <c r="Q29" i="3"/>
  <c r="D27" i="7"/>
  <c r="L27" i="7"/>
  <c r="T27" i="7"/>
  <c r="T29" i="7"/>
  <c r="N29" i="4"/>
  <c r="T31" i="4"/>
  <c r="F29" i="4"/>
  <c r="V29" i="4"/>
  <c r="D35" i="1"/>
  <c r="T35" i="1"/>
  <c r="F35" i="2"/>
  <c r="N35" i="2"/>
  <c r="V35" i="2"/>
  <c r="F29" i="3"/>
  <c r="N29" i="3"/>
  <c r="V29" i="3"/>
  <c r="I35" i="5"/>
  <c r="Q35" i="5"/>
  <c r="Y35" i="5"/>
  <c r="G27" i="7"/>
  <c r="L35" i="1"/>
  <c r="I29" i="4"/>
  <c r="Q29" i="4"/>
  <c r="H34" i="6"/>
  <c r="P34" i="6"/>
  <c r="X34" i="6"/>
  <c r="H27" i="7"/>
  <c r="P27" i="7"/>
  <c r="E37" i="7"/>
  <c r="M37" i="7"/>
  <c r="U37" i="7"/>
  <c r="H29" i="3"/>
  <c r="C35" i="5"/>
  <c r="K35" i="5"/>
  <c r="S35" i="5"/>
  <c r="AA35" i="5"/>
  <c r="G35" i="1"/>
  <c r="O35" i="1"/>
  <c r="W35" i="1"/>
  <c r="I35" i="2"/>
  <c r="Q35" i="2"/>
  <c r="Y35" i="2"/>
  <c r="U31" i="3"/>
  <c r="R29" i="3"/>
  <c r="C34" i="6"/>
  <c r="K34" i="6"/>
  <c r="S34" i="6"/>
  <c r="AA34" i="6"/>
  <c r="H37" i="7"/>
  <c r="P37" i="7"/>
  <c r="J29" i="3"/>
  <c r="Z29" i="3"/>
  <c r="C29" i="3"/>
  <c r="Z31" i="3"/>
  <c r="F35" i="5"/>
  <c r="N35" i="5"/>
  <c r="V35" i="5"/>
  <c r="I35" i="1"/>
  <c r="K35" i="2"/>
  <c r="AA35" i="2"/>
  <c r="S29" i="3"/>
  <c r="C29" i="4"/>
  <c r="K29" i="4"/>
  <c r="S29" i="4"/>
  <c r="Q31" i="4"/>
  <c r="R37" i="7"/>
  <c r="B35" i="1"/>
  <c r="J35" i="1"/>
  <c r="R35" i="1"/>
  <c r="Z35" i="1"/>
  <c r="D35" i="2"/>
  <c r="L35" i="2"/>
  <c r="T35" i="2"/>
  <c r="D29" i="3"/>
  <c r="L29" i="3"/>
  <c r="T29" i="3"/>
  <c r="R31" i="4"/>
  <c r="D35" i="5"/>
  <c r="L35" i="5"/>
  <c r="T35" i="5"/>
  <c r="F34" i="6"/>
  <c r="N34" i="6"/>
  <c r="V34" i="6"/>
  <c r="S29" i="7"/>
  <c r="C37" i="7"/>
  <c r="K37" i="7"/>
  <c r="S37" i="7"/>
  <c r="S35" i="2"/>
  <c r="C35" i="1"/>
  <c r="K35" i="1"/>
  <c r="S35" i="1"/>
  <c r="AA35" i="1"/>
  <c r="E35" i="2"/>
  <c r="M35" i="2"/>
  <c r="U35" i="2"/>
  <c r="AA29" i="3"/>
  <c r="Y31" i="3"/>
  <c r="E29" i="4"/>
  <c r="M29" i="4"/>
  <c r="U29" i="4"/>
  <c r="S31" i="4"/>
  <c r="E35" i="5"/>
  <c r="M35" i="5"/>
  <c r="U35" i="5"/>
  <c r="G34" i="6"/>
  <c r="O34" i="6"/>
  <c r="W34" i="6"/>
  <c r="O27" i="7"/>
  <c r="D37" i="7"/>
  <c r="L37" i="7"/>
  <c r="T37" i="7"/>
  <c r="Q35" i="1"/>
  <c r="E35" i="1"/>
  <c r="M35" i="1"/>
  <c r="U35" i="1"/>
  <c r="G35" i="2"/>
  <c r="O35" i="2"/>
  <c r="W35" i="2"/>
  <c r="G29" i="3"/>
  <c r="O29" i="3"/>
  <c r="W29" i="3"/>
  <c r="G29" i="4"/>
  <c r="O29" i="4"/>
  <c r="W29" i="4"/>
  <c r="P29" i="4"/>
  <c r="U31" i="4"/>
  <c r="G35" i="5"/>
  <c r="O35" i="5"/>
  <c r="W35" i="5"/>
  <c r="I34" i="6"/>
  <c r="Q34" i="6"/>
  <c r="Y34" i="6"/>
  <c r="I27" i="7"/>
  <c r="Q27" i="7"/>
  <c r="N29" i="7"/>
  <c r="V29" i="7"/>
  <c r="F37" i="7"/>
  <c r="N37" i="7"/>
  <c r="V37" i="7"/>
  <c r="Y35" i="1"/>
  <c r="C35" i="2"/>
  <c r="W27" i="7"/>
  <c r="U29" i="7"/>
  <c r="F35" i="1"/>
  <c r="N35" i="1"/>
  <c r="V35" i="1"/>
  <c r="H35" i="2"/>
  <c r="P35" i="2"/>
  <c r="X35" i="2"/>
  <c r="P29" i="3"/>
  <c r="X29" i="3"/>
  <c r="T31" i="3"/>
  <c r="N31" i="4"/>
  <c r="V31" i="4"/>
  <c r="H35" i="5"/>
  <c r="P35" i="5"/>
  <c r="X35" i="5"/>
  <c r="B34" i="6"/>
  <c r="J34" i="6"/>
  <c r="R34" i="6"/>
  <c r="Z34" i="6"/>
  <c r="B27" i="7"/>
  <c r="J27" i="7"/>
  <c r="R27" i="7"/>
  <c r="G37" i="7"/>
  <c r="O37" i="7"/>
  <c r="W37" i="7"/>
  <c r="H35" i="1"/>
  <c r="P35" i="1"/>
  <c r="X35" i="1"/>
  <c r="B35" i="2"/>
  <c r="J35" i="2"/>
  <c r="R35" i="2"/>
  <c r="Z35" i="2"/>
  <c r="V31" i="3"/>
  <c r="B35" i="5"/>
  <c r="J35" i="5"/>
  <c r="R35" i="5"/>
  <c r="Z35" i="5"/>
  <c r="D34" i="6"/>
  <c r="L34" i="6"/>
  <c r="T34" i="6"/>
  <c r="Q29" i="7"/>
  <c r="I37" i="7"/>
  <c r="Q37" i="7"/>
  <c r="S27" i="7"/>
  <c r="X25" i="7"/>
  <c r="X29" i="7" s="1"/>
  <c r="Y25" i="7"/>
  <c r="Y29" i="7" s="1"/>
  <c r="Z25" i="7"/>
  <c r="Z29" i="7" s="1"/>
  <c r="AA25" i="7"/>
  <c r="AA29" i="7" s="1"/>
  <c r="AB25" i="7"/>
  <c r="AC25" i="7"/>
  <c r="X26" i="7"/>
  <c r="Y26" i="7"/>
  <c r="Y30" i="7" s="1"/>
  <c r="Z26" i="7"/>
  <c r="AA26" i="7"/>
  <c r="AB26" i="7"/>
  <c r="AB30" i="7" s="1"/>
  <c r="AC26" i="7"/>
  <c r="AC30" i="7" s="1"/>
  <c r="X33" i="7"/>
  <c r="Y33" i="7"/>
  <c r="Z33" i="7"/>
  <c r="AA33" i="7"/>
  <c r="AB33" i="7"/>
  <c r="AC33" i="7"/>
  <c r="X34" i="7"/>
  <c r="Y34" i="7"/>
  <c r="Z34" i="7"/>
  <c r="AA34" i="7"/>
  <c r="AB34" i="7"/>
  <c r="AC34" i="7"/>
  <c r="X35" i="7"/>
  <c r="Y35" i="7"/>
  <c r="Z35" i="7"/>
  <c r="AA35" i="7"/>
  <c r="AB35" i="7"/>
  <c r="AC35" i="7"/>
  <c r="X36" i="7"/>
  <c r="Y36" i="7"/>
  <c r="Z36" i="7"/>
  <c r="AA36" i="7"/>
  <c r="AB36" i="7"/>
  <c r="AC36" i="7"/>
  <c r="AG33" i="6"/>
  <c r="AF33" i="6"/>
  <c r="AE33" i="6"/>
  <c r="AD33" i="6"/>
  <c r="AC33" i="6"/>
  <c r="AG32" i="6"/>
  <c r="AF32" i="6"/>
  <c r="AE32" i="6"/>
  <c r="AD32" i="6"/>
  <c r="AC32" i="6"/>
  <c r="AG31" i="6"/>
  <c r="AF31" i="6"/>
  <c r="AE31" i="6"/>
  <c r="AD31" i="6"/>
  <c r="AC31" i="6"/>
  <c r="AG30" i="6"/>
  <c r="AF30" i="6"/>
  <c r="AE30" i="6"/>
  <c r="AD30" i="6"/>
  <c r="AC30" i="6"/>
  <c r="AB33" i="6"/>
  <c r="AB32" i="6"/>
  <c r="AB31" i="6"/>
  <c r="AB30" i="6"/>
  <c r="AG27" i="6"/>
  <c r="AF27" i="6"/>
  <c r="AE27" i="6"/>
  <c r="AD27" i="6"/>
  <c r="AC27" i="6"/>
  <c r="AG24" i="6"/>
  <c r="AG26" i="6" s="1"/>
  <c r="AF24" i="6"/>
  <c r="AF26" i="6" s="1"/>
  <c r="AE24" i="6"/>
  <c r="AE26" i="6" s="1"/>
  <c r="AD24" i="6"/>
  <c r="AD26" i="6" s="1"/>
  <c r="AC24" i="6"/>
  <c r="AC26" i="6" s="1"/>
  <c r="AB27" i="6"/>
  <c r="AB24" i="6"/>
  <c r="AB26" i="6" s="1"/>
  <c r="AG34" i="5"/>
  <c r="AF34" i="5"/>
  <c r="AE34" i="5"/>
  <c r="AD34" i="5"/>
  <c r="AC34" i="5"/>
  <c r="AG33" i="5"/>
  <c r="AF33" i="5"/>
  <c r="AE33" i="5"/>
  <c r="AD33" i="5"/>
  <c r="AC33" i="5"/>
  <c r="AG32" i="5"/>
  <c r="AF32" i="5"/>
  <c r="AE32" i="5"/>
  <c r="AD32" i="5"/>
  <c r="AC32" i="5"/>
  <c r="AG31" i="5"/>
  <c r="AF31" i="5"/>
  <c r="AE31" i="5"/>
  <c r="AD31" i="5"/>
  <c r="AC31" i="5"/>
  <c r="AB34" i="5"/>
  <c r="AB33" i="5"/>
  <c r="AB32" i="5"/>
  <c r="AB31" i="5"/>
  <c r="AG25" i="5"/>
  <c r="AG27" i="5" s="1"/>
  <c r="AF25" i="5"/>
  <c r="AF27" i="5" s="1"/>
  <c r="AE25" i="5"/>
  <c r="AE27" i="5" s="1"/>
  <c r="AD25" i="5"/>
  <c r="AD27" i="5" s="1"/>
  <c r="AC25" i="5"/>
  <c r="AC27" i="5" s="1"/>
  <c r="AG28" i="5"/>
  <c r="AF28" i="5"/>
  <c r="AE28" i="5"/>
  <c r="AD28" i="5"/>
  <c r="AC28" i="5"/>
  <c r="AB28" i="5"/>
  <c r="AB25" i="5"/>
  <c r="AB27" i="5" s="1"/>
  <c r="AC28" i="4"/>
  <c r="AC32" i="4" s="1"/>
  <c r="AB28" i="4"/>
  <c r="AB32" i="4" s="1"/>
  <c r="AA28" i="4"/>
  <c r="AA32" i="4" s="1"/>
  <c r="Z28" i="4"/>
  <c r="Z32" i="4" s="1"/>
  <c r="Y28" i="4"/>
  <c r="Y32" i="4" s="1"/>
  <c r="AC27" i="4"/>
  <c r="AB27" i="4"/>
  <c r="AA27" i="4"/>
  <c r="AA31" i="4" s="1"/>
  <c r="Z27" i="4"/>
  <c r="Y27" i="4"/>
  <c r="X28" i="4"/>
  <c r="X32" i="4" s="1"/>
  <c r="X27" i="4"/>
  <c r="AG28" i="3"/>
  <c r="AG32" i="3" s="1"/>
  <c r="AF28" i="3"/>
  <c r="AF32" i="3" s="1"/>
  <c r="AE28" i="3"/>
  <c r="AE32" i="3" s="1"/>
  <c r="AD28" i="3"/>
  <c r="AD32" i="3" s="1"/>
  <c r="AC28" i="3"/>
  <c r="AC32" i="3" s="1"/>
  <c r="AG27" i="3"/>
  <c r="AF27" i="3"/>
  <c r="AE27" i="3"/>
  <c r="AD27" i="3"/>
  <c r="AC27" i="3"/>
  <c r="AB28" i="3"/>
  <c r="AB32" i="3" s="1"/>
  <c r="AB27" i="3"/>
  <c r="AG34" i="2"/>
  <c r="AF34" i="2"/>
  <c r="AE34" i="2"/>
  <c r="AD34" i="2"/>
  <c r="AG33" i="2"/>
  <c r="AF33" i="2"/>
  <c r="AE33" i="2"/>
  <c r="AD33" i="2"/>
  <c r="AC33" i="2"/>
  <c r="AG32" i="2"/>
  <c r="AF32" i="2"/>
  <c r="AE32" i="2"/>
  <c r="AD32" i="2"/>
  <c r="AC32" i="2"/>
  <c r="AG31" i="2"/>
  <c r="AF31" i="2"/>
  <c r="AE31" i="2"/>
  <c r="AD31" i="2"/>
  <c r="AC31" i="2"/>
  <c r="AB33" i="2"/>
  <c r="AB32" i="2"/>
  <c r="AB31" i="2"/>
  <c r="AG28" i="2"/>
  <c r="AF28" i="2"/>
  <c r="AE28" i="2"/>
  <c r="AD28" i="2"/>
  <c r="AG25" i="2"/>
  <c r="AG27" i="2" s="1"/>
  <c r="AF25" i="2"/>
  <c r="AF27" i="2" s="1"/>
  <c r="AE25" i="2"/>
  <c r="AE27" i="2" s="1"/>
  <c r="AD25" i="2"/>
  <c r="AD27" i="2" s="1"/>
  <c r="AG34" i="1"/>
  <c r="AF34" i="1"/>
  <c r="AE34" i="1"/>
  <c r="AD34" i="1"/>
  <c r="AC34" i="1"/>
  <c r="AG33" i="1"/>
  <c r="AF33" i="1"/>
  <c r="AE33" i="1"/>
  <c r="AD33" i="1"/>
  <c r="AC33" i="1"/>
  <c r="AG32" i="1"/>
  <c r="AF32" i="1"/>
  <c r="AE32" i="1"/>
  <c r="AD32" i="1"/>
  <c r="AC32" i="1"/>
  <c r="AG31" i="1"/>
  <c r="AF31" i="1"/>
  <c r="AE31" i="1"/>
  <c r="AD31" i="1"/>
  <c r="AC31" i="1"/>
  <c r="AB34" i="1"/>
  <c r="AB33" i="1"/>
  <c r="AB32" i="1"/>
  <c r="AB31" i="1"/>
  <c r="AG25" i="1"/>
  <c r="AG27" i="1" s="1"/>
  <c r="AF25" i="1"/>
  <c r="AF27" i="1" s="1"/>
  <c r="AE25" i="1"/>
  <c r="AE27" i="1" s="1"/>
  <c r="AC25" i="1"/>
  <c r="AC27" i="1" s="1"/>
  <c r="AG28" i="1"/>
  <c r="AF28" i="1"/>
  <c r="AE28" i="1"/>
  <c r="AD28" i="1"/>
  <c r="AD25" i="1"/>
  <c r="AD27" i="1" s="1"/>
  <c r="AC28" i="1"/>
  <c r="AB28" i="1"/>
  <c r="AB25" i="1"/>
  <c r="AB27" i="1" s="1"/>
  <c r="AB34" i="6" l="1"/>
  <c r="AB27" i="7"/>
  <c r="AC29" i="4"/>
  <c r="Z37" i="7"/>
  <c r="AA37" i="7"/>
  <c r="Z27" i="7"/>
  <c r="AB35" i="1"/>
  <c r="Z30" i="7"/>
  <c r="X27" i="7"/>
  <c r="AB29" i="4"/>
  <c r="AC27" i="7"/>
  <c r="AD29" i="3"/>
  <c r="AD35" i="5"/>
  <c r="AD35" i="2"/>
  <c r="AE29" i="3"/>
  <c r="X29" i="4"/>
  <c r="AE35" i="5"/>
  <c r="X30" i="7"/>
  <c r="AF35" i="1"/>
  <c r="AC31" i="4"/>
  <c r="Y27" i="7"/>
  <c r="AC29" i="3"/>
  <c r="AE35" i="2"/>
  <c r="AF29" i="3"/>
  <c r="Y29" i="4"/>
  <c r="AF35" i="5"/>
  <c r="AE34" i="6"/>
  <c r="AB29" i="7"/>
  <c r="AA27" i="7"/>
  <c r="AB31" i="4"/>
  <c r="AF35" i="2"/>
  <c r="AG29" i="3"/>
  <c r="Z29" i="4"/>
  <c r="AB35" i="5"/>
  <c r="AE35" i="1"/>
  <c r="AD35" i="1"/>
  <c r="AB29" i="3"/>
  <c r="AC35" i="1"/>
  <c r="AG35" i="1"/>
  <c r="AB37" i="7"/>
  <c r="X37" i="7"/>
  <c r="AC29" i="7"/>
  <c r="AC37" i="7"/>
  <c r="Y37" i="7"/>
  <c r="AA30" i="7"/>
  <c r="AF34" i="6"/>
  <c r="AD34" i="6"/>
  <c r="AC34" i="6"/>
  <c r="AG34" i="6"/>
  <c r="AC35" i="5"/>
  <c r="AG35" i="5"/>
  <c r="Y31" i="4"/>
  <c r="X31" i="4"/>
  <c r="AA29" i="4"/>
  <c r="Z31" i="4"/>
  <c r="AD31" i="3"/>
  <c r="AB31" i="3"/>
  <c r="AC31" i="3"/>
  <c r="AG31" i="3"/>
  <c r="AF31" i="3"/>
  <c r="AE31" i="3"/>
  <c r="AG35" i="2"/>
  <c r="AB25" i="2"/>
  <c r="AB27" i="2" s="1"/>
  <c r="AC34" i="2"/>
  <c r="AC35" i="2" s="1"/>
  <c r="AB28" i="2"/>
  <c r="AB34" i="2"/>
  <c r="AB35" i="2" s="1"/>
  <c r="AC25" i="2"/>
  <c r="AC27" i="2" s="1"/>
  <c r="AC28" i="2"/>
</calcChain>
</file>

<file path=xl/sharedStrings.xml><?xml version="1.0" encoding="utf-8"?>
<sst xmlns="http://schemas.openxmlformats.org/spreadsheetml/2006/main" count="353" uniqueCount="138">
  <si>
    <t>Source Category</t>
  </si>
  <si>
    <t>FUEL COMB. ELEC. UTIL.</t>
  </si>
  <si>
    <t>FUEL COMB. INDUSTRIAL</t>
  </si>
  <si>
    <t>FUEL COMB. OTHER</t>
  </si>
  <si>
    <t>CHEMICAL &amp; ALLIED PRODUCT MFG</t>
  </si>
  <si>
    <t>METALS PROCESSING</t>
  </si>
  <si>
    <t>PETROLEUM &amp; RELATED INDUSTRIES</t>
  </si>
  <si>
    <t>OTHER INDUSTRIAL PROCESSES</t>
  </si>
  <si>
    <t>SOLVENT UTILIZATION</t>
  </si>
  <si>
    <t xml:space="preserve">NA </t>
  </si>
  <si>
    <t>STORAGE &amp; TRANSPORT</t>
  </si>
  <si>
    <t>WASTE DISPOSAL &amp; RECYCLING</t>
  </si>
  <si>
    <t>HIGHWAY VEHICLES</t>
  </si>
  <si>
    <t>OFF-HIGHWAY</t>
  </si>
  <si>
    <t>MISCELLANEOUS</t>
  </si>
  <si>
    <t>Total</t>
  </si>
  <si>
    <t>Wildfires</t>
  </si>
  <si>
    <t>Total without wildfires</t>
  </si>
  <si>
    <t>Miscellaneous without wildfires</t>
  </si>
  <si>
    <t>Stationary fuel combustion</t>
  </si>
  <si>
    <t>Industrial and other processes</t>
  </si>
  <si>
    <t>Transportation</t>
  </si>
  <si>
    <t>Miscellaneous</t>
  </si>
  <si>
    <t>Total without miscellaneous</t>
  </si>
  <si>
    <t>Carbon Monoxide (CO)</t>
  </si>
  <si>
    <t>National Emissions Totals (thousands of tons)</t>
  </si>
  <si>
    <t>Nitrogen Oxide (NOx)</t>
  </si>
  <si>
    <t>Particulate Matter 10 Micrometers in Diameter and Smaller (PM10)</t>
  </si>
  <si>
    <t>Particulate Matter 2.5 Micrometers in Diameter and Smaller (PM2.5)</t>
  </si>
  <si>
    <t>Sulfur Dioxide (SO2)</t>
  </si>
  <si>
    <t>Volatile Organic Compounds (VOC)</t>
  </si>
  <si>
    <t>Ammonia Emissions (NH3)</t>
  </si>
  <si>
    <t>*Biogenics are not included in the trends</t>
  </si>
  <si>
    <t>Updates since February 27, 2014:</t>
  </si>
  <si>
    <t>Updated 2011 NEI v1 with 2011 NEI v2.  2009 &amp; 2010 non-mobile emissions recalculated as a result of the 2011 update.  Updated 2012, 2013 and 2014 SO2 and NOX electric generating units emissions to the most recent CAMD available data.</t>
  </si>
  <si>
    <t>Updates since February 17, 2014:</t>
  </si>
  <si>
    <t>Wildfires for 2002v3 were updated to accurately reflect the inventory published on http://www.epa.gov/ttn/chief/net/2002inventory.html#inventorydata</t>
  </si>
  <si>
    <t>2003 and 2004 Miscellaneous has been recalculated to reflect the adjustments to the 2002 Wildfire emissions.  This in turn will effect the 2003 and 2004 total emissions.</t>
  </si>
  <si>
    <t>Updates since December 4, 2013:</t>
  </si>
  <si>
    <t>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</si>
  <si>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Puerto Rico, Virgin Islands and Tribal data were not present in the MOVES database or for NOx and SO2 CAMD replacements.  The added territories were taken from the NEI years and interpolated values and then appended to the other data sources used for updating.</t>
  </si>
  <si>
    <t>2012 &amp; 2013 Puerto Rico, Virgin Islands and Tribal data were held constant from the 2011 NEI for all pollutants and tiers.</t>
  </si>
  <si>
    <t>2013 EGU NOx and SO2 emissions were updating using CAMD's final estimates.</t>
  </si>
  <si>
    <r>
      <t xml:space="preserve">Updates since June 6, 2013:  </t>
    </r>
    <r>
      <rPr>
        <sz val="11"/>
        <color theme="1"/>
        <rFont val="Calibri"/>
        <family val="2"/>
        <scheme val="minor"/>
      </rPr>
      <t>Now using NEI 2011 v1 at the Tier 1 level.</t>
    </r>
  </si>
  <si>
    <t>Onroad &amp; Nonroad updates for 2007, 2009 and 2010 from MOVES.</t>
  </si>
  <si>
    <t>2006 mobile emissions were recalculated using interpolation between 2005 MOVES data and 2007 MOVES.</t>
  </si>
  <si>
    <t>2009 &amp; 2010 non-mobile emissions were recalculated using interpolation between NEI 2008v3 and NEI 2011v1.</t>
  </si>
  <si>
    <t>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</si>
  <si>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Projected 2020 inventory for mobile emissions were used to calculate 2012 and 2013 onroad and nonroad estimates.</t>
  </si>
  <si>
    <t>2012 and 2013 emissions for non-EGU and non-mobile are held constant from 2011.</t>
  </si>
  <si>
    <r>
      <rPr>
        <b/>
        <sz val="11"/>
        <color theme="1"/>
        <rFont val="Calibri"/>
        <family val="2"/>
        <scheme val="minor"/>
      </rPr>
      <t>Updates since June 12, 2012</t>
    </r>
    <r>
      <rPr>
        <sz val="11"/>
        <color theme="1"/>
        <rFont val="Calibri"/>
        <family val="2"/>
        <scheme val="minor"/>
      </rPr>
      <t>:  Now using NEI 2008 v3 at the Tier 1 level.</t>
    </r>
  </si>
  <si>
    <t>2006 and 2007 were recalculated using interpolation between NEI 2005 v2 and NEI 2008 v3.</t>
  </si>
  <si>
    <t>2012 CEM annual data were used to update the previous estimate.</t>
  </si>
  <si>
    <r>
      <rPr>
        <b/>
        <sz val="11"/>
        <color theme="1"/>
        <rFont val="Calibri"/>
        <family val="2"/>
        <scheme val="minor"/>
      </rPr>
      <t>Updates since June 14, 2011</t>
    </r>
    <r>
      <rPr>
        <sz val="11"/>
        <color theme="1"/>
        <rFont val="Calibri"/>
        <family val="2"/>
        <scheme val="minor"/>
      </rPr>
      <t>:  Now using NEI 2008v2 at the Tier 1 level.  Adjusted "Open burning" SCCs in 2005 to be more in align with 2008 wildfires.</t>
    </r>
  </si>
  <si>
    <t>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</si>
  <si>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</si>
  <si>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NH3: The increase in the miscellaneous category come from prescribed fires and primarily from waste disposal, the latter largely due to the addition of municipal/commercial composting emissions.</t>
  </si>
  <si>
    <t>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</si>
  <si>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</si>
  <si>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</si>
  <si>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A thorough discussion of the emissions differences for all pollutants and categories is included in the 2008 v2 release documentation, posted at &lt;http://www.epa.gov/ttn/chief/net/2008neiv2/2008_neiv2_tsd_draft.pdf&gt;.</t>
  </si>
  <si>
    <t>Updates since December 19, 2016</t>
  </si>
  <si>
    <t>2.  Open all files in a text editor that supports large file sizes (for checking total records).</t>
  </si>
  <si>
    <t>3.  Import separate datafiles into SAS and use the numbers found in step two to ensure all records imported successfully.</t>
  </si>
  <si>
    <t>4.  Combine datasets then check to makse sure all records are there.</t>
  </si>
  <si>
    <t>5.  Sum the data to pollutant totals.</t>
  </si>
  <si>
    <t>8.  Check post merge to make sure all SCCs have an assigned Tier.</t>
  </si>
  <si>
    <t>11.  Sum data up to national/Tier1/pollutant level.</t>
  </si>
  <si>
    <t>12.  Take the new 2005 prescribed fire emissions and add those back into the Miscellaneous Tier.</t>
  </si>
  <si>
    <t>13.  Interpolate 2009 and 2010 emissions after removal of wildfires.</t>
  </si>
  <si>
    <t>7.  Run the database through our SCC_to_Tier crosswalk.  (available at www.epa.gov/scc)</t>
  </si>
  <si>
    <t>Notable changes from 2014v1 to 2014v2</t>
  </si>
  <si>
    <t xml:space="preserve">For more detailed documentation on the 2014v2 NEI please refer to the Technical Support Document (TSD) located at: </t>
  </si>
  <si>
    <t>1.  Fuel Comb Industrial - new state estimates, limited changes in ICI methodology and updated activity data resulted in changes to PM10, PM2.5, SO2 &amp; VOC</t>
  </si>
  <si>
    <t>2.  Fuel Comb Other - Limited changes to Residential Wood Combustion resulted in changes to CO, PM10, PM2.5, SO2 &amp; VOC</t>
  </si>
  <si>
    <t>3.  Petroleum &amp; Related Industries - new estimates from some states and limited changes to Oil &amp; Gas tool resulted in changes to CO, NOx and VOC</t>
  </si>
  <si>
    <t>4.  Highway Vehicles - New inputs (representative counties, new fleet ages, proportions of alternate fuel vehicles, new VPOP) resulted in significant changes to CO, NOx and VOC</t>
  </si>
  <si>
    <t>5.  Off-Highway - New rail computed, CMV port limited to water and several states updated activity data resulted in noticeable changes in CO, NOx and VOC</t>
  </si>
  <si>
    <t>Added 2014v2 and recalculated emissions for 2012 &amp; 2013 emissions.  Updated 2015-2017 SO2 and NOx electric generating unit emissions to the most recent CAMD available data.  States with data not available from CAMD were pulled forward from 2014v2 NEI.  2015-2017 mobile emissions were calculated using interpolation between 2014v2 NEI and the 2016 modeling files.  The modeling files did not include data for locomotive, commercial marine vessels and aircrafts.  These emissions were pulled forward from the 2014v2 NEI and held constant for 2015-2017.</t>
  </si>
  <si>
    <t>6.  Miscellaneous - New submittals, limited methodology changes in unpaved road dust, fertilizer EFs updated, reintroduced precip-adjustment based on v1, new livestock dust, livestock waste errors fixed.  These changes resulted in noticeable if not significant changes in CO, PM10, PM2.5, SO2, VOC &amp; NH3.</t>
  </si>
  <si>
    <t>Updates since March 27, 2018</t>
  </si>
  <si>
    <t>Found an error in the code which separates prescribed and wildfires from miscellaneous.  Corrected the code then recalculated prescribed/wildfires and miscellaneous for 2012-2014.  2015-2017 were updated with the new 2014 values.</t>
  </si>
  <si>
    <t>2002 and 2005 MOVES data were used to update 2002-2007.  The change in model resulted in noticeable changes in highway emissions from 2001 to 2002 for various pollutants</t>
  </si>
  <si>
    <t>Updates since March 08, 2019</t>
  </si>
  <si>
    <t>Updated May 30, 2019</t>
  </si>
  <si>
    <t>10.  An extra step for checking sums -&gt; added back in any removed data (domestic waters for trends) and check totals again.</t>
  </si>
  <si>
    <t>10.  Can use the Tier summaries and skip earlier steps and continue on.  Using Tier summaries saves the trouble of generating them in steps 1-10.</t>
  </si>
  <si>
    <t xml:space="preserve">Updated NOx &amp; SO2 CAMD emissions for 2017 and added 2018 for states available.  For states not available through CAMD the 2014 NEI emissions were used to fill in.  For Highway and Off-Highway, 2018 values were calculated using the slope between 2014v2 and the 2017 modeling file and 2015 and 2016 were updated using year specific modeling files.  </t>
  </si>
  <si>
    <t>Updated April 27, 2020</t>
  </si>
  <si>
    <t>Updates since May 30, 2019</t>
  </si>
  <si>
    <t>Updated file with the 2017 NEI.  Updated NOx &amp; SO2 CAMD emissions for 2018 &amp; 2019 for states available.  For states not available through CAMD the 2017 NEI emissions were used to fill in.  For Highway and Off-Highway, 2015 &amp; 2016 values were calculated using the slope between 2014v2 and 2017 NEI where year specific model data were not available.  The year specific model data were 2015 onroad and 2015/2016 nonroad.  In addition, 2018 onroad emissions were included directly from the modeling files.  The 2023 mobile data were used to interpolate mobile emissions for 2018 &amp; 2019.</t>
  </si>
  <si>
    <t>6.  Check pollutant totals against the NEI 2017 page or EIS summaries.</t>
  </si>
  <si>
    <t>9.  Sum data up to pollutant totals again and check totals against EIS summaries or 2017 NEI webpage.  Remove domestic waters for trends.</t>
  </si>
  <si>
    <t>1.  Retrieve the updated (January 2021 release) version of the NEI 2017 onroad, nonroad, nonpoint, point &amp; event SCC files.</t>
  </si>
  <si>
    <t xml:space="preserve">15.  All emissions are held constant for 2018-2020 using the NEI 2017,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2017 NEI for years 2018 through 2020. </t>
  </si>
  <si>
    <t>16.  Highway Vehicles and Off-Highway use MOVES and NONROAD from the modeling files for years: '02, '05, '07, '09, '10 and '16; Highway only were available for 2015 &amp; 2017.  For 2018-2020 mobile values were interpolated after using the 2020 (nonroad) and 2021 (onroad) modeling data (https://www.epa.gov/air-emissions-modeling/2016v1-platform).  A 2006 modeling file was not available and the mobile portion was found through interpolation between 2005 and 2007.</t>
  </si>
  <si>
    <t>14.  2008 wildfire emissions are flatlined for 2009 and 2010 while 2011 wildfire emissions are flatlined for 2012 and 2013.  2014 wildfire emissions are held constant for 2015/2016 and 2017 wildfire emissions are held constant for 2018 through 2020.</t>
  </si>
  <si>
    <t>Updated March 25, 2021</t>
  </si>
  <si>
    <r>
      <t xml:space="preserve">Updated file with the updated (final, January 2021 version) release of the 2017 NEI, correcting aircraft emissions, as well as incorporating some State and Local agency point inventory edits made between the April  2020 NEI release and June 2020. Highway data for 2018 through 2020 also updated to reflect linear interpolation from the 2017 NEI to year 2021"fi" emissions modeling data based on the 2016 emissions modeling platform. Off-highway data for 2018 through 2020 updated to reflect linear interpolation from the 2017 NEI to year 2020"fh" emissions modeling data based on the 2016 emissions modeling platform. FUEL COMB. ELEC. UTIL. estimates for 2018 through 2020 were based on current download from CAMD.  
</t>
    </r>
    <r>
      <rPr>
        <i/>
        <sz val="11"/>
        <rFont val="Calibri"/>
        <family val="2"/>
        <scheme val="minor"/>
      </rPr>
      <t xml:space="preserve">With the availability of 2020 CAMD data, year 2020 estimates have been estimated for all sources, though it is important to note that other than the CAMD FUEL COMB. ELEC. UTIL estimates, none of the other 2020 estimates are based on </t>
    </r>
    <r>
      <rPr>
        <b/>
        <i/>
        <sz val="11"/>
        <rFont val="Calibri"/>
        <family val="2"/>
        <scheme val="minor"/>
      </rPr>
      <t>actual</t>
    </r>
    <r>
      <rPr>
        <i/>
        <sz val="11"/>
        <rFont val="Calibri"/>
        <family val="2"/>
        <scheme val="minor"/>
      </rPr>
      <t xml:space="preserve"> 2020 inventory collection efforts.  Thus, for those sectors, potential estimates related to the COVID-19 pandemic have not been estimated. A complete estimate of 2020 emissions based on data collection efforts will not be available until the release of the 2020 NEI in the spring of 2023.</t>
    </r>
  </si>
  <si>
    <t>1. Import 2018gc_2019ge_2023fj_caps_pec_poc_inv_report_2022jan13.csv from Emissions Modeling Team, remove offshore FIPS and EC/OC</t>
  </si>
  <si>
    <t>2. Remove Solvents SCC 2477777777, Assign MOVES onroad to Highway Vehicles Tier (not in SCC table)</t>
  </si>
  <si>
    <t>3. Interpolate 2023 onroad and nonroad sector (not tier) to 2020 and 2021 using 2019 and 2023 values</t>
  </si>
  <si>
    <t>4. Import CAMD EGU data for 2020 (updated) and 2021 (new) for NOX and SO2. Replace 2020 data, carry forward missing data and other pollutants from 2019</t>
  </si>
  <si>
    <t xml:space="preserve">5. Merge in state summaries (from March 2021) for years 1990 through 2017, for national, simple copy/paste into existing summary </t>
  </si>
  <si>
    <t>Steps prior to February 2022 update:</t>
  </si>
  <si>
    <t>Revisions from 3/25/21: 1) adds 2021 and updated 2020 EGU (NOX and SO2 only) data from new CAMD site (https://ampd.epa.gov/ampd/), 2) 2018 and 2019 emissions data from 2018gc and 2019ge emissions modeling platform state/SCC summaries, 3) carried HI Rx fires (Miscellaneous) from 2017, 4) 2019 wildfires (Miscellaneous) carried forward from 2018gc data where missing in 2018 (AK and HI); 5) Solvents (SCC=2477777777) removed from 2018 estimates, 6) CMV estimates for 2019 use 2018 estimates (2019 erroneous).
Year 2020 and 2021 Highway Vehicles and Off-Highway (nonroad mobile model component) are linear interpolations from the 2019ge and 2023fj emissions modeling inventories.  Year 2020 and 2021 non-EGU estimates (including Off-Highway aircraft, CMV and railroad sources) are carried forward from their 2019ge values (except for CMV (2018) and other exceptions listed above.
Puerto Rico, Virgin Island, and Tribal estimates are again retained while offshore estimates (state FIPS codes 85xxx and 98xxx) are not included.</t>
  </si>
  <si>
    <t>Updated February 10, 2022</t>
  </si>
  <si>
    <t>Black Carbon: Speciated from Particulate Matter 2.5 Micrometers in Diameter and Smaller (PM2.5)</t>
  </si>
  <si>
    <t>2. Aggregate all tribal data (point emissions only) into single code, retain all US + territory (Puerto Rico and U.S. Virgin Island) CAPs and EC (black carbon) emissions.</t>
  </si>
  <si>
    <t xml:space="preserve">1. Import EQUATES "+" trends data (years 2002-2022), state/SCC resolution. EQUATES data covers years 2002-2017 and additional emissions modeling platform data exists for years 2018-20022.  EQUATES journal link: https://doi.org/10.1016/j.dib.2023.109022 </t>
  </si>
  <si>
    <t>5. Merge in 2021 and 2022 CEMS EGU data, mapped to all 2020 NEI point state/SCCs -impacts only NOX and SO2</t>
  </si>
  <si>
    <t>6. Aggregate to Tier1 at state and national level, removing biogenics, and splitting wildfires (assigned as dummy Tier 1 code=15) out separately from Miscellaneous Tier1 (14) while retaining total Miscellaneous.</t>
  </si>
  <si>
    <t>4. Merge 2020 NEI data, replacing EQUATES data for year 2020.  Year 2021 and 2022 non-CEMS point source data and nonpoint data category estimates use 2020 NEI data. 2021 and 2022 onroad and nonroad mobile utilize existing EQUATES+ (emissions modeling platform) data, interpolation to year 2022 from 2019 from onroad mobile, and from 2020 NEI to 2023 platform for nonroad equipment.</t>
  </si>
  <si>
    <t>7. Verified that all totals match EIS totals and no mismatches on merging with Tiers.</t>
  </si>
  <si>
    <t>3. Import EIS state/SCC EIS report for 2020 NEI -removing all emissions from offshore oil platforms and CMV (state FIPS='85')</t>
  </si>
  <si>
    <t>8. Export 2002-2022 updated trends data into CSV</t>
  </si>
  <si>
    <t>Process taken for prior trends workbook (February 2022): trends through year 2021:</t>
  </si>
  <si>
    <t>EQUATES reference:  https://doi.org/10.1016/j.dib.2023.109022</t>
  </si>
  <si>
    <t>Updated April 5, 2023</t>
  </si>
  <si>
    <t>Revisions from 2/10/2022: 1) Replaced all 2002 through 2019 data with EQUATES-based approach (see reference in next cell); 2) 2020 NEI used for year 2020; 3) 2021 and 2022 Highway Vehicles based on linear interpolation from years 2019 and 2023 modeling platform data, 4) 2021 and 2022 Off-highway based on interpolation from 2020 NEI to 2023 modeling platform data. 5) Introduction of Black Carbon and Organic Carbon (pollutants "EC"  and "OC", respectively), the elemental and organic carbon portions of inventory PM2.5 for years 2002 through 2022.  6) State data summaries now include Puerto Rico, Virgin Island, and Tribal estimates for years 2002 through 2022 for inventory sources where available. 7) Sector-total summaries are also available for years 2002-2022.</t>
  </si>
  <si>
    <t>Process taken to update the data in April 2023:</t>
  </si>
  <si>
    <t>9. Copy/paste to replace 2002-2021 values from prior (February 2022) trends, add column for year 2022.  Added spreadsheets for "Black Carbon" and "Organic Carbon", years 2002-2022 only, using same format as PM2.5 spreadsheet.</t>
  </si>
  <si>
    <t>Organic Carbon: Speciated from Particulate Matter 2.5 Micrometers in Diameter and Smaller (PM2.5)</t>
  </si>
  <si>
    <t>1b. Inclusion of RWC EC correction (3/29/23) for year 2018.</t>
  </si>
  <si>
    <t>Updated February 9, 2024</t>
  </si>
  <si>
    <t>Process taken to update the data in February 2024:</t>
  </si>
  <si>
    <t>1. Import emissions modeling platform (EMP) state/SCC summaries for years 2021-2023, removing non-U.S. offshore emissions (state name "Offshore to EEZ" and "Non-US SECA C3"); convert state and tribal names to state abbreviations and codes.</t>
  </si>
  <si>
    <t>5. Gap-fill fires data for Alaska, Hawaii, and tribal data for years 2021-2023 if missing in new EMP 2021-2023 dataset. Set 2023 equal to 2022 values for these data.</t>
  </si>
  <si>
    <t>7. For National Tier 1: copy/paste year 2021-2023 data over old 2021-2022 data</t>
  </si>
  <si>
    <t>6. Create national and state summaries for CAPs and Black Carbon (EC) and Organic Carbon (OC) at following resolutions: 1) National Tier 1; 2) State Tier 1; 3) National and State EIS Sector; 4) National and State Tier 1 and EIS Sector</t>
  </si>
  <si>
    <t>8. Export 2002-2023 updated trends data into separate CSV files</t>
  </si>
  <si>
    <t>Revisions from 4/5/2023: 1) Replaced year 2021 and 2022 data with emissions modeling data; see latest "Current Methods Used to Estimate Emissions for the Years 2002-2023" documentation on the Trends Procedural Documentation (https://www.epa.gov/air-emissions-inventories/trends-procedural-documentation) site for source category-specific details on what comprises the 2021 and 2022 estimates. 2) Introduced year 2023 estimates using 2023 EGU data (NOX and SO2 only from new CAMD site (https://ampd.epa.gov/ampd/), with all other 2023 estimates carried forward from the new 2022 estimates.</t>
  </si>
  <si>
    <t>2. Choose appropriate fugitive dust summary option (with meteorological adjustment only for road dust, no adjustments for agricultural dust, construction dust, and mining and quarrying).</t>
  </si>
  <si>
    <t>3. Assign onroad mobile and commercial marine vessel EMP SCCs to appropriate Tier 1 and EIS sectors.</t>
  </si>
  <si>
    <t>4. Aggregate to Tier 1 and Sector at state and national level, removing biogenics, and splitting wildfires (assigned as dummy Tier 1 code=15) out separately from Miscellaneous Tier1 (14) while retaining total Miscellaneous.</t>
  </si>
  <si>
    <t>4. Merge with April 2023 trends summary (2002-2022) at Tier1/Sector resolution, with prescribed fires also pulled out from Miscelleneous as dummy Tier 1 code=16.</t>
  </si>
  <si>
    <t>7. Verify that all emission totals match input data, gap-filling for 2021-2022 are complete, Tier and Sector assignments are complete and accurate, and convert national and state Tier 1 summaries to units of thousands of tons -all other summaries in short tons (2000 lbs). Retain only CAPs and EC/OC pollutants.</t>
  </si>
  <si>
    <t>All Emissions in this workbook are in kilotons (1000 short tons=2,000,000 lbs)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</si>
</sst>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1" x14ac:knownFonts="1">
    <font>
      <sz val="11"/>
      <color theme="1"/>
      <name val="Calibri"/>
      <family val="2"/>
      <scheme val="minor"/>
    </font>
    <font>
      <b/>
      <sz val="11"/>
      <color theme="1"/>
      <name val="Calibri"/>
      <family val="2"/>
      <scheme val="minor"/>
    </font>
    <font>
      <sz val="10"/>
      <name val="Arial"/>
      <family val="2"/>
    </font>
    <font>
      <b/>
      <sz val="10"/>
      <name val="Arial"/>
      <family val="2"/>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MS Sans Serif"/>
      <family val="2"/>
    </font>
    <font>
      <sz val="11"/>
      <color indexed="8"/>
      <name val="Calibri"/>
      <family val="2"/>
    </font>
    <font>
      <sz val="10"/>
      <name val="MS Sans Serif"/>
    </font>
    <font>
      <u/>
      <sz val="11"/>
      <color theme="10"/>
      <name val="Calibri"/>
      <family val="2"/>
      <scheme val="minor"/>
    </font>
    <font>
      <b/>
      <sz val="10"/>
      <name val="MS Sans Serif"/>
    </font>
    <font>
      <sz val="10"/>
      <color theme="1"/>
      <name val="Arial"/>
      <family val="2"/>
    </font>
    <font>
      <sz val="11"/>
      <name val="Calibri"/>
      <family val="2"/>
      <scheme val="minor"/>
    </font>
    <font>
      <i/>
      <sz val="11"/>
      <name val="Calibri"/>
      <family val="2"/>
      <scheme val="minor"/>
    </font>
    <font>
      <b/>
      <i/>
      <sz val="11"/>
      <name val="Calibri"/>
      <family val="2"/>
      <scheme val="minor"/>
    </font>
    <font>
      <b/>
      <sz val="10"/>
      <color theme="1"/>
      <name val="Arial"/>
      <family val="2"/>
    </font>
    <font>
      <b/>
      <sz val="11"/>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5">
    <xf numFmtId="0" fontId="0" fillId="0" borderId="0"/>
    <xf numFmtId="0" fontId="2" fillId="0" borderId="0"/>
    <xf numFmtId="0" fontId="2"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0" fillId="0" borderId="0"/>
    <xf numFmtId="0" fontId="2" fillId="0" borderId="0"/>
    <xf numFmtId="0" fontId="20" fillId="0" borderId="0"/>
    <xf numFmtId="0" fontId="20" fillId="0" borderId="0"/>
    <xf numFmtId="0" fontId="2" fillId="0" borderId="0"/>
    <xf numFmtId="0" fontId="20" fillId="0" borderId="0"/>
    <xf numFmtId="0" fontId="4" fillId="0" borderId="0"/>
    <xf numFmtId="0" fontId="20" fillId="0" borderId="0"/>
    <xf numFmtId="0" fontId="4" fillId="8" borderId="8" applyNumberFormat="0" applyFont="0" applyAlignment="0" applyProtection="0"/>
    <xf numFmtId="0" fontId="20" fillId="0" borderId="0"/>
    <xf numFmtId="0" fontId="20" fillId="0" borderId="0"/>
    <xf numFmtId="0" fontId="20"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4" fillId="0" borderId="0"/>
    <xf numFmtId="0" fontId="4" fillId="0" borderId="0"/>
    <xf numFmtId="0" fontId="4" fillId="15" borderId="0" applyNumberFormat="0" applyBorder="0" applyAlignment="0" applyProtection="0"/>
    <xf numFmtId="0" fontId="21" fillId="0" borderId="0"/>
    <xf numFmtId="0" fontId="2" fillId="0" borderId="0"/>
    <xf numFmtId="0" fontId="4" fillId="8" borderId="8" applyNumberFormat="0" applyFont="0" applyAlignment="0" applyProtection="0"/>
    <xf numFmtId="0" fontId="4" fillId="30" borderId="0" applyNumberFormat="0" applyBorder="0" applyAlignment="0" applyProtection="0"/>
    <xf numFmtId="0" fontId="20" fillId="0" borderId="0"/>
    <xf numFmtId="0" fontId="4" fillId="11" borderId="0" applyNumberFormat="0" applyBorder="0" applyAlignment="0" applyProtection="0"/>
    <xf numFmtId="0" fontId="4" fillId="22"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9" fontId="2" fillId="0" borderId="0" applyFont="0" applyFill="0" applyBorder="0" applyAlignment="0" applyProtection="0"/>
    <xf numFmtId="0" fontId="4" fillId="26" borderId="0" applyNumberFormat="0" applyBorder="0" applyAlignment="0" applyProtection="0"/>
    <xf numFmtId="0" fontId="4" fillId="0" borderId="0"/>
    <xf numFmtId="0" fontId="4" fillId="18" borderId="0" applyNumberFormat="0" applyBorder="0" applyAlignment="0" applyProtection="0"/>
    <xf numFmtId="0" fontId="21" fillId="0" borderId="0"/>
    <xf numFmtId="0" fontId="4" fillId="19" borderId="0" applyNumberFormat="0" applyBorder="0" applyAlignment="0" applyProtection="0"/>
    <xf numFmtId="0" fontId="4" fillId="23" borderId="0" applyNumberFormat="0" applyBorder="0" applyAlignment="0" applyProtection="0"/>
    <xf numFmtId="0" fontId="4" fillId="14"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0" borderId="0"/>
    <xf numFmtId="0" fontId="2" fillId="0" borderId="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9" fontId="2" fillId="0" borderId="0" applyFont="0" applyFill="0" applyBorder="0" applyAlignment="0" applyProtection="0"/>
    <xf numFmtId="0" fontId="22" fillId="0" borderId="0"/>
    <xf numFmtId="0" fontId="20" fillId="0" borderId="0"/>
    <xf numFmtId="0" fontId="20" fillId="0" borderId="0"/>
    <xf numFmtId="0" fontId="4" fillId="0" borderId="0"/>
    <xf numFmtId="0" fontId="4" fillId="8" borderId="8" applyNumberFormat="0" applyFont="0" applyAlignment="0" applyProtection="0"/>
    <xf numFmtId="0" fontId="5" fillId="0" borderId="0" applyNumberFormat="0" applyFill="0" applyBorder="0" applyAlignment="0" applyProtection="0"/>
    <xf numFmtId="0" fontId="4" fillId="0" borderId="0"/>
    <xf numFmtId="0" fontId="4" fillId="8" borderId="8" applyNumberFormat="0" applyFont="0" applyAlignment="0" applyProtection="0"/>
    <xf numFmtId="0" fontId="23" fillId="0" borderId="0" applyNumberFormat="0" applyFill="0" applyBorder="0" applyAlignment="0" applyProtection="0"/>
  </cellStyleXfs>
  <cellXfs count="26">
    <xf numFmtId="0" fontId="0" fillId="0" borderId="0" xfId="0"/>
    <xf numFmtId="0" fontId="3" fillId="0" borderId="0" xfId="1" applyFont="1"/>
    <xf numFmtId="0" fontId="3" fillId="0" borderId="0" xfId="1" applyFont="1" applyAlignment="1">
      <alignment horizontal="center"/>
    </xf>
    <xf numFmtId="0" fontId="3" fillId="0" borderId="0" xfId="2" applyFont="1"/>
    <xf numFmtId="0" fontId="3" fillId="0" borderId="0" xfId="2" applyFont="1" applyAlignment="1">
      <alignment horizontal="center"/>
    </xf>
    <xf numFmtId="0" fontId="1" fillId="0" borderId="0" xfId="0" applyFont="1" applyAlignment="1">
      <alignment wrapText="1"/>
    </xf>
    <xf numFmtId="0" fontId="2" fillId="0" borderId="0" xfId="1"/>
    <xf numFmtId="49" fontId="0" fillId="0" borderId="0" xfId="0" applyNumberFormat="1" applyAlignment="1">
      <alignment wrapText="1"/>
    </xf>
    <xf numFmtId="0" fontId="0" fillId="0" borderId="0" xfId="0" applyAlignment="1">
      <alignment wrapText="1"/>
    </xf>
    <xf numFmtId="0" fontId="1" fillId="0" borderId="0" xfId="0" applyFont="1"/>
    <xf numFmtId="0" fontId="23" fillId="0" borderId="0" xfId="104"/>
    <xf numFmtId="0" fontId="24" fillId="0" borderId="0" xfId="96" applyFont="1"/>
    <xf numFmtId="0" fontId="2" fillId="0" borderId="0" xfId="2" applyAlignment="1">
      <alignment wrapText="1"/>
    </xf>
    <xf numFmtId="3" fontId="25" fillId="0" borderId="0" xfId="0" applyNumberFormat="1" applyFont="1"/>
    <xf numFmtId="0" fontId="2" fillId="0" borderId="0" xfId="2"/>
    <xf numFmtId="0" fontId="26" fillId="0" borderId="0" xfId="96" applyFont="1" applyAlignment="1">
      <alignment wrapText="1"/>
    </xf>
    <xf numFmtId="0" fontId="29" fillId="0" borderId="0" xfId="0" applyFont="1"/>
    <xf numFmtId="0" fontId="25" fillId="0" borderId="0" xfId="0" applyFont="1"/>
    <xf numFmtId="0" fontId="29" fillId="0" borderId="0" xfId="0" applyFont="1" applyAlignment="1">
      <alignment wrapText="1"/>
    </xf>
    <xf numFmtId="3" fontId="2" fillId="0" borderId="0" xfId="1" applyNumberFormat="1" applyAlignment="1">
      <alignment horizontal="right"/>
    </xf>
    <xf numFmtId="3" fontId="25" fillId="0" borderId="0" xfId="0" applyNumberFormat="1" applyFont="1" applyAlignment="1">
      <alignment horizontal="right"/>
    </xf>
    <xf numFmtId="0" fontId="25" fillId="0" borderId="0" xfId="0" applyFont="1" applyAlignment="1">
      <alignment horizontal="right"/>
    </xf>
    <xf numFmtId="3" fontId="2" fillId="0" borderId="0" xfId="2" applyNumberFormat="1" applyAlignment="1">
      <alignment horizontal="right"/>
    </xf>
    <xf numFmtId="0" fontId="29" fillId="0" borderId="0" xfId="0" applyFont="1" applyAlignment="1">
      <alignment horizontal="center"/>
    </xf>
    <xf numFmtId="0" fontId="0" fillId="33" borderId="0" xfId="0" applyFill="1" applyAlignment="1">
      <alignment wrapText="1"/>
    </xf>
    <xf numFmtId="0" fontId="30" fillId="0" borderId="0" xfId="0" applyFont="1"/>
  </cellXfs>
  <cellStyles count="105">
    <cellStyle name="20% - Accent1" xfId="21" builtinId="30" customBuiltin="1"/>
    <cellStyle name="20% - Accent1 2" xfId="86" xr:uid="{00000000-0005-0000-0000-000001000000}"/>
    <cellStyle name="20% - Accent2" xfId="25" builtinId="34" customBuiltin="1"/>
    <cellStyle name="20% - Accent2 2" xfId="85" xr:uid="{00000000-0005-0000-0000-000003000000}"/>
    <cellStyle name="20% - Accent3" xfId="29" builtinId="38" customBuiltin="1"/>
    <cellStyle name="20% - Accent3 2" xfId="81" xr:uid="{00000000-0005-0000-0000-000005000000}"/>
    <cellStyle name="20% - Accent4" xfId="33" builtinId="42" customBuiltin="1"/>
    <cellStyle name="20% - Accent4 2" xfId="75" xr:uid="{00000000-0005-0000-0000-000007000000}"/>
    <cellStyle name="20% - Accent5" xfId="37" builtinId="46" customBuiltin="1"/>
    <cellStyle name="20% - Accent5 2" xfId="79" xr:uid="{00000000-0005-0000-0000-000009000000}"/>
    <cellStyle name="20% - Accent6" xfId="41" builtinId="50" customBuiltin="1"/>
    <cellStyle name="20% - Accent6 2" xfId="72" xr:uid="{00000000-0005-0000-0000-00000B000000}"/>
    <cellStyle name="40% - Accent1" xfId="22" builtinId="31" customBuiltin="1"/>
    <cellStyle name="40% - Accent1 2" xfId="74" xr:uid="{00000000-0005-0000-0000-00000D000000}"/>
    <cellStyle name="40% - Accent2" xfId="26" builtinId="35" customBuiltin="1"/>
    <cellStyle name="40% - Accent2 2" xfId="68" xr:uid="{00000000-0005-0000-0000-00000F000000}"/>
    <cellStyle name="40% - Accent3" xfId="30" builtinId="39" customBuiltin="1"/>
    <cellStyle name="40% - Accent3 2" xfId="83" xr:uid="{00000000-0005-0000-0000-000011000000}"/>
    <cellStyle name="40% - Accent4" xfId="34" builtinId="43" customBuiltin="1"/>
    <cellStyle name="40% - Accent4 2" xfId="84" xr:uid="{00000000-0005-0000-0000-000013000000}"/>
    <cellStyle name="40% - Accent5" xfId="38" builtinId="47" customBuiltin="1"/>
    <cellStyle name="40% - Accent5 2" xfId="76" xr:uid="{00000000-0005-0000-0000-000015000000}"/>
    <cellStyle name="40% - Accent6" xfId="42" builtinId="51" customBuiltin="1"/>
    <cellStyle name="40% - Accent6 2" xfId="77" xr:uid="{00000000-0005-0000-0000-000017000000}"/>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2" xfId="46" xr:uid="{00000000-0005-0000-0000-000027000000}"/>
    <cellStyle name="Comma 2 2" xfId="47" xr:uid="{00000000-0005-0000-0000-000028000000}"/>
    <cellStyle name="Comma 2 3" xfId="63" xr:uid="{00000000-0005-0000-0000-000029000000}"/>
    <cellStyle name="Comma 2 3 2" xfId="65" xr:uid="{00000000-0005-0000-0000-00002A000000}"/>
    <cellStyle name="Comma 2 3 3" xfId="44" xr:uid="{00000000-0005-0000-0000-00002B000000}"/>
    <cellStyle name="Comma 3" xfId="48" xr:uid="{00000000-0005-0000-0000-00002C000000}"/>
    <cellStyle name="Comma 4" xfId="49" xr:uid="{00000000-0005-0000-0000-00002D000000}"/>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04" builtinId="8"/>
    <cellStyle name="Input" xfId="11" builtinId="20" customBuiltin="1"/>
    <cellStyle name="Linked Cell" xfId="14" builtinId="24" customBuiltin="1"/>
    <cellStyle name="Neutral" xfId="10" builtinId="28" customBuiltin="1"/>
    <cellStyle name="Normal" xfId="0" builtinId="0"/>
    <cellStyle name="Normal 10" xfId="102" xr:uid="{00000000-0005-0000-0000-000039000000}"/>
    <cellStyle name="Normal 2" xfId="50" xr:uid="{00000000-0005-0000-0000-00003A000000}"/>
    <cellStyle name="Normal 2 2" xfId="57" xr:uid="{00000000-0005-0000-0000-00003B000000}"/>
    <cellStyle name="Normal 2 2 2" xfId="70" xr:uid="{00000000-0005-0000-0000-00003C000000}"/>
    <cellStyle name="Normal 2 3" xfId="56" xr:uid="{00000000-0005-0000-0000-00003D000000}"/>
    <cellStyle name="Normal 2 4" xfId="62" xr:uid="{00000000-0005-0000-0000-00003E000000}"/>
    <cellStyle name="Normal 2 4 2" xfId="64" xr:uid="{00000000-0005-0000-0000-00003F000000}"/>
    <cellStyle name="Normal 2 4 3" xfId="45" xr:uid="{00000000-0005-0000-0000-000040000000}"/>
    <cellStyle name="Normal 2 5" xfId="97" xr:uid="{00000000-0005-0000-0000-000041000000}"/>
    <cellStyle name="Normal 2 6" xfId="96" xr:uid="{00000000-0005-0000-0000-000042000000}"/>
    <cellStyle name="Normal 2 6 2" xfId="98" xr:uid="{00000000-0005-0000-0000-000043000000}"/>
    <cellStyle name="Normal 3" xfId="2" xr:uid="{00000000-0005-0000-0000-000044000000}"/>
    <cellStyle name="Normal 3 2" xfId="51" xr:uid="{00000000-0005-0000-0000-000045000000}"/>
    <cellStyle name="Normal 3 2 2" xfId="82" xr:uid="{00000000-0005-0000-0000-000046000000}"/>
    <cellStyle name="Normal 3 3" xfId="69" xr:uid="{00000000-0005-0000-0000-000047000000}"/>
    <cellStyle name="Normal 4" xfId="52" xr:uid="{00000000-0005-0000-0000-000048000000}"/>
    <cellStyle name="Normal 4 2" xfId="53" xr:uid="{00000000-0005-0000-0000-000049000000}"/>
    <cellStyle name="Normal 5" xfId="54" xr:uid="{00000000-0005-0000-0000-00004A000000}"/>
    <cellStyle name="Normal 5 2" xfId="66" xr:uid="{00000000-0005-0000-0000-00004B000000}"/>
    <cellStyle name="Normal 5 2 2" xfId="87" xr:uid="{00000000-0005-0000-0000-00004C000000}"/>
    <cellStyle name="Normal 5 3" xfId="80" xr:uid="{00000000-0005-0000-0000-00004D000000}"/>
    <cellStyle name="Normal 5 3 2" xfId="88" xr:uid="{00000000-0005-0000-0000-00004E000000}"/>
    <cellStyle name="Normal 5 4" xfId="89" xr:uid="{00000000-0005-0000-0000-00004F000000}"/>
    <cellStyle name="Normal 5 5" xfId="67" xr:uid="{00000000-0005-0000-0000-000050000000}"/>
    <cellStyle name="Normal 6" xfId="1" xr:uid="{00000000-0005-0000-0000-000051000000}"/>
    <cellStyle name="Normal 7" xfId="55" xr:uid="{00000000-0005-0000-0000-000052000000}"/>
    <cellStyle name="Normal 7 2" xfId="59" xr:uid="{00000000-0005-0000-0000-000053000000}"/>
    <cellStyle name="Normal 7 3" xfId="60" xr:uid="{00000000-0005-0000-0000-000054000000}"/>
    <cellStyle name="Normal 7 3 2" xfId="61" xr:uid="{00000000-0005-0000-0000-000055000000}"/>
    <cellStyle name="Normal 7 4" xfId="90" xr:uid="{00000000-0005-0000-0000-000056000000}"/>
    <cellStyle name="Normal 8" xfId="73" xr:uid="{00000000-0005-0000-0000-000057000000}"/>
    <cellStyle name="Normal 8 2" xfId="91" xr:uid="{00000000-0005-0000-0000-000058000000}"/>
    <cellStyle name="Normal 9" xfId="99" xr:uid="{00000000-0005-0000-0000-000059000000}"/>
    <cellStyle name="Note" xfId="17" builtinId="10" customBuiltin="1"/>
    <cellStyle name="Note 2" xfId="58" xr:uid="{00000000-0005-0000-0000-00005B000000}"/>
    <cellStyle name="Note 2 2" xfId="92" xr:uid="{00000000-0005-0000-0000-00005C000000}"/>
    <cellStyle name="Note 3" xfId="71" xr:uid="{00000000-0005-0000-0000-00005D000000}"/>
    <cellStyle name="Note 3 2" xfId="93" xr:uid="{00000000-0005-0000-0000-00005E000000}"/>
    <cellStyle name="Note 4" xfId="94" xr:uid="{00000000-0005-0000-0000-00005F000000}"/>
    <cellStyle name="Note 5" xfId="100" xr:uid="{00000000-0005-0000-0000-000060000000}"/>
    <cellStyle name="Note 6" xfId="103" xr:uid="{00000000-0005-0000-0000-000061000000}"/>
    <cellStyle name="Output" xfId="12" builtinId="21" customBuiltin="1"/>
    <cellStyle name="Percent 2" xfId="78" xr:uid="{00000000-0005-0000-0000-000063000000}"/>
    <cellStyle name="Percent 3" xfId="95" xr:uid="{00000000-0005-0000-0000-000064000000}"/>
    <cellStyle name="Title" xfId="3" builtinId="15" customBuiltin="1"/>
    <cellStyle name="Title 2" xfId="101" xr:uid="{00000000-0005-0000-0000-000066000000}"/>
    <cellStyle name="Total" xfId="19" builtinId="25" customBuiltin="1"/>
    <cellStyle name="Warning Text" xfId="1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59A5E-5F09-4849-B376-9812074C9AFF}">
  <dimension ref="A1:A72"/>
  <sheetViews>
    <sheetView topLeftCell="C2" workbookViewId="0"/>
  </sheetViews>
  <sheetFormatPr defaultColWidth="8.7109375" defaultRowHeight="15" x14ac:dyDescent="0.25"/>
  <cols>
    <col min="1" max="1" width="154.7109375" customWidth="1"/>
  </cols>
  <sheetData>
    <row r="1" spans="1:1" x14ac:dyDescent="0.25">
      <c r="A1" s="25" t="s">
        <v>137</v>
      </c>
    </row>
    <row r="2" spans="1:1" x14ac:dyDescent="0.25">
      <c r="A2" s="9" t="s">
        <v>32</v>
      </c>
    </row>
    <row r="3" spans="1:1" x14ac:dyDescent="0.25">
      <c r="A3" s="9" t="s">
        <v>124</v>
      </c>
    </row>
    <row r="4" spans="1:1" ht="60" x14ac:dyDescent="0.25">
      <c r="A4" s="8" t="s">
        <v>131</v>
      </c>
    </row>
    <row r="5" spans="1:1" x14ac:dyDescent="0.25">
      <c r="A5" s="9" t="s">
        <v>118</v>
      </c>
    </row>
    <row r="6" spans="1:1" ht="75" x14ac:dyDescent="0.25">
      <c r="A6" s="8" t="s">
        <v>119</v>
      </c>
    </row>
    <row r="7" spans="1:1" x14ac:dyDescent="0.25">
      <c r="A7" s="24" t="s">
        <v>117</v>
      </c>
    </row>
    <row r="8" spans="1:1" x14ac:dyDescent="0.25">
      <c r="A8" s="9" t="s">
        <v>106</v>
      </c>
    </row>
    <row r="9" spans="1:1" ht="120" x14ac:dyDescent="0.25">
      <c r="A9" s="8" t="s">
        <v>105</v>
      </c>
    </row>
    <row r="10" spans="1:1" x14ac:dyDescent="0.25">
      <c r="A10" s="11" t="s">
        <v>97</v>
      </c>
    </row>
    <row r="11" spans="1:1" ht="135" x14ac:dyDescent="0.25">
      <c r="A11" s="15" t="s">
        <v>98</v>
      </c>
    </row>
    <row r="12" spans="1:1" x14ac:dyDescent="0.25">
      <c r="A12" s="9" t="s">
        <v>88</v>
      </c>
    </row>
    <row r="13" spans="1:1" x14ac:dyDescent="0.25">
      <c r="A13" s="9" t="s">
        <v>89</v>
      </c>
    </row>
    <row r="14" spans="1:1" ht="60" x14ac:dyDescent="0.25">
      <c r="A14" s="8" t="s">
        <v>90</v>
      </c>
    </row>
    <row r="15" spans="1:1" x14ac:dyDescent="0.25">
      <c r="A15" s="8"/>
    </row>
    <row r="16" spans="1:1" x14ac:dyDescent="0.25">
      <c r="A16" s="9"/>
    </row>
    <row r="17" spans="1:1" x14ac:dyDescent="0.25">
      <c r="A17" s="9" t="s">
        <v>84</v>
      </c>
    </row>
    <row r="18" spans="1:1" x14ac:dyDescent="0.25">
      <c r="A18" s="9" t="s">
        <v>83</v>
      </c>
    </row>
    <row r="19" spans="1:1" ht="45" x14ac:dyDescent="0.25">
      <c r="A19" s="8" t="s">
        <v>87</v>
      </c>
    </row>
    <row r="20" spans="1:1" x14ac:dyDescent="0.25">
      <c r="A20" s="9"/>
    </row>
    <row r="21" spans="1:1" x14ac:dyDescent="0.25">
      <c r="A21" s="9" t="s">
        <v>80</v>
      </c>
    </row>
    <row r="22" spans="1:1" ht="30" x14ac:dyDescent="0.25">
      <c r="A22" s="8" t="s">
        <v>81</v>
      </c>
    </row>
    <row r="23" spans="1:1" x14ac:dyDescent="0.25">
      <c r="A23" s="9"/>
    </row>
    <row r="24" spans="1:1" x14ac:dyDescent="0.25">
      <c r="A24" s="9" t="s">
        <v>61</v>
      </c>
    </row>
    <row r="25" spans="1:1" ht="60" x14ac:dyDescent="0.25">
      <c r="A25" s="8" t="s">
        <v>78</v>
      </c>
    </row>
    <row r="26" spans="1:1" x14ac:dyDescent="0.25">
      <c r="A26" s="8"/>
    </row>
    <row r="27" spans="1:1" x14ac:dyDescent="0.25">
      <c r="A27" s="5" t="s">
        <v>71</v>
      </c>
    </row>
    <row r="28" spans="1:1" x14ac:dyDescent="0.25">
      <c r="A28" s="8" t="s">
        <v>73</v>
      </c>
    </row>
    <row r="29" spans="1:1" x14ac:dyDescent="0.25">
      <c r="A29" s="8" t="s">
        <v>74</v>
      </c>
    </row>
    <row r="30" spans="1:1" x14ac:dyDescent="0.25">
      <c r="A30" s="8" t="s">
        <v>75</v>
      </c>
    </row>
    <row r="31" spans="1:1" ht="30" x14ac:dyDescent="0.25">
      <c r="A31" s="8" t="s">
        <v>76</v>
      </c>
    </row>
    <row r="32" spans="1:1" x14ac:dyDescent="0.25">
      <c r="A32" t="s">
        <v>77</v>
      </c>
    </row>
    <row r="33" spans="1:1" ht="30" x14ac:dyDescent="0.25">
      <c r="A33" s="8" t="s">
        <v>79</v>
      </c>
    </row>
    <row r="34" spans="1:1" x14ac:dyDescent="0.25">
      <c r="A34" s="8" t="s">
        <v>72</v>
      </c>
    </row>
    <row r="35" spans="1:1" x14ac:dyDescent="0.25">
      <c r="A35" s="10" t="str">
        <f>HYPERLINK("https://www.epa.gov/air-emissions-inventories/2014-national-emissions-inventory-nei-technical-support-document-tsd")</f>
        <v>https://www.epa.gov/air-emissions-inventories/2014-national-emissions-inventory-nei-technical-support-document-tsd</v>
      </c>
    </row>
    <row r="36" spans="1:1" x14ac:dyDescent="0.25">
      <c r="A36" s="9"/>
    </row>
    <row r="37" spans="1:1" x14ac:dyDescent="0.25">
      <c r="A37" s="9" t="s">
        <v>33</v>
      </c>
    </row>
    <row r="38" spans="1:1" ht="30" x14ac:dyDescent="0.25">
      <c r="A38" s="7" t="s">
        <v>34</v>
      </c>
    </row>
    <row r="39" spans="1:1" x14ac:dyDescent="0.25">
      <c r="A39" s="9"/>
    </row>
    <row r="40" spans="1:1" x14ac:dyDescent="0.25">
      <c r="A40" s="9" t="s">
        <v>35</v>
      </c>
    </row>
    <row r="41" spans="1:1" x14ac:dyDescent="0.25">
      <c r="A41" t="s">
        <v>36</v>
      </c>
    </row>
    <row r="42" spans="1:1" x14ac:dyDescent="0.25">
      <c r="A42" s="8" t="s">
        <v>37</v>
      </c>
    </row>
    <row r="44" spans="1:1" x14ac:dyDescent="0.25">
      <c r="A44" s="9" t="s">
        <v>38</v>
      </c>
    </row>
    <row r="45" spans="1:1" ht="30" x14ac:dyDescent="0.25">
      <c r="A45" s="8" t="s">
        <v>39</v>
      </c>
    </row>
    <row r="46" spans="1:1" ht="30" x14ac:dyDescent="0.25">
      <c r="A46" s="8" t="s">
        <v>40</v>
      </c>
    </row>
    <row r="47" spans="1:1" x14ac:dyDescent="0.25">
      <c r="A47" s="8" t="s">
        <v>41</v>
      </c>
    </row>
    <row r="48" spans="1:1" x14ac:dyDescent="0.25">
      <c r="A48" s="8" t="s">
        <v>42</v>
      </c>
    </row>
    <row r="49" spans="1:1" x14ac:dyDescent="0.25">
      <c r="A49" s="8"/>
    </row>
    <row r="50" spans="1:1" x14ac:dyDescent="0.25">
      <c r="A50" s="9" t="s">
        <v>43</v>
      </c>
    </row>
    <row r="51" spans="1:1" x14ac:dyDescent="0.25">
      <c r="A51" t="s">
        <v>44</v>
      </c>
    </row>
    <row r="52" spans="1:1" x14ac:dyDescent="0.25">
      <c r="A52" t="s">
        <v>45</v>
      </c>
    </row>
    <row r="53" spans="1:1" x14ac:dyDescent="0.25">
      <c r="A53" t="s">
        <v>46</v>
      </c>
    </row>
    <row r="54" spans="1:1" ht="30" x14ac:dyDescent="0.25">
      <c r="A54" s="8" t="s">
        <v>47</v>
      </c>
    </row>
    <row r="55" spans="1:1" x14ac:dyDescent="0.25">
      <c r="A55" s="8" t="s">
        <v>48</v>
      </c>
    </row>
    <row r="56" spans="1:1" x14ac:dyDescent="0.25">
      <c r="A56" s="8" t="s">
        <v>49</v>
      </c>
    </row>
    <row r="57" spans="1:1" x14ac:dyDescent="0.25">
      <c r="A57" s="9"/>
    </row>
    <row r="58" spans="1:1" x14ac:dyDescent="0.25">
      <c r="A58" t="s">
        <v>50</v>
      </c>
    </row>
    <row r="59" spans="1:1" x14ac:dyDescent="0.25">
      <c r="A59" t="s">
        <v>51</v>
      </c>
    </row>
    <row r="60" spans="1:1" x14ac:dyDescent="0.25">
      <c r="A60" t="s">
        <v>82</v>
      </c>
    </row>
    <row r="61" spans="1:1" x14ac:dyDescent="0.25">
      <c r="A61" t="s">
        <v>52</v>
      </c>
    </row>
    <row r="63" spans="1:1" x14ac:dyDescent="0.25">
      <c r="A63" t="s">
        <v>53</v>
      </c>
    </row>
    <row r="64" spans="1:1" ht="300" x14ac:dyDescent="0.25">
      <c r="A64" s="8" t="s">
        <v>54</v>
      </c>
    </row>
    <row r="65" spans="1:1" x14ac:dyDescent="0.25">
      <c r="A65" s="8"/>
    </row>
    <row r="67" spans="1:1" x14ac:dyDescent="0.25">
      <c r="A67" t="s">
        <v>55</v>
      </c>
    </row>
    <row r="68" spans="1:1" ht="30" x14ac:dyDescent="0.25">
      <c r="A68" s="8" t="s">
        <v>56</v>
      </c>
    </row>
    <row r="69" spans="1:1" ht="90" x14ac:dyDescent="0.25">
      <c r="A69" s="8" t="s">
        <v>57</v>
      </c>
    </row>
    <row r="70" spans="1:1" ht="30" x14ac:dyDescent="0.25">
      <c r="A70" s="8" t="s">
        <v>58</v>
      </c>
    </row>
    <row r="71" spans="1:1" ht="30" x14ac:dyDescent="0.25">
      <c r="A71" s="8" t="s">
        <v>59</v>
      </c>
    </row>
    <row r="72" spans="1:1" ht="30" x14ac:dyDescent="0.25">
      <c r="A72" s="8" t="s">
        <v>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8139-8672-4E3E-B1C9-624B6994F843}">
  <dimension ref="A1:W31"/>
  <sheetViews>
    <sheetView workbookViewId="0">
      <pane xSplit="1" ySplit="6" topLeftCell="E7" activePane="bottomRight" state="frozen"/>
      <selection pane="topRight" activeCell="B1" sqref="B1"/>
      <selection pane="bottomLeft" activeCell="A7" sqref="A7"/>
      <selection pane="bottomRight" activeCell="W30" sqref="W30:W31"/>
    </sheetView>
  </sheetViews>
  <sheetFormatPr defaultRowHeight="15" x14ac:dyDescent="0.25"/>
  <cols>
    <col min="1" max="1" width="35.5703125" bestFit="1" customWidth="1"/>
  </cols>
  <sheetData>
    <row r="1" spans="1:23" ht="39" x14ac:dyDescent="0.25">
      <c r="A1" s="18" t="s">
        <v>107</v>
      </c>
      <c r="B1" s="17"/>
      <c r="C1" s="17"/>
      <c r="D1" s="17"/>
      <c r="E1" s="17"/>
      <c r="F1" s="17"/>
      <c r="G1" s="17"/>
      <c r="H1" s="17"/>
      <c r="I1" s="17"/>
      <c r="J1" s="17"/>
      <c r="K1" s="17"/>
      <c r="L1" s="17"/>
      <c r="M1" s="17"/>
      <c r="N1" s="17"/>
      <c r="O1" s="17"/>
      <c r="P1" s="17"/>
      <c r="Q1" s="17"/>
      <c r="R1" s="17"/>
      <c r="S1" s="17"/>
      <c r="T1" s="17"/>
      <c r="U1" s="17"/>
      <c r="V1" s="17"/>
    </row>
    <row r="2" spans="1:23" ht="26.25" x14ac:dyDescent="0.25">
      <c r="A2" s="18" t="s">
        <v>25</v>
      </c>
      <c r="B2" s="17"/>
      <c r="C2" s="17"/>
      <c r="D2" s="17"/>
      <c r="E2" s="17"/>
      <c r="F2" s="17"/>
      <c r="G2" s="17"/>
      <c r="H2" s="17"/>
      <c r="I2" s="17"/>
      <c r="J2" s="17"/>
      <c r="K2" s="17"/>
      <c r="L2" s="17"/>
      <c r="M2" s="17"/>
      <c r="N2" s="17"/>
      <c r="O2" s="17"/>
      <c r="P2" s="17"/>
      <c r="Q2" s="17"/>
      <c r="R2" s="17"/>
      <c r="S2" s="17"/>
      <c r="T2" s="17"/>
      <c r="U2" s="17"/>
      <c r="V2" s="17"/>
    </row>
    <row r="3" spans="1:23" x14ac:dyDescent="0.25">
      <c r="A3" s="18"/>
      <c r="B3" s="17"/>
      <c r="C3" s="17"/>
      <c r="D3" s="17"/>
      <c r="E3" s="17"/>
      <c r="F3" s="17"/>
      <c r="G3" s="17"/>
      <c r="H3" s="17"/>
      <c r="I3" s="17"/>
      <c r="J3" s="17"/>
      <c r="K3" s="17"/>
      <c r="L3" s="17"/>
      <c r="M3" s="17"/>
      <c r="N3" s="17"/>
      <c r="O3" s="17"/>
      <c r="P3" s="17"/>
      <c r="Q3" s="17"/>
      <c r="R3" s="17"/>
      <c r="S3" s="17"/>
      <c r="T3" s="17"/>
      <c r="U3" s="17"/>
      <c r="V3" s="17"/>
    </row>
    <row r="4" spans="1:23" x14ac:dyDescent="0.25">
      <c r="A4" s="18"/>
      <c r="B4" s="17"/>
      <c r="C4" s="17"/>
      <c r="D4" s="17"/>
      <c r="E4" s="17"/>
      <c r="F4" s="17"/>
      <c r="G4" s="17"/>
      <c r="H4" s="17"/>
      <c r="I4" s="17"/>
      <c r="J4" s="17"/>
      <c r="K4" s="17"/>
      <c r="L4" s="17"/>
      <c r="M4" s="17"/>
      <c r="N4" s="17"/>
      <c r="O4" s="17"/>
      <c r="P4" s="17"/>
      <c r="Q4" s="17"/>
      <c r="R4" s="17"/>
      <c r="S4" s="17"/>
      <c r="T4" s="17"/>
      <c r="U4" s="17"/>
      <c r="V4" s="17"/>
    </row>
    <row r="5" spans="1:23" x14ac:dyDescent="0.25">
      <c r="A5" s="17"/>
      <c r="B5" s="17"/>
      <c r="C5" s="17"/>
      <c r="D5" s="17"/>
      <c r="E5" s="17"/>
      <c r="F5" s="17"/>
      <c r="G5" s="17"/>
      <c r="H5" s="17"/>
      <c r="I5" s="17"/>
      <c r="J5" s="17"/>
      <c r="K5" s="17"/>
      <c r="L5" s="17"/>
      <c r="M5" s="17"/>
      <c r="N5" s="17"/>
      <c r="O5" s="17"/>
      <c r="P5" s="17"/>
      <c r="Q5" s="17"/>
      <c r="R5" s="17"/>
      <c r="S5" s="17"/>
      <c r="T5" s="17"/>
      <c r="U5" s="17"/>
      <c r="V5" s="17"/>
    </row>
    <row r="6" spans="1:23" x14ac:dyDescent="0.25">
      <c r="A6" s="3" t="s">
        <v>0</v>
      </c>
      <c r="B6" s="4">
        <v>2002</v>
      </c>
      <c r="C6" s="4">
        <v>2003</v>
      </c>
      <c r="D6" s="4">
        <v>2004</v>
      </c>
      <c r="E6" s="4">
        <v>2005</v>
      </c>
      <c r="F6" s="4">
        <v>2006</v>
      </c>
      <c r="G6" s="4">
        <v>2007</v>
      </c>
      <c r="H6" s="4">
        <v>2008</v>
      </c>
      <c r="I6" s="4">
        <v>2009</v>
      </c>
      <c r="J6" s="4">
        <v>2010</v>
      </c>
      <c r="K6" s="4">
        <v>2011</v>
      </c>
      <c r="L6" s="4">
        <v>2012</v>
      </c>
      <c r="M6" s="4">
        <v>2013</v>
      </c>
      <c r="N6" s="4">
        <v>2014</v>
      </c>
      <c r="O6" s="4">
        <v>2015</v>
      </c>
      <c r="P6" s="4">
        <v>2016</v>
      </c>
      <c r="Q6" s="4">
        <v>2017</v>
      </c>
      <c r="R6" s="23">
        <v>2018</v>
      </c>
      <c r="S6" s="23">
        <v>2019</v>
      </c>
      <c r="T6" s="23">
        <v>2020</v>
      </c>
      <c r="U6" s="23">
        <v>2021</v>
      </c>
      <c r="V6" s="23">
        <v>2022</v>
      </c>
      <c r="W6" s="23">
        <v>2023</v>
      </c>
    </row>
    <row r="7" spans="1:23" x14ac:dyDescent="0.25">
      <c r="A7" s="14" t="s">
        <v>1</v>
      </c>
      <c r="B7" s="13">
        <v>22.326715397000001</v>
      </c>
      <c r="C7" s="13">
        <v>22.306028820000002</v>
      </c>
      <c r="D7" s="13">
        <v>22.260438565000001</v>
      </c>
      <c r="E7" s="13">
        <v>22.260438565000001</v>
      </c>
      <c r="F7" s="13">
        <v>22.527039968</v>
      </c>
      <c r="G7" s="13">
        <v>15.014875924</v>
      </c>
      <c r="H7" s="13">
        <v>15.008051463999999</v>
      </c>
      <c r="I7" s="13">
        <v>10.292682237999999</v>
      </c>
      <c r="J7" s="13">
        <v>10.592817092000001</v>
      </c>
      <c r="K7" s="13">
        <v>10.357304199</v>
      </c>
      <c r="L7" s="13">
        <v>9.2982936392000006</v>
      </c>
      <c r="M7" s="13">
        <v>8.4510499190000008</v>
      </c>
      <c r="N7" s="13">
        <v>9.2856021474000006</v>
      </c>
      <c r="O7" s="13">
        <v>7.1510574366000004</v>
      </c>
      <c r="P7" s="13">
        <v>7.0930859852000001</v>
      </c>
      <c r="Q7" s="13">
        <v>6.0581925146</v>
      </c>
      <c r="R7" s="13">
        <v>6.8870716373</v>
      </c>
      <c r="S7" s="13">
        <v>5.9533855320000004</v>
      </c>
      <c r="T7" s="13">
        <v>5.2354422944000003</v>
      </c>
      <c r="U7" s="13">
        <v>6.1100730678000001</v>
      </c>
      <c r="V7" s="13">
        <v>6.1155775786</v>
      </c>
      <c r="W7" s="13">
        <v>6.1155775786</v>
      </c>
    </row>
    <row r="8" spans="1:23" x14ac:dyDescent="0.25">
      <c r="A8" s="14" t="s">
        <v>2</v>
      </c>
      <c r="B8" s="13">
        <v>12.130810471</v>
      </c>
      <c r="C8" s="13">
        <v>12.090473034</v>
      </c>
      <c r="D8" s="13">
        <v>13.248320400000001</v>
      </c>
      <c r="E8" s="13">
        <v>13.187078039999999</v>
      </c>
      <c r="F8" s="13">
        <v>11.470074766</v>
      </c>
      <c r="G8" s="13">
        <v>11.950876183</v>
      </c>
      <c r="H8" s="13">
        <v>11.761406273</v>
      </c>
      <c r="I8" s="13">
        <v>10.67165484</v>
      </c>
      <c r="J8" s="13">
        <v>10.978300066999999</v>
      </c>
      <c r="K8" s="13">
        <v>11.092386341999999</v>
      </c>
      <c r="L8" s="13">
        <v>11.166536664000001</v>
      </c>
      <c r="M8" s="13">
        <v>11.182258292</v>
      </c>
      <c r="N8" s="13">
        <v>10.16498056</v>
      </c>
      <c r="O8" s="13">
        <v>9.9897349739999992</v>
      </c>
      <c r="P8" s="13">
        <v>9.9426730445999993</v>
      </c>
      <c r="Q8" s="13">
        <v>9.6397859011999998</v>
      </c>
      <c r="R8" s="13">
        <v>9.5182798505000008</v>
      </c>
      <c r="S8" s="13">
        <v>9.3544861743999999</v>
      </c>
      <c r="T8" s="13">
        <v>12.257866242</v>
      </c>
      <c r="U8" s="13">
        <v>11.679891464000001</v>
      </c>
      <c r="V8" s="13">
        <v>11.702886089</v>
      </c>
      <c r="W8" s="13">
        <v>11.702886089</v>
      </c>
    </row>
    <row r="9" spans="1:23" x14ac:dyDescent="0.25">
      <c r="A9" s="14" t="s">
        <v>3</v>
      </c>
      <c r="B9" s="13">
        <v>21.532550358000002</v>
      </c>
      <c r="C9" s="13">
        <v>22.412577441</v>
      </c>
      <c r="D9" s="13">
        <v>22.405108638000002</v>
      </c>
      <c r="E9" s="13">
        <v>23.290268328</v>
      </c>
      <c r="F9" s="13">
        <v>19.966709316999999</v>
      </c>
      <c r="G9" s="13">
        <v>21.733554839</v>
      </c>
      <c r="H9" s="13">
        <v>23.945121284999999</v>
      </c>
      <c r="I9" s="13">
        <v>25.400012151999999</v>
      </c>
      <c r="J9" s="13">
        <v>26.478147153999998</v>
      </c>
      <c r="K9" s="13">
        <v>25.787017777999999</v>
      </c>
      <c r="L9" s="13">
        <v>21.959315523000001</v>
      </c>
      <c r="M9" s="13">
        <v>27.893087549000001</v>
      </c>
      <c r="N9" s="13">
        <v>27.596115476000001</v>
      </c>
      <c r="O9" s="13">
        <v>24.529380148000001</v>
      </c>
      <c r="P9" s="13">
        <v>21.567713221999998</v>
      </c>
      <c r="Q9" s="13">
        <v>20.818274863999999</v>
      </c>
      <c r="R9" s="13">
        <v>24.906930852999999</v>
      </c>
      <c r="S9" s="13">
        <v>25.948310057</v>
      </c>
      <c r="T9" s="13">
        <v>29.013569227000001</v>
      </c>
      <c r="U9" s="13">
        <v>28.951540828999999</v>
      </c>
      <c r="V9" s="13">
        <v>29.071256558000002</v>
      </c>
      <c r="W9" s="13">
        <v>29.071256558000002</v>
      </c>
    </row>
    <row r="10" spans="1:23" x14ac:dyDescent="0.25">
      <c r="A10" s="14" t="s">
        <v>4</v>
      </c>
      <c r="B10" s="13">
        <v>0.63129053499999999</v>
      </c>
      <c r="C10" s="13">
        <v>0.63129053499999999</v>
      </c>
      <c r="D10" s="13">
        <v>0.65471945629999995</v>
      </c>
      <c r="E10" s="13">
        <v>0.65471945629999995</v>
      </c>
      <c r="F10" s="13">
        <v>0.4128617094</v>
      </c>
      <c r="G10" s="13">
        <v>0.4128617094</v>
      </c>
      <c r="H10" s="13">
        <v>0.4128617094</v>
      </c>
      <c r="I10" s="13">
        <v>0.387729875</v>
      </c>
      <c r="J10" s="13">
        <v>0.35410412159999999</v>
      </c>
      <c r="K10" s="13">
        <v>0.35410464159999999</v>
      </c>
      <c r="L10" s="13">
        <v>0.35410412159999999</v>
      </c>
      <c r="M10" s="13">
        <v>0.31443065019999999</v>
      </c>
      <c r="N10" s="13">
        <v>0.24080476249999999</v>
      </c>
      <c r="O10" s="13">
        <v>0.24152591009999999</v>
      </c>
      <c r="P10" s="13">
        <v>0.24588387549999999</v>
      </c>
      <c r="Q10" s="13">
        <v>0.25517171239999997</v>
      </c>
      <c r="R10" s="13">
        <v>0.26063716370000001</v>
      </c>
      <c r="S10" s="13">
        <v>0.2366761117</v>
      </c>
      <c r="T10" s="13">
        <v>0.22396335989999999</v>
      </c>
      <c r="U10" s="13">
        <v>0.231306336</v>
      </c>
      <c r="V10" s="13">
        <v>0.21783480329999999</v>
      </c>
      <c r="W10" s="13">
        <v>0.21783480329999999</v>
      </c>
    </row>
    <row r="11" spans="1:23" x14ac:dyDescent="0.25">
      <c r="A11" s="14" t="s">
        <v>5</v>
      </c>
      <c r="B11" s="13">
        <v>0.64008039100000003</v>
      </c>
      <c r="C11" s="13">
        <v>0.64008039100000003</v>
      </c>
      <c r="D11" s="13">
        <v>0.7496565905</v>
      </c>
      <c r="E11" s="13">
        <v>0.7496565905</v>
      </c>
      <c r="F11" s="13">
        <v>1.0226370098999999</v>
      </c>
      <c r="G11" s="13">
        <v>1.0226370098999999</v>
      </c>
      <c r="H11" s="13">
        <v>1.0226370098999999</v>
      </c>
      <c r="I11" s="13">
        <v>0.65974150840000001</v>
      </c>
      <c r="J11" s="13">
        <v>0.86269970520000006</v>
      </c>
      <c r="K11" s="13">
        <v>0.86269970520000006</v>
      </c>
      <c r="L11" s="13">
        <v>0.86269970520000006</v>
      </c>
      <c r="M11" s="13">
        <v>0.69665264770000002</v>
      </c>
      <c r="N11" s="13">
        <v>0.73208667329999999</v>
      </c>
      <c r="O11" s="13">
        <v>0.70733095459999995</v>
      </c>
      <c r="P11" s="13">
        <v>0.58279389599999998</v>
      </c>
      <c r="Q11" s="13">
        <v>0.59866432830000005</v>
      </c>
      <c r="R11" s="13">
        <v>0.56664218249999998</v>
      </c>
      <c r="S11" s="13">
        <v>0.53737443169999999</v>
      </c>
      <c r="T11" s="13">
        <v>0.44028114759999998</v>
      </c>
      <c r="U11" s="13">
        <v>0.47753444630000003</v>
      </c>
      <c r="V11" s="13">
        <v>0.43231417439999997</v>
      </c>
      <c r="W11" s="13">
        <v>0.43231417439999997</v>
      </c>
    </row>
    <row r="12" spans="1:23" x14ac:dyDescent="0.25">
      <c r="A12" s="14" t="s">
        <v>6</v>
      </c>
      <c r="B12" s="13">
        <v>0.57407656669999996</v>
      </c>
      <c r="C12" s="13">
        <v>0.60240885600000005</v>
      </c>
      <c r="D12" s="13">
        <v>0.62476211960000005</v>
      </c>
      <c r="E12" s="13">
        <v>0.64221361340000005</v>
      </c>
      <c r="F12" s="13">
        <v>0.65034016949999995</v>
      </c>
      <c r="G12" s="13">
        <v>0.6422924565</v>
      </c>
      <c r="H12" s="13">
        <v>0.67827866309999996</v>
      </c>
      <c r="I12" s="13">
        <v>0.64984282520000003</v>
      </c>
      <c r="J12" s="13">
        <v>0.66616858170000004</v>
      </c>
      <c r="K12" s="13">
        <v>0.73310136940000004</v>
      </c>
      <c r="L12" s="13">
        <v>0.80844808930000001</v>
      </c>
      <c r="M12" s="13">
        <v>0.67702732369999996</v>
      </c>
      <c r="N12" s="13">
        <v>0.71835978379999998</v>
      </c>
      <c r="O12" s="13">
        <v>0.68625731440000004</v>
      </c>
      <c r="P12" s="13">
        <v>0.73750669629999999</v>
      </c>
      <c r="Q12" s="13">
        <v>0.62450316139999995</v>
      </c>
      <c r="R12" s="13">
        <v>0.57577335100000004</v>
      </c>
      <c r="S12" s="13">
        <v>0.56944458279999999</v>
      </c>
      <c r="T12" s="13">
        <v>0.65127664220000003</v>
      </c>
      <c r="U12" s="13">
        <v>0.66417653740000004</v>
      </c>
      <c r="V12" s="13">
        <v>0.67403770529999996</v>
      </c>
      <c r="W12" s="13">
        <v>0.67403770529999996</v>
      </c>
    </row>
    <row r="13" spans="1:23" x14ac:dyDescent="0.25">
      <c r="A13" s="14" t="s">
        <v>7</v>
      </c>
      <c r="B13" s="13">
        <v>5.6456515820000002</v>
      </c>
      <c r="C13" s="13">
        <v>5.6456515820000002</v>
      </c>
      <c r="D13" s="13">
        <v>6.2291799882000003</v>
      </c>
      <c r="E13" s="13">
        <v>6.2291799882000003</v>
      </c>
      <c r="F13" s="13">
        <v>5.8362562911999998</v>
      </c>
      <c r="G13" s="13">
        <v>5.8280347953999998</v>
      </c>
      <c r="H13" s="13">
        <v>5.8280347953999998</v>
      </c>
      <c r="I13" s="13">
        <v>5.3958424587999998</v>
      </c>
      <c r="J13" s="13">
        <v>5.5390101110999996</v>
      </c>
      <c r="K13" s="13">
        <v>5.5398076127999998</v>
      </c>
      <c r="L13" s="13">
        <v>5.5411746734999996</v>
      </c>
      <c r="M13" s="13">
        <v>5.4678995117999998</v>
      </c>
      <c r="N13" s="13">
        <v>5.5581498298999996</v>
      </c>
      <c r="O13" s="13">
        <v>5.5671652758999999</v>
      </c>
      <c r="P13" s="13">
        <v>6.6276007823</v>
      </c>
      <c r="Q13" s="13">
        <v>6.5994725472000004</v>
      </c>
      <c r="R13" s="13">
        <v>6.5596045753999999</v>
      </c>
      <c r="S13" s="13">
        <v>6.5949986056999998</v>
      </c>
      <c r="T13" s="13">
        <v>9.0737805085000005</v>
      </c>
      <c r="U13" s="13">
        <v>9.0065886227000007</v>
      </c>
      <c r="V13" s="13">
        <v>8.989395794</v>
      </c>
      <c r="W13" s="13">
        <v>8.989395794</v>
      </c>
    </row>
    <row r="14" spans="1:23" x14ac:dyDescent="0.25">
      <c r="A14" s="14" t="s">
        <v>8</v>
      </c>
      <c r="B14" s="13">
        <v>3.2394100000000002E-5</v>
      </c>
      <c r="C14" s="13">
        <v>3.2394100000000002E-5</v>
      </c>
      <c r="D14" s="13">
        <v>1.4952579999999999E-4</v>
      </c>
      <c r="E14" s="13">
        <v>1.4952579999999999E-4</v>
      </c>
      <c r="F14" s="13">
        <v>2.8152169999999998E-4</v>
      </c>
      <c r="G14" s="13">
        <v>2.8152610000000002E-4</v>
      </c>
      <c r="H14" s="13">
        <v>2.8152610000000002E-4</v>
      </c>
      <c r="I14" s="13">
        <v>9.8276400000000007E-5</v>
      </c>
      <c r="J14" s="13">
        <v>1.9504679999999999E-4</v>
      </c>
      <c r="K14" s="13">
        <v>1.950528E-4</v>
      </c>
      <c r="L14" s="13">
        <v>1.950528E-4</v>
      </c>
      <c r="M14" s="13">
        <v>1.498479E-4</v>
      </c>
      <c r="N14" s="13">
        <v>1.6230420000000001E-4</v>
      </c>
      <c r="O14" s="13">
        <v>1.5594019999999999E-4</v>
      </c>
      <c r="P14" s="13">
        <v>4.9169463699999999E-2</v>
      </c>
      <c r="Q14" s="13">
        <v>1.4404500000000001E-5</v>
      </c>
      <c r="R14" s="13">
        <v>7.7315349999999995E-6</v>
      </c>
      <c r="S14" s="13">
        <v>1.6699500000000002E-5</v>
      </c>
      <c r="T14" s="13">
        <v>2.88026373E-2</v>
      </c>
      <c r="U14" s="13">
        <v>3.5768946699999998E-2</v>
      </c>
      <c r="V14" s="13">
        <v>3.69078989E-2</v>
      </c>
      <c r="W14" s="13">
        <v>3.69078989E-2</v>
      </c>
    </row>
    <row r="15" spans="1:23" x14ac:dyDescent="0.25">
      <c r="A15" s="14" t="s">
        <v>10</v>
      </c>
      <c r="B15" s="13">
        <v>0.39094026799999998</v>
      </c>
      <c r="C15" s="13">
        <v>0.39094026799999998</v>
      </c>
      <c r="D15" s="13">
        <v>0.47058531590000002</v>
      </c>
      <c r="E15" s="13">
        <v>0.47058531590000002</v>
      </c>
      <c r="F15" s="13">
        <v>0.39159495020000001</v>
      </c>
      <c r="G15" s="13">
        <v>0.3956812663</v>
      </c>
      <c r="H15" s="13">
        <v>0.3956812663</v>
      </c>
      <c r="I15" s="13">
        <v>0.3738727899</v>
      </c>
      <c r="J15" s="13">
        <v>0.29536572259999999</v>
      </c>
      <c r="K15" s="13">
        <v>0.29503185710000002</v>
      </c>
      <c r="L15" s="13">
        <v>0.29122805270000002</v>
      </c>
      <c r="M15" s="13">
        <v>0.30325579559999999</v>
      </c>
      <c r="N15" s="13">
        <v>0.25600087259999998</v>
      </c>
      <c r="O15" s="13">
        <v>0.24290817989999999</v>
      </c>
      <c r="P15" s="13">
        <v>0.2516499962</v>
      </c>
      <c r="Q15" s="13">
        <v>0.2153953136</v>
      </c>
      <c r="R15" s="13">
        <v>0.21457340590000001</v>
      </c>
      <c r="S15" s="13">
        <v>0.22161559759999999</v>
      </c>
      <c r="T15" s="13">
        <v>0.20287356579999999</v>
      </c>
      <c r="U15" s="13">
        <v>0.21769202479999999</v>
      </c>
      <c r="V15" s="13">
        <v>0.20679436039999999</v>
      </c>
      <c r="W15" s="13">
        <v>0.20679436039999999</v>
      </c>
    </row>
    <row r="16" spans="1:23" x14ac:dyDescent="0.25">
      <c r="A16" s="14" t="s">
        <v>11</v>
      </c>
      <c r="B16" s="13">
        <v>21.352045825000001</v>
      </c>
      <c r="C16" s="13">
        <v>21.352045825000001</v>
      </c>
      <c r="D16" s="13">
        <v>21.360510859000001</v>
      </c>
      <c r="E16" s="13">
        <v>21.360510859000001</v>
      </c>
      <c r="F16" s="13">
        <v>21.354115389</v>
      </c>
      <c r="G16" s="13">
        <v>21.352821895000002</v>
      </c>
      <c r="H16" s="13">
        <v>21.352821895000002</v>
      </c>
      <c r="I16" s="13">
        <v>21.352854486999998</v>
      </c>
      <c r="J16" s="13">
        <v>21.353599250999999</v>
      </c>
      <c r="K16" s="13">
        <v>21.361775929</v>
      </c>
      <c r="L16" s="13">
        <v>21.362409271000001</v>
      </c>
      <c r="M16" s="13">
        <v>21.363107464999999</v>
      </c>
      <c r="N16" s="13">
        <v>21.360776443999999</v>
      </c>
      <c r="O16" s="13">
        <v>21.36105616</v>
      </c>
      <c r="P16" s="13">
        <v>21.352472846000001</v>
      </c>
      <c r="Q16" s="13">
        <v>21.362839406999999</v>
      </c>
      <c r="R16" s="13">
        <v>21.361630869999999</v>
      </c>
      <c r="S16" s="13">
        <v>21.365040676</v>
      </c>
      <c r="T16" s="13">
        <v>23.721605758999999</v>
      </c>
      <c r="U16" s="13">
        <v>23.723287858999999</v>
      </c>
      <c r="V16" s="13">
        <v>23.723874538</v>
      </c>
      <c r="W16" s="13">
        <v>23.723874538</v>
      </c>
    </row>
    <row r="17" spans="1:23" x14ac:dyDescent="0.25">
      <c r="A17" s="14" t="s">
        <v>12</v>
      </c>
      <c r="B17" s="13">
        <v>180.80094344</v>
      </c>
      <c r="C17" s="13">
        <v>180.12273227</v>
      </c>
      <c r="D17" s="13">
        <v>177.40762877</v>
      </c>
      <c r="E17" s="13">
        <v>170.72426770999999</v>
      </c>
      <c r="F17" s="13">
        <v>167.70668266000001</v>
      </c>
      <c r="G17" s="13">
        <v>143.41041128000001</v>
      </c>
      <c r="H17" s="13">
        <v>134.19731075000001</v>
      </c>
      <c r="I17" s="13">
        <v>119.17003501000001</v>
      </c>
      <c r="J17" s="13">
        <v>127.58274292999999</v>
      </c>
      <c r="K17" s="13">
        <v>106.33808307</v>
      </c>
      <c r="L17" s="13">
        <v>94.670257121000006</v>
      </c>
      <c r="M17" s="13">
        <v>86.131976128000005</v>
      </c>
      <c r="N17" s="13">
        <v>74.702003101000003</v>
      </c>
      <c r="O17" s="13">
        <v>63.955040726</v>
      </c>
      <c r="P17" s="13">
        <v>53.722025717999998</v>
      </c>
      <c r="Q17" s="13">
        <v>44.932739009999999</v>
      </c>
      <c r="R17" s="13">
        <v>38.262703389000002</v>
      </c>
      <c r="S17" s="13">
        <v>40.487384253000002</v>
      </c>
      <c r="T17" s="13">
        <v>33.545686822</v>
      </c>
      <c r="U17" s="13">
        <v>30.339852722</v>
      </c>
      <c r="V17" s="13">
        <v>26.947406056999998</v>
      </c>
      <c r="W17" s="13">
        <v>23.554960092000002</v>
      </c>
    </row>
    <row r="18" spans="1:23" x14ac:dyDescent="0.25">
      <c r="A18" s="14" t="s">
        <v>13</v>
      </c>
      <c r="B18" s="13">
        <v>170.95567109000001</v>
      </c>
      <c r="C18" s="13">
        <v>169.28692171</v>
      </c>
      <c r="D18" s="13">
        <v>160.35611112000001</v>
      </c>
      <c r="E18" s="13">
        <v>157.85634435</v>
      </c>
      <c r="F18" s="13">
        <v>148.83791797999999</v>
      </c>
      <c r="G18" s="13">
        <v>138.34704668000001</v>
      </c>
      <c r="H18" s="13">
        <v>128.26294002</v>
      </c>
      <c r="I18" s="13">
        <v>118.04297809000001</v>
      </c>
      <c r="J18" s="13">
        <v>112.09865772000001</v>
      </c>
      <c r="K18" s="13">
        <v>106.49663987</v>
      </c>
      <c r="L18" s="13">
        <v>100.30687125</v>
      </c>
      <c r="M18" s="13">
        <v>95.646824659000004</v>
      </c>
      <c r="N18" s="13">
        <v>91.536170627999994</v>
      </c>
      <c r="O18" s="13">
        <v>85.620777552999996</v>
      </c>
      <c r="P18" s="13">
        <v>77.211607137000001</v>
      </c>
      <c r="Q18" s="13">
        <v>72.540666153000004</v>
      </c>
      <c r="R18" s="13">
        <v>67.869300034000005</v>
      </c>
      <c r="S18" s="13">
        <v>63.841705271999999</v>
      </c>
      <c r="T18" s="13">
        <v>53.686364949000001</v>
      </c>
      <c r="U18" s="13">
        <v>31.643407970999998</v>
      </c>
      <c r="V18" s="13">
        <v>29.752886714999999</v>
      </c>
      <c r="W18" s="13">
        <v>27.944342066000001</v>
      </c>
    </row>
    <row r="19" spans="1:23" x14ac:dyDescent="0.25">
      <c r="A19" s="14" t="s">
        <v>14</v>
      </c>
      <c r="B19" s="13">
        <v>47.955114250000001</v>
      </c>
      <c r="C19" s="13">
        <v>58.977757240000003</v>
      </c>
      <c r="D19" s="13">
        <v>54.044684977999999</v>
      </c>
      <c r="E19" s="13">
        <v>57.209525833000001</v>
      </c>
      <c r="F19" s="13">
        <v>55.491974460999998</v>
      </c>
      <c r="G19" s="13">
        <v>62.622055140999997</v>
      </c>
      <c r="H19" s="13">
        <v>53.353178518</v>
      </c>
      <c r="I19" s="13">
        <v>51.294886624999997</v>
      </c>
      <c r="J19" s="13">
        <v>46.912912386999999</v>
      </c>
      <c r="K19" s="13">
        <v>56.436372145999997</v>
      </c>
      <c r="L19" s="13">
        <v>54.625368739999999</v>
      </c>
      <c r="M19" s="13">
        <v>44.766989801000001</v>
      </c>
      <c r="N19" s="13">
        <v>44.389671409000002</v>
      </c>
      <c r="O19" s="13">
        <v>58.148068477000002</v>
      </c>
      <c r="P19" s="13">
        <v>119.19023385</v>
      </c>
      <c r="Q19" s="13">
        <v>79.815786756999998</v>
      </c>
      <c r="R19" s="13">
        <v>84.953744975999996</v>
      </c>
      <c r="S19" s="13">
        <v>59.035090283000002</v>
      </c>
      <c r="T19" s="13">
        <v>209.30102972</v>
      </c>
      <c r="U19" s="13">
        <v>412.78517196000001</v>
      </c>
      <c r="V19" s="13">
        <v>196.90755267</v>
      </c>
      <c r="W19" s="13">
        <v>196.90755267</v>
      </c>
    </row>
    <row r="20" spans="1:23" x14ac:dyDescent="0.25">
      <c r="A20" s="17"/>
      <c r="B20" s="21"/>
      <c r="C20" s="21"/>
      <c r="D20" s="21"/>
      <c r="E20" s="21"/>
      <c r="F20" s="21"/>
      <c r="G20" s="21"/>
      <c r="H20" s="21"/>
      <c r="I20" s="21"/>
      <c r="J20" s="21"/>
      <c r="K20" s="21"/>
      <c r="L20" s="19"/>
      <c r="M20" s="19"/>
      <c r="N20" s="19"/>
      <c r="O20" s="19"/>
      <c r="P20" s="19"/>
      <c r="Q20" s="19"/>
      <c r="R20" s="21"/>
      <c r="S20" s="21"/>
      <c r="T20" s="21"/>
      <c r="U20" s="21"/>
      <c r="V20" s="21"/>
    </row>
    <row r="21" spans="1:23" x14ac:dyDescent="0.25">
      <c r="A21" s="17"/>
      <c r="B21" s="21"/>
      <c r="C21" s="21"/>
      <c r="D21" s="21"/>
      <c r="E21" s="21"/>
      <c r="F21" s="21"/>
      <c r="G21" s="21"/>
      <c r="H21" s="21"/>
      <c r="I21" s="21"/>
      <c r="J21" s="21"/>
      <c r="K21" s="21"/>
      <c r="L21" s="19"/>
      <c r="M21" s="19"/>
      <c r="N21" s="19"/>
      <c r="O21" s="19"/>
      <c r="P21" s="19"/>
      <c r="Q21" s="19"/>
      <c r="R21" s="21"/>
      <c r="S21" s="21"/>
      <c r="T21" s="21"/>
      <c r="U21" s="21"/>
      <c r="V21" s="21"/>
    </row>
    <row r="22" spans="1:23" x14ac:dyDescent="0.25">
      <c r="A22" s="17"/>
      <c r="B22" s="21"/>
      <c r="C22" s="21"/>
      <c r="D22" s="21"/>
      <c r="E22" s="21"/>
      <c r="F22" s="21"/>
      <c r="G22" s="21"/>
      <c r="H22" s="21"/>
      <c r="I22" s="21"/>
      <c r="J22" s="21"/>
      <c r="K22" s="21"/>
      <c r="L22" s="19"/>
      <c r="M22" s="19"/>
      <c r="N22" s="19"/>
      <c r="O22" s="19"/>
      <c r="P22" s="19"/>
      <c r="Q22" s="19"/>
      <c r="R22" s="21"/>
      <c r="S22" s="21"/>
      <c r="T22" s="21"/>
      <c r="U22" s="21"/>
      <c r="V22" s="21"/>
    </row>
    <row r="23" spans="1:23" x14ac:dyDescent="0.25">
      <c r="A23" s="17"/>
      <c r="B23" s="21"/>
      <c r="C23" s="21"/>
      <c r="D23" s="21"/>
      <c r="E23" s="21"/>
      <c r="F23" s="21"/>
      <c r="G23" s="21"/>
      <c r="H23" s="21"/>
      <c r="I23" s="21"/>
      <c r="J23" s="21"/>
      <c r="K23" s="21"/>
      <c r="L23" s="19"/>
      <c r="M23" s="19"/>
      <c r="N23" s="19"/>
      <c r="O23" s="19"/>
      <c r="P23" s="19"/>
      <c r="Q23" s="19"/>
      <c r="R23" s="21"/>
      <c r="S23" s="21"/>
      <c r="T23" s="21"/>
      <c r="U23" s="21"/>
      <c r="V23" s="21"/>
    </row>
    <row r="24" spans="1:23" x14ac:dyDescent="0.25">
      <c r="A24" s="17"/>
      <c r="B24" s="21"/>
      <c r="C24" s="21"/>
      <c r="D24" s="21"/>
      <c r="E24" s="21"/>
      <c r="F24" s="21"/>
      <c r="G24" s="21"/>
      <c r="H24" s="21"/>
      <c r="I24" s="21"/>
      <c r="J24" s="21"/>
      <c r="K24" s="21"/>
      <c r="L24" s="19"/>
      <c r="M24" s="19"/>
      <c r="N24" s="19"/>
      <c r="O24" s="19"/>
      <c r="P24" s="19"/>
      <c r="Q24" s="19"/>
      <c r="R24" s="21"/>
      <c r="S24" s="21"/>
      <c r="T24" s="21"/>
      <c r="U24" s="21"/>
      <c r="V24" s="21"/>
    </row>
    <row r="25" spans="1:23" x14ac:dyDescent="0.25">
      <c r="A25" s="17"/>
      <c r="B25" s="21"/>
      <c r="C25" s="21"/>
      <c r="D25" s="21"/>
      <c r="E25" s="21"/>
      <c r="F25" s="21"/>
      <c r="G25" s="21"/>
      <c r="H25" s="21"/>
      <c r="I25" s="21"/>
      <c r="J25" s="21"/>
      <c r="K25" s="21"/>
      <c r="L25" s="19"/>
      <c r="M25" s="19"/>
      <c r="N25" s="19"/>
      <c r="O25" s="19"/>
      <c r="P25" s="19"/>
      <c r="Q25" s="19"/>
      <c r="R25" s="21"/>
      <c r="S25" s="21"/>
      <c r="T25" s="21"/>
      <c r="U25" s="21"/>
      <c r="V25" s="21"/>
    </row>
    <row r="26" spans="1:23" x14ac:dyDescent="0.25">
      <c r="A26" s="17" t="s">
        <v>15</v>
      </c>
      <c r="B26" s="19">
        <f t="shared" ref="B26:K26" si="0">SUM(B7:B19)</f>
        <v>484.93592256779999</v>
      </c>
      <c r="C26" s="19">
        <f t="shared" si="0"/>
        <v>494.45894036610002</v>
      </c>
      <c r="D26" s="19">
        <f t="shared" si="0"/>
        <v>479.81185632630007</v>
      </c>
      <c r="E26" s="19">
        <f t="shared" si="0"/>
        <v>474.63493817509999</v>
      </c>
      <c r="F26" s="19">
        <f t="shared" si="0"/>
        <v>455.66848619289999</v>
      </c>
      <c r="G26" s="19">
        <f t="shared" si="0"/>
        <v>422.73343070559997</v>
      </c>
      <c r="H26" s="19">
        <f t="shared" si="0"/>
        <v>396.21860517520003</v>
      </c>
      <c r="I26" s="19">
        <f t="shared" si="0"/>
        <v>363.69223117570004</v>
      </c>
      <c r="J26" s="19">
        <f t="shared" si="0"/>
        <v>363.71471988999997</v>
      </c>
      <c r="K26" s="19">
        <f t="shared" si="0"/>
        <v>345.65451957290003</v>
      </c>
      <c r="L26" s="19">
        <f t="shared" ref="L26:V26" si="1">SUM(L7:L19)</f>
        <v>321.2469019033</v>
      </c>
      <c r="M26" s="19">
        <f t="shared" si="1"/>
        <v>302.8947095899</v>
      </c>
      <c r="N26" s="19">
        <f t="shared" si="1"/>
        <v>286.54088399170001</v>
      </c>
      <c r="O26" s="19">
        <f t="shared" si="1"/>
        <v>278.20045904969999</v>
      </c>
      <c r="P26" s="19">
        <f t="shared" si="1"/>
        <v>318.57441651279998</v>
      </c>
      <c r="Q26" s="19">
        <f t="shared" si="1"/>
        <v>263.46150607420003</v>
      </c>
      <c r="R26" s="19">
        <f t="shared" si="1"/>
        <v>261.93690001983498</v>
      </c>
      <c r="S26" s="19">
        <f t="shared" si="1"/>
        <v>234.1455282764</v>
      </c>
      <c r="T26" s="19">
        <f t="shared" si="1"/>
        <v>377.38254287469999</v>
      </c>
      <c r="U26" s="19">
        <f t="shared" si="1"/>
        <v>555.8662927867</v>
      </c>
      <c r="V26" s="19">
        <f t="shared" si="1"/>
        <v>334.77872494190001</v>
      </c>
      <c r="W26" s="19">
        <f t="shared" ref="W26" si="2">SUM(W7:W19)</f>
        <v>329.57773432789998</v>
      </c>
    </row>
    <row r="27" spans="1:23" x14ac:dyDescent="0.25">
      <c r="A27" s="17" t="s">
        <v>22</v>
      </c>
      <c r="B27" s="19">
        <f t="shared" ref="B27:V27" si="3">B19</f>
        <v>47.955114250000001</v>
      </c>
      <c r="C27" s="19">
        <f t="shared" si="3"/>
        <v>58.977757240000003</v>
      </c>
      <c r="D27" s="19">
        <f t="shared" si="3"/>
        <v>54.044684977999999</v>
      </c>
      <c r="E27" s="19">
        <f t="shared" si="3"/>
        <v>57.209525833000001</v>
      </c>
      <c r="F27" s="19">
        <f t="shared" si="3"/>
        <v>55.491974460999998</v>
      </c>
      <c r="G27" s="19">
        <f t="shared" si="3"/>
        <v>62.622055140999997</v>
      </c>
      <c r="H27" s="19">
        <f t="shared" si="3"/>
        <v>53.353178518</v>
      </c>
      <c r="I27" s="19">
        <f t="shared" si="3"/>
        <v>51.294886624999997</v>
      </c>
      <c r="J27" s="19">
        <f t="shared" si="3"/>
        <v>46.912912386999999</v>
      </c>
      <c r="K27" s="19">
        <f t="shared" si="3"/>
        <v>56.436372145999997</v>
      </c>
      <c r="L27" s="19">
        <f t="shared" si="3"/>
        <v>54.625368739999999</v>
      </c>
      <c r="M27" s="19">
        <f t="shared" si="3"/>
        <v>44.766989801000001</v>
      </c>
      <c r="N27" s="19">
        <f t="shared" si="3"/>
        <v>44.389671409000002</v>
      </c>
      <c r="O27" s="19">
        <f t="shared" si="3"/>
        <v>58.148068477000002</v>
      </c>
      <c r="P27" s="19">
        <f t="shared" si="3"/>
        <v>119.19023385</v>
      </c>
      <c r="Q27" s="19">
        <f t="shared" si="3"/>
        <v>79.815786756999998</v>
      </c>
      <c r="R27" s="19">
        <f t="shared" si="3"/>
        <v>84.953744975999996</v>
      </c>
      <c r="S27" s="19">
        <f t="shared" si="3"/>
        <v>59.035090283000002</v>
      </c>
      <c r="T27" s="19">
        <f t="shared" si="3"/>
        <v>209.30102972</v>
      </c>
      <c r="U27" s="19">
        <f t="shared" si="3"/>
        <v>412.78517196000001</v>
      </c>
      <c r="V27" s="19">
        <f t="shared" si="3"/>
        <v>196.90755267</v>
      </c>
      <c r="W27" s="19">
        <f t="shared" ref="W27" si="4">W19</f>
        <v>196.90755267</v>
      </c>
    </row>
    <row r="28" spans="1:23" x14ac:dyDescent="0.25">
      <c r="A28" s="6" t="s">
        <v>23</v>
      </c>
      <c r="B28" s="19">
        <f t="shared" ref="B28:V28" si="5">B26 - B27</f>
        <v>436.98080831779998</v>
      </c>
      <c r="C28" s="19">
        <f t="shared" si="5"/>
        <v>435.48118312610001</v>
      </c>
      <c r="D28" s="19">
        <f t="shared" si="5"/>
        <v>425.76717134830005</v>
      </c>
      <c r="E28" s="19">
        <f t="shared" si="5"/>
        <v>417.4254123421</v>
      </c>
      <c r="F28" s="19">
        <f t="shared" si="5"/>
        <v>400.17651173190001</v>
      </c>
      <c r="G28" s="19">
        <f t="shared" si="5"/>
        <v>360.1113755646</v>
      </c>
      <c r="H28" s="19">
        <f t="shared" si="5"/>
        <v>342.86542665720003</v>
      </c>
      <c r="I28" s="19">
        <f t="shared" si="5"/>
        <v>312.39734455070004</v>
      </c>
      <c r="J28" s="19">
        <f t="shared" si="5"/>
        <v>316.80180750299996</v>
      </c>
      <c r="K28" s="19">
        <f t="shared" si="5"/>
        <v>289.21814742690003</v>
      </c>
      <c r="L28" s="19">
        <f t="shared" si="5"/>
        <v>266.6215331633</v>
      </c>
      <c r="M28" s="19">
        <f t="shared" si="5"/>
        <v>258.12771978889998</v>
      </c>
      <c r="N28" s="19">
        <f t="shared" si="5"/>
        <v>242.1512125827</v>
      </c>
      <c r="O28" s="19">
        <f t="shared" si="5"/>
        <v>220.05239057269998</v>
      </c>
      <c r="P28" s="19">
        <f t="shared" si="5"/>
        <v>199.38418266279999</v>
      </c>
      <c r="Q28" s="19">
        <f t="shared" si="5"/>
        <v>183.64571931720002</v>
      </c>
      <c r="R28" s="19">
        <f t="shared" si="5"/>
        <v>176.98315504383498</v>
      </c>
      <c r="S28" s="19">
        <f t="shared" si="5"/>
        <v>175.11043799340001</v>
      </c>
      <c r="T28" s="19">
        <f t="shared" si="5"/>
        <v>168.08151315469999</v>
      </c>
      <c r="U28" s="19">
        <f t="shared" si="5"/>
        <v>143.08112082669999</v>
      </c>
      <c r="V28" s="19">
        <f t="shared" si="5"/>
        <v>137.87117227190001</v>
      </c>
      <c r="W28" s="19">
        <f t="shared" ref="W28" si="6">W26 - W27</f>
        <v>132.67018165789997</v>
      </c>
    </row>
    <row r="29" spans="1:23" x14ac:dyDescent="0.25">
      <c r="A29" s="6" t="s">
        <v>16</v>
      </c>
      <c r="B29" s="13">
        <v>17.977631087999999</v>
      </c>
      <c r="C29" s="13">
        <v>26.71516454</v>
      </c>
      <c r="D29" s="13">
        <v>16.035587185000001</v>
      </c>
      <c r="E29" s="13">
        <v>15.950237381000001</v>
      </c>
      <c r="F29" s="13">
        <v>16.003316479999999</v>
      </c>
      <c r="G29" s="13">
        <v>21.559425724</v>
      </c>
      <c r="H29" s="13">
        <v>12.038070660000001</v>
      </c>
      <c r="I29" s="13">
        <v>11.43901615</v>
      </c>
      <c r="J29" s="13">
        <v>5.1651969490000003</v>
      </c>
      <c r="K29" s="13">
        <v>11.651702886000001</v>
      </c>
      <c r="L29" s="13">
        <v>16.314059718999999</v>
      </c>
      <c r="M29" s="13">
        <v>8.0352325750000002</v>
      </c>
      <c r="N29" s="13">
        <v>8.7931557651999999</v>
      </c>
      <c r="O29" s="13">
        <v>25.476241276</v>
      </c>
      <c r="P29" s="13">
        <v>66.639085465999997</v>
      </c>
      <c r="Q29" s="13">
        <v>28.525783837999999</v>
      </c>
      <c r="R29" s="13">
        <v>28.770360491000002</v>
      </c>
      <c r="S29" s="13">
        <v>9.9683272453999994</v>
      </c>
      <c r="T29" s="13">
        <v>149.519012</v>
      </c>
      <c r="U29" s="13">
        <v>324.51909346000002</v>
      </c>
      <c r="V29" s="13">
        <v>107.94984012</v>
      </c>
      <c r="W29" s="13">
        <v>107.94984012</v>
      </c>
    </row>
    <row r="30" spans="1:23" x14ac:dyDescent="0.25">
      <c r="A30" s="6" t="s">
        <v>17</v>
      </c>
      <c r="B30" s="19">
        <f t="shared" ref="B30:V30" si="7">B26 - B29</f>
        <v>466.95829147979998</v>
      </c>
      <c r="C30" s="19">
        <f t="shared" si="7"/>
        <v>467.74377582610003</v>
      </c>
      <c r="D30" s="19">
        <f t="shared" si="7"/>
        <v>463.77626914130008</v>
      </c>
      <c r="E30" s="19">
        <f t="shared" si="7"/>
        <v>458.68470079409997</v>
      </c>
      <c r="F30" s="19">
        <f t="shared" si="7"/>
        <v>439.66516971289997</v>
      </c>
      <c r="G30" s="19">
        <f t="shared" si="7"/>
        <v>401.17400498159998</v>
      </c>
      <c r="H30" s="19">
        <f t="shared" si="7"/>
        <v>384.18053451520001</v>
      </c>
      <c r="I30" s="19">
        <f t="shared" si="7"/>
        <v>352.25321502570006</v>
      </c>
      <c r="J30" s="19">
        <f t="shared" si="7"/>
        <v>358.54952294099996</v>
      </c>
      <c r="K30" s="19">
        <f t="shared" si="7"/>
        <v>334.00281668690002</v>
      </c>
      <c r="L30" s="19">
        <f t="shared" si="7"/>
        <v>304.9328421843</v>
      </c>
      <c r="M30" s="19">
        <f t="shared" si="7"/>
        <v>294.85947701489999</v>
      </c>
      <c r="N30" s="19">
        <f t="shared" si="7"/>
        <v>277.74772822649999</v>
      </c>
      <c r="O30" s="19">
        <f t="shared" si="7"/>
        <v>252.72421777369999</v>
      </c>
      <c r="P30" s="19">
        <f t="shared" si="7"/>
        <v>251.9353310468</v>
      </c>
      <c r="Q30" s="19">
        <f t="shared" si="7"/>
        <v>234.93572223620004</v>
      </c>
      <c r="R30" s="19">
        <f t="shared" si="7"/>
        <v>233.16653952883499</v>
      </c>
      <c r="S30" s="19">
        <f t="shared" si="7"/>
        <v>224.17720103100001</v>
      </c>
      <c r="T30" s="19">
        <f t="shared" si="7"/>
        <v>227.86353087469999</v>
      </c>
      <c r="U30" s="19">
        <f t="shared" si="7"/>
        <v>231.34719932669998</v>
      </c>
      <c r="V30" s="19">
        <f t="shared" si="7"/>
        <v>226.8288848219</v>
      </c>
      <c r="W30" s="19">
        <f t="shared" ref="W30" si="8">W26 - W29</f>
        <v>221.62789420789997</v>
      </c>
    </row>
    <row r="31" spans="1:23" x14ac:dyDescent="0.25">
      <c r="A31" s="6" t="s">
        <v>18</v>
      </c>
      <c r="B31" s="19">
        <f t="shared" ref="B31:V31" si="9">B27 - B29</f>
        <v>29.977483162000002</v>
      </c>
      <c r="C31" s="19">
        <f t="shared" si="9"/>
        <v>32.262592699999999</v>
      </c>
      <c r="D31" s="19">
        <f t="shared" si="9"/>
        <v>38.009097792999995</v>
      </c>
      <c r="E31" s="19">
        <f t="shared" si="9"/>
        <v>41.259288452</v>
      </c>
      <c r="F31" s="19">
        <f t="shared" si="9"/>
        <v>39.488657981000003</v>
      </c>
      <c r="G31" s="19">
        <f t="shared" si="9"/>
        <v>41.062629416999997</v>
      </c>
      <c r="H31" s="19">
        <f t="shared" si="9"/>
        <v>41.315107857999998</v>
      </c>
      <c r="I31" s="19">
        <f t="shared" si="9"/>
        <v>39.855870474999996</v>
      </c>
      <c r="J31" s="19">
        <f t="shared" si="9"/>
        <v>41.747715438</v>
      </c>
      <c r="K31" s="19">
        <f t="shared" si="9"/>
        <v>44.784669259999994</v>
      </c>
      <c r="L31" s="19">
        <f t="shared" si="9"/>
        <v>38.311309021</v>
      </c>
      <c r="M31" s="19">
        <f t="shared" si="9"/>
        <v>36.731757225999999</v>
      </c>
      <c r="N31" s="19">
        <f t="shared" si="9"/>
        <v>35.596515643800004</v>
      </c>
      <c r="O31" s="19">
        <f t="shared" si="9"/>
        <v>32.671827200999999</v>
      </c>
      <c r="P31" s="19">
        <f t="shared" si="9"/>
        <v>52.551148384000001</v>
      </c>
      <c r="Q31" s="19">
        <f t="shared" si="9"/>
        <v>51.290002919000003</v>
      </c>
      <c r="R31" s="19">
        <f t="shared" si="9"/>
        <v>56.183384484999991</v>
      </c>
      <c r="S31" s="19">
        <f t="shared" si="9"/>
        <v>49.066763037600005</v>
      </c>
      <c r="T31" s="19">
        <f t="shared" si="9"/>
        <v>59.782017719999999</v>
      </c>
      <c r="U31" s="19">
        <f t="shared" si="9"/>
        <v>88.266078499999992</v>
      </c>
      <c r="V31" s="19">
        <f t="shared" si="9"/>
        <v>88.957712549999997</v>
      </c>
      <c r="W31" s="19">
        <f t="shared" ref="W31" si="10">W27 - W29</f>
        <v>88.957712549999997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363EF-3E9A-49F6-8B6A-A3DBE37B843A}">
  <dimension ref="A1:W31"/>
  <sheetViews>
    <sheetView workbookViewId="0">
      <pane xSplit="1" ySplit="6" topLeftCell="G7" activePane="bottomRight" state="frozen"/>
      <selection pane="topRight" activeCell="B1" sqref="B1"/>
      <selection pane="bottomLeft" activeCell="A7" sqref="A7"/>
      <selection pane="bottomRight" activeCell="T22" sqref="T22"/>
    </sheetView>
  </sheetViews>
  <sheetFormatPr defaultColWidth="9.140625" defaultRowHeight="15" x14ac:dyDescent="0.25"/>
  <cols>
    <col min="1" max="1" width="35.5703125" bestFit="1" customWidth="1"/>
  </cols>
  <sheetData>
    <row r="1" spans="1:23" ht="39" x14ac:dyDescent="0.25">
      <c r="A1" s="18" t="s">
        <v>122</v>
      </c>
      <c r="B1" s="17"/>
      <c r="C1" s="17"/>
      <c r="D1" s="17"/>
      <c r="E1" s="17"/>
      <c r="F1" s="17"/>
      <c r="G1" s="17"/>
      <c r="H1" s="17"/>
      <c r="I1" s="17"/>
      <c r="J1" s="17"/>
      <c r="K1" s="17"/>
      <c r="L1" s="17"/>
      <c r="M1" s="17"/>
      <c r="N1" s="17"/>
      <c r="O1" s="17"/>
      <c r="P1" s="17"/>
      <c r="Q1" s="17"/>
      <c r="R1" s="17"/>
      <c r="S1" s="17"/>
      <c r="T1" s="17"/>
      <c r="U1" s="17"/>
      <c r="V1" s="17"/>
    </row>
    <row r="2" spans="1:23" ht="26.25" x14ac:dyDescent="0.25">
      <c r="A2" s="18" t="s">
        <v>25</v>
      </c>
      <c r="B2" s="17"/>
      <c r="C2" s="17"/>
      <c r="D2" s="17"/>
      <c r="E2" s="17"/>
      <c r="F2" s="17"/>
      <c r="G2" s="17"/>
      <c r="H2" s="17"/>
      <c r="I2" s="17"/>
      <c r="J2" s="17"/>
      <c r="K2" s="17"/>
      <c r="L2" s="17"/>
      <c r="M2" s="17"/>
      <c r="N2" s="17"/>
      <c r="O2" s="17"/>
      <c r="P2" s="17"/>
      <c r="Q2" s="17"/>
      <c r="R2" s="17"/>
      <c r="S2" s="17"/>
      <c r="T2" s="17"/>
      <c r="U2" s="17"/>
      <c r="V2" s="17"/>
    </row>
    <row r="3" spans="1:23" x14ac:dyDescent="0.25">
      <c r="A3" s="18"/>
      <c r="B3" s="17"/>
      <c r="C3" s="17"/>
      <c r="D3" s="17"/>
      <c r="E3" s="17"/>
      <c r="F3" s="17"/>
      <c r="G3" s="17"/>
      <c r="H3" s="17"/>
      <c r="I3" s="17"/>
      <c r="J3" s="17"/>
      <c r="K3" s="17"/>
      <c r="L3" s="17"/>
      <c r="M3" s="17"/>
      <c r="N3" s="17"/>
      <c r="O3" s="17"/>
      <c r="P3" s="17"/>
      <c r="Q3" s="17"/>
      <c r="R3" s="17"/>
      <c r="S3" s="17"/>
      <c r="T3" s="17"/>
      <c r="U3" s="17"/>
      <c r="V3" s="17"/>
    </row>
    <row r="4" spans="1:23" x14ac:dyDescent="0.25">
      <c r="A4" s="18"/>
      <c r="B4" s="17"/>
      <c r="C4" s="17"/>
      <c r="D4" s="17"/>
      <c r="E4" s="17"/>
      <c r="F4" s="17"/>
      <c r="G4" s="17"/>
      <c r="H4" s="17"/>
      <c r="I4" s="17"/>
      <c r="J4" s="17"/>
      <c r="K4" s="17"/>
      <c r="L4" s="17"/>
      <c r="M4" s="17"/>
      <c r="N4" s="17"/>
      <c r="O4" s="17"/>
      <c r="P4" s="17"/>
      <c r="Q4" s="17"/>
      <c r="R4" s="17"/>
      <c r="S4" s="17"/>
      <c r="T4" s="17"/>
      <c r="U4" s="17"/>
      <c r="V4" s="17"/>
    </row>
    <row r="5" spans="1:23" x14ac:dyDescent="0.25">
      <c r="A5" s="17"/>
      <c r="B5" s="17"/>
      <c r="C5" s="17"/>
      <c r="D5" s="17"/>
      <c r="E5" s="17"/>
      <c r="F5" s="17"/>
      <c r="G5" s="17"/>
      <c r="H5" s="17"/>
      <c r="I5" s="17"/>
      <c r="J5" s="17"/>
      <c r="K5" s="17"/>
      <c r="L5" s="17"/>
      <c r="M5" s="17"/>
      <c r="N5" s="17"/>
      <c r="O5" s="17"/>
      <c r="P5" s="17"/>
      <c r="Q5" s="17"/>
      <c r="R5" s="17"/>
      <c r="S5" s="17"/>
      <c r="T5" s="17"/>
      <c r="U5" s="17"/>
      <c r="V5" s="17"/>
    </row>
    <row r="6" spans="1:23" x14ac:dyDescent="0.25">
      <c r="A6" s="3" t="s">
        <v>0</v>
      </c>
      <c r="B6" s="4">
        <v>2002</v>
      </c>
      <c r="C6" s="4">
        <v>2003</v>
      </c>
      <c r="D6" s="4">
        <v>2004</v>
      </c>
      <c r="E6" s="4">
        <v>2005</v>
      </c>
      <c r="F6" s="4">
        <v>2006</v>
      </c>
      <c r="G6" s="4">
        <v>2007</v>
      </c>
      <c r="H6" s="4">
        <v>2008</v>
      </c>
      <c r="I6" s="4">
        <v>2009</v>
      </c>
      <c r="J6" s="4">
        <v>2010</v>
      </c>
      <c r="K6" s="4">
        <v>2011</v>
      </c>
      <c r="L6" s="4">
        <v>2012</v>
      </c>
      <c r="M6" s="4">
        <v>2013</v>
      </c>
      <c r="N6" s="4">
        <v>2014</v>
      </c>
      <c r="O6" s="4">
        <v>2015</v>
      </c>
      <c r="P6" s="4">
        <v>2016</v>
      </c>
      <c r="Q6" s="4">
        <v>2017</v>
      </c>
      <c r="R6" s="23">
        <v>2018</v>
      </c>
      <c r="S6" s="23">
        <v>2019</v>
      </c>
      <c r="T6" s="23">
        <v>2020</v>
      </c>
      <c r="U6" s="23">
        <v>2021</v>
      </c>
      <c r="V6" s="23">
        <v>2022</v>
      </c>
      <c r="W6" s="23">
        <v>2023</v>
      </c>
    </row>
    <row r="7" spans="1:23" x14ac:dyDescent="0.25">
      <c r="A7" s="14" t="s">
        <v>1</v>
      </c>
      <c r="B7" s="13">
        <v>26.218640245</v>
      </c>
      <c r="C7" s="13">
        <v>26.186146226000002</v>
      </c>
      <c r="D7" s="13">
        <v>24.455861543000001</v>
      </c>
      <c r="E7" s="13">
        <v>24.455861543000001</v>
      </c>
      <c r="F7" s="13">
        <v>28.246791472000002</v>
      </c>
      <c r="G7" s="13">
        <v>21.739235981</v>
      </c>
      <c r="H7" s="13">
        <v>21.734203651000001</v>
      </c>
      <c r="I7" s="13">
        <v>18.012781724</v>
      </c>
      <c r="J7" s="13">
        <v>17.062072539999999</v>
      </c>
      <c r="K7" s="13">
        <v>20.545461190000001</v>
      </c>
      <c r="L7" s="13">
        <v>20.972024058999999</v>
      </c>
      <c r="M7" s="13">
        <v>19.711494119000001</v>
      </c>
      <c r="N7" s="13">
        <v>20.02665408</v>
      </c>
      <c r="O7" s="13">
        <v>18.503346633</v>
      </c>
      <c r="P7" s="13">
        <v>18.198175188</v>
      </c>
      <c r="Q7" s="13">
        <v>17.339928486000002</v>
      </c>
      <c r="R7" s="13">
        <v>16.979049518</v>
      </c>
      <c r="S7" s="13">
        <v>17.735633146000001</v>
      </c>
      <c r="T7" s="13">
        <v>17.954707612</v>
      </c>
      <c r="U7" s="13">
        <v>18.756175483</v>
      </c>
      <c r="V7" s="13">
        <v>19.210795045000001</v>
      </c>
      <c r="W7" s="13">
        <v>19.210795045000001</v>
      </c>
    </row>
    <row r="8" spans="1:23" x14ac:dyDescent="0.25">
      <c r="A8" s="14" t="s">
        <v>2</v>
      </c>
      <c r="B8" s="13">
        <v>61.465001254000001</v>
      </c>
      <c r="C8" s="13">
        <v>60.694997344999997</v>
      </c>
      <c r="D8" s="13">
        <v>69.381391948000001</v>
      </c>
      <c r="E8" s="13">
        <v>68.801840948000006</v>
      </c>
      <c r="F8" s="13">
        <v>72.233530973000001</v>
      </c>
      <c r="G8" s="13">
        <v>72.630041366</v>
      </c>
      <c r="H8" s="13">
        <v>70.836670166000005</v>
      </c>
      <c r="I8" s="13">
        <v>64.638395676000002</v>
      </c>
      <c r="J8" s="13">
        <v>67.564101406999995</v>
      </c>
      <c r="K8" s="13">
        <v>68.935154553999993</v>
      </c>
      <c r="L8" s="13">
        <v>69.809794206999996</v>
      </c>
      <c r="M8" s="13">
        <v>70.936404320999998</v>
      </c>
      <c r="N8" s="13">
        <v>64.747132579999999</v>
      </c>
      <c r="O8" s="13">
        <v>61.989551790999997</v>
      </c>
      <c r="P8" s="13">
        <v>62.532011437999998</v>
      </c>
      <c r="Q8" s="13">
        <v>62.151565630999997</v>
      </c>
      <c r="R8" s="13">
        <v>59.902619547999997</v>
      </c>
      <c r="S8" s="13">
        <v>59.472530607000003</v>
      </c>
      <c r="T8" s="13">
        <v>88.807036017000001</v>
      </c>
      <c r="U8" s="13">
        <v>85.193657884999993</v>
      </c>
      <c r="V8" s="13">
        <v>85.343784740000004</v>
      </c>
      <c r="W8" s="13">
        <v>85.343784740000004</v>
      </c>
    </row>
    <row r="9" spans="1:23" x14ac:dyDescent="0.25">
      <c r="A9" s="14" t="s">
        <v>3</v>
      </c>
      <c r="B9" s="13">
        <v>169.076662</v>
      </c>
      <c r="C9" s="13">
        <v>177.41393273</v>
      </c>
      <c r="D9" s="13">
        <v>181.60911256</v>
      </c>
      <c r="E9" s="13">
        <v>189.98876132000001</v>
      </c>
      <c r="F9" s="13">
        <v>169.39568992</v>
      </c>
      <c r="G9" s="13">
        <v>186.17342338</v>
      </c>
      <c r="H9" s="13">
        <v>207.10785419999999</v>
      </c>
      <c r="I9" s="13">
        <v>220.73689474</v>
      </c>
      <c r="J9" s="13">
        <v>235.35246748</v>
      </c>
      <c r="K9" s="13">
        <v>228.60637854999999</v>
      </c>
      <c r="L9" s="13">
        <v>192.46357429</v>
      </c>
      <c r="M9" s="13">
        <v>248.23135098</v>
      </c>
      <c r="N9" s="13">
        <v>249.85761506</v>
      </c>
      <c r="O9" s="13">
        <v>221.27633252000001</v>
      </c>
      <c r="P9" s="13">
        <v>193.92673074000001</v>
      </c>
      <c r="Q9" s="13">
        <v>187.98153085000001</v>
      </c>
      <c r="R9" s="13">
        <v>227.27329842</v>
      </c>
      <c r="S9" s="13">
        <v>236.12045184999999</v>
      </c>
      <c r="T9" s="13">
        <v>266.40457742000001</v>
      </c>
      <c r="U9" s="13">
        <v>265.47978613999999</v>
      </c>
      <c r="V9" s="13">
        <v>265.53758837999999</v>
      </c>
      <c r="W9" s="13">
        <v>265.53758837999999</v>
      </c>
    </row>
    <row r="10" spans="1:23" x14ac:dyDescent="0.25">
      <c r="A10" s="14" t="s">
        <v>4</v>
      </c>
      <c r="B10" s="13">
        <v>2.2330048033000001</v>
      </c>
      <c r="C10" s="13">
        <v>2.2330048033000001</v>
      </c>
      <c r="D10" s="13">
        <v>1.9302724739999999</v>
      </c>
      <c r="E10" s="13">
        <v>1.9302724739999999</v>
      </c>
      <c r="F10" s="13">
        <v>1.1218146449999999</v>
      </c>
      <c r="G10" s="13">
        <v>1.1218146449999999</v>
      </c>
      <c r="H10" s="13">
        <v>1.1218146449999999</v>
      </c>
      <c r="I10" s="13">
        <v>1.0190425207</v>
      </c>
      <c r="J10" s="13">
        <v>0.99162318000000005</v>
      </c>
      <c r="K10" s="13">
        <v>0.99162335999999995</v>
      </c>
      <c r="L10" s="13">
        <v>0.99162318000000005</v>
      </c>
      <c r="M10" s="13">
        <v>0.8844862657</v>
      </c>
      <c r="N10" s="13">
        <v>0.79737970459999996</v>
      </c>
      <c r="O10" s="13">
        <v>0.79285868270000004</v>
      </c>
      <c r="P10" s="13">
        <v>0.82590150350000002</v>
      </c>
      <c r="Q10" s="13">
        <v>0.89591658460000001</v>
      </c>
      <c r="R10" s="13">
        <v>0.92946681750000004</v>
      </c>
      <c r="S10" s="13">
        <v>0.87480793509999999</v>
      </c>
      <c r="T10" s="13">
        <v>0.85720835449999999</v>
      </c>
      <c r="U10" s="13">
        <v>0.88140315319999996</v>
      </c>
      <c r="V10" s="13">
        <v>0.87892960580000001</v>
      </c>
      <c r="W10" s="13">
        <v>0.87892960580000001</v>
      </c>
    </row>
    <row r="11" spans="1:23" x14ac:dyDescent="0.25">
      <c r="A11" s="14" t="s">
        <v>5</v>
      </c>
      <c r="B11" s="13">
        <v>3.8646818662000002</v>
      </c>
      <c r="C11" s="13">
        <v>3.8646818662000002</v>
      </c>
      <c r="D11" s="13">
        <v>3.8687301300999999</v>
      </c>
      <c r="E11" s="13">
        <v>3.8687301300999999</v>
      </c>
      <c r="F11" s="13">
        <v>4.5573437494000002</v>
      </c>
      <c r="G11" s="13">
        <v>4.5573437494000002</v>
      </c>
      <c r="H11" s="13">
        <v>4.5573437494000002</v>
      </c>
      <c r="I11" s="13">
        <v>3.0759409806</v>
      </c>
      <c r="J11" s="13">
        <v>3.7111157822999998</v>
      </c>
      <c r="K11" s="13">
        <v>3.7111157822999998</v>
      </c>
      <c r="L11" s="13">
        <v>3.7111157822999998</v>
      </c>
      <c r="M11" s="13">
        <v>2.9997172653000002</v>
      </c>
      <c r="N11" s="13">
        <v>3.5315362424000001</v>
      </c>
      <c r="O11" s="13">
        <v>2.8212200339</v>
      </c>
      <c r="P11" s="13">
        <v>2.6779986500000001</v>
      </c>
      <c r="Q11" s="13">
        <v>2.6221153248000002</v>
      </c>
      <c r="R11" s="13">
        <v>2.6359420654000001</v>
      </c>
      <c r="S11" s="13">
        <v>2.5091745079000001</v>
      </c>
      <c r="T11" s="13">
        <v>2.0391428002</v>
      </c>
      <c r="U11" s="13">
        <v>2.4652969575000001</v>
      </c>
      <c r="V11" s="13">
        <v>2.3664868286999998</v>
      </c>
      <c r="W11" s="13">
        <v>2.3664868286999998</v>
      </c>
    </row>
    <row r="12" spans="1:23" x14ac:dyDescent="0.25">
      <c r="A12" s="14" t="s">
        <v>6</v>
      </c>
      <c r="B12" s="13">
        <v>4.4908529879000003</v>
      </c>
      <c r="C12" s="13">
        <v>4.7511253545000001</v>
      </c>
      <c r="D12" s="13">
        <v>4.8554078774000002</v>
      </c>
      <c r="E12" s="13">
        <v>5.0149704313000001</v>
      </c>
      <c r="F12" s="13">
        <v>4.8625490105000004</v>
      </c>
      <c r="G12" s="13">
        <v>4.7164206962000002</v>
      </c>
      <c r="H12" s="13">
        <v>4.9939035688000004</v>
      </c>
      <c r="I12" s="13">
        <v>4.7241775578</v>
      </c>
      <c r="J12" s="13">
        <v>4.7131459338999999</v>
      </c>
      <c r="K12" s="13">
        <v>5.1840261485000001</v>
      </c>
      <c r="L12" s="13">
        <v>5.7095794100999999</v>
      </c>
      <c r="M12" s="13">
        <v>4.7624627732000002</v>
      </c>
      <c r="N12" s="13">
        <v>4.9447464561999999</v>
      </c>
      <c r="O12" s="13">
        <v>4.8777995502999998</v>
      </c>
      <c r="P12" s="13">
        <v>5.0683359885000003</v>
      </c>
      <c r="Q12" s="13">
        <v>4.3048423219999998</v>
      </c>
      <c r="R12" s="13">
        <v>4.0283225703000003</v>
      </c>
      <c r="S12" s="13">
        <v>3.8613559633999999</v>
      </c>
      <c r="T12" s="13">
        <v>4.3461884508999997</v>
      </c>
      <c r="U12" s="13">
        <v>4.6526979870999998</v>
      </c>
      <c r="V12" s="13">
        <v>4.6409195057000003</v>
      </c>
      <c r="W12" s="13">
        <v>4.6409195057000003</v>
      </c>
    </row>
    <row r="13" spans="1:23" x14ac:dyDescent="0.25">
      <c r="A13" s="14" t="s">
        <v>7</v>
      </c>
      <c r="B13" s="13">
        <v>76.347077866000006</v>
      </c>
      <c r="C13" s="13">
        <v>76.347077866000006</v>
      </c>
      <c r="D13" s="13">
        <v>80.686171458999993</v>
      </c>
      <c r="E13" s="13">
        <v>80.686171458999993</v>
      </c>
      <c r="F13" s="13">
        <v>80.086316042999997</v>
      </c>
      <c r="G13" s="13">
        <v>80.030778491999996</v>
      </c>
      <c r="H13" s="13">
        <v>80.030778491999996</v>
      </c>
      <c r="I13" s="13">
        <v>77.336391558000003</v>
      </c>
      <c r="J13" s="13">
        <v>79.152603073999998</v>
      </c>
      <c r="K13" s="13">
        <v>79.103636584</v>
      </c>
      <c r="L13" s="13">
        <v>79.077379828000005</v>
      </c>
      <c r="M13" s="13">
        <v>78.542366681999994</v>
      </c>
      <c r="N13" s="13">
        <v>81.518157516000002</v>
      </c>
      <c r="O13" s="13">
        <v>81.605008638000001</v>
      </c>
      <c r="P13" s="13">
        <v>100.68265704</v>
      </c>
      <c r="Q13" s="13">
        <v>100.55804103</v>
      </c>
      <c r="R13" s="13">
        <v>100.45261737</v>
      </c>
      <c r="S13" s="13">
        <v>100.75060352</v>
      </c>
      <c r="T13" s="13">
        <v>146.23949809999999</v>
      </c>
      <c r="U13" s="13">
        <v>146.46230270999999</v>
      </c>
      <c r="V13" s="13">
        <v>146.31631479999999</v>
      </c>
      <c r="W13" s="13">
        <v>146.31631479999999</v>
      </c>
    </row>
    <row r="14" spans="1:23" x14ac:dyDescent="0.25">
      <c r="A14" s="14" t="s">
        <v>8</v>
      </c>
      <c r="B14" s="13">
        <v>7.1438099999999996E-5</v>
      </c>
      <c r="C14" s="13">
        <v>7.1438099999999996E-5</v>
      </c>
      <c r="D14" s="13">
        <v>3.0164900000000003E-4</v>
      </c>
      <c r="E14" s="13">
        <v>3.0164900000000003E-4</v>
      </c>
      <c r="F14" s="13">
        <v>5.6095929999999997E-4</v>
      </c>
      <c r="G14" s="13">
        <v>5.6108989999999995E-4</v>
      </c>
      <c r="H14" s="13">
        <v>5.6108989999999995E-4</v>
      </c>
      <c r="I14" s="13">
        <v>1.9654129999999999E-4</v>
      </c>
      <c r="J14" s="13">
        <v>6.9817640000000003E-4</v>
      </c>
      <c r="K14" s="13">
        <v>6.9835489999999997E-4</v>
      </c>
      <c r="L14" s="13">
        <v>6.9835489999999997E-4</v>
      </c>
      <c r="M14" s="13">
        <v>8.2241680000000002E-4</v>
      </c>
      <c r="N14" s="13">
        <v>8.0560940000000002E-4</v>
      </c>
      <c r="O14" s="13">
        <v>5.7923459999999996E-4</v>
      </c>
      <c r="P14" s="13">
        <v>0.74410147900000001</v>
      </c>
      <c r="Q14" s="13">
        <v>4.01376E-4</v>
      </c>
      <c r="R14" s="13">
        <v>2.034805E-4</v>
      </c>
      <c r="S14" s="13">
        <v>4.9525380000000003E-4</v>
      </c>
      <c r="T14" s="13">
        <v>0.72671561309999999</v>
      </c>
      <c r="U14" s="13">
        <v>0.86721363439999999</v>
      </c>
      <c r="V14" s="13">
        <v>0.90315245109999998</v>
      </c>
      <c r="W14" s="13">
        <v>0.90315245109999998</v>
      </c>
    </row>
    <row r="15" spans="1:23" x14ac:dyDescent="0.25">
      <c r="A15" s="14" t="s">
        <v>10</v>
      </c>
      <c r="B15" s="13">
        <v>1.7468813469</v>
      </c>
      <c r="C15" s="13">
        <v>1.7468813469</v>
      </c>
      <c r="D15" s="13">
        <v>1.9283621474999999</v>
      </c>
      <c r="E15" s="13">
        <v>1.9283621474999999</v>
      </c>
      <c r="F15" s="13">
        <v>1.6974132662000001</v>
      </c>
      <c r="G15" s="13">
        <v>1.7067310301</v>
      </c>
      <c r="H15" s="13">
        <v>1.7067310301</v>
      </c>
      <c r="I15" s="13">
        <v>1.5793369506999999</v>
      </c>
      <c r="J15" s="13">
        <v>1.334905249</v>
      </c>
      <c r="K15" s="13">
        <v>1.3348308803</v>
      </c>
      <c r="L15" s="13">
        <v>1.3197040814000001</v>
      </c>
      <c r="M15" s="13">
        <v>1.324578284</v>
      </c>
      <c r="N15" s="13">
        <v>1.1277019425000001</v>
      </c>
      <c r="O15" s="13">
        <v>1.0879967634000001</v>
      </c>
      <c r="P15" s="13">
        <v>1.1224287036</v>
      </c>
      <c r="Q15" s="13">
        <v>0.98338439129999999</v>
      </c>
      <c r="R15" s="13">
        <v>0.99154620390000003</v>
      </c>
      <c r="S15" s="13">
        <v>1.0190621278000001</v>
      </c>
      <c r="T15" s="13">
        <v>0.92168253300000003</v>
      </c>
      <c r="U15" s="13">
        <v>1.0089551617000001</v>
      </c>
      <c r="V15" s="13">
        <v>0.95765425739999999</v>
      </c>
      <c r="W15" s="13">
        <v>0.95765425739999999</v>
      </c>
    </row>
    <row r="16" spans="1:23" x14ac:dyDescent="0.25">
      <c r="A16" s="14" t="s">
        <v>11</v>
      </c>
      <c r="B16" s="13">
        <v>76.414042049000003</v>
      </c>
      <c r="C16" s="13">
        <v>76.414042049000003</v>
      </c>
      <c r="D16" s="13">
        <v>76.456498679000006</v>
      </c>
      <c r="E16" s="13">
        <v>76.456498679000006</v>
      </c>
      <c r="F16" s="13">
        <v>76.42507191</v>
      </c>
      <c r="G16" s="13">
        <v>76.417909225000002</v>
      </c>
      <c r="H16" s="13">
        <v>76.417909225000002</v>
      </c>
      <c r="I16" s="13">
        <v>76.418044729000002</v>
      </c>
      <c r="J16" s="13">
        <v>76.45039921</v>
      </c>
      <c r="K16" s="13">
        <v>76.495247222000003</v>
      </c>
      <c r="L16" s="13">
        <v>76.499724920000006</v>
      </c>
      <c r="M16" s="13">
        <v>76.502741701000005</v>
      </c>
      <c r="N16" s="13">
        <v>76.461600404999999</v>
      </c>
      <c r="O16" s="13">
        <v>76.462609810999993</v>
      </c>
      <c r="P16" s="13">
        <v>76.459178527000006</v>
      </c>
      <c r="Q16" s="13">
        <v>76.473369133000006</v>
      </c>
      <c r="R16" s="13">
        <v>76.466452438999994</v>
      </c>
      <c r="S16" s="13">
        <v>76.487838357000001</v>
      </c>
      <c r="T16" s="13">
        <v>84.682813362000005</v>
      </c>
      <c r="U16" s="13">
        <v>84.673495904000006</v>
      </c>
      <c r="V16" s="13">
        <v>84.649602291999997</v>
      </c>
      <c r="W16" s="13">
        <v>84.649602291999997</v>
      </c>
    </row>
    <row r="17" spans="1:23" x14ac:dyDescent="0.25">
      <c r="A17" s="14" t="s">
        <v>12</v>
      </c>
      <c r="B17" s="13">
        <v>100.30441752</v>
      </c>
      <c r="C17" s="13">
        <v>98.723544891000003</v>
      </c>
      <c r="D17" s="13">
        <v>96.482092226000006</v>
      </c>
      <c r="E17" s="13">
        <v>92.272043312999998</v>
      </c>
      <c r="F17" s="13">
        <v>89.702506353000004</v>
      </c>
      <c r="G17" s="13">
        <v>78.765458491999993</v>
      </c>
      <c r="H17" s="13">
        <v>73.813144042000005</v>
      </c>
      <c r="I17" s="13">
        <v>66.770943496000001</v>
      </c>
      <c r="J17" s="13">
        <v>67.987590652999998</v>
      </c>
      <c r="K17" s="13">
        <v>57.456684637000002</v>
      </c>
      <c r="L17" s="13">
        <v>51.665756766000001</v>
      </c>
      <c r="M17" s="13">
        <v>48.955121495</v>
      </c>
      <c r="N17" s="13">
        <v>43.450022992000001</v>
      </c>
      <c r="O17" s="13">
        <v>37.887916844999999</v>
      </c>
      <c r="P17" s="13">
        <v>32.261512265</v>
      </c>
      <c r="Q17" s="13">
        <v>28.407020151000001</v>
      </c>
      <c r="R17" s="13">
        <v>24.943375328999998</v>
      </c>
      <c r="S17" s="13">
        <v>26.717602314000001</v>
      </c>
      <c r="T17" s="13">
        <v>22.490023999000002</v>
      </c>
      <c r="U17" s="13">
        <v>21.226739563999999</v>
      </c>
      <c r="V17" s="13">
        <v>18.757297530999999</v>
      </c>
      <c r="W17" s="13">
        <v>16.287855497999999</v>
      </c>
    </row>
    <row r="18" spans="1:23" x14ac:dyDescent="0.25">
      <c r="A18" s="14" t="s">
        <v>13</v>
      </c>
      <c r="B18" s="13">
        <v>63.492905108000002</v>
      </c>
      <c r="C18" s="13">
        <v>63.030319120000001</v>
      </c>
      <c r="D18" s="13">
        <v>60.923775437000003</v>
      </c>
      <c r="E18" s="13">
        <v>60.255548892</v>
      </c>
      <c r="F18" s="13">
        <v>57.693475874000001</v>
      </c>
      <c r="G18" s="13">
        <v>54.818875820000002</v>
      </c>
      <c r="H18" s="13">
        <v>51.996849345000001</v>
      </c>
      <c r="I18" s="13">
        <v>48.991136679999997</v>
      </c>
      <c r="J18" s="13">
        <v>46.979306305000001</v>
      </c>
      <c r="K18" s="13">
        <v>45.050625654000001</v>
      </c>
      <c r="L18" s="13">
        <v>43.106684317000003</v>
      </c>
      <c r="M18" s="13">
        <v>41.512482824999999</v>
      </c>
      <c r="N18" s="13">
        <v>40.037835682000001</v>
      </c>
      <c r="O18" s="13">
        <v>38.056781162</v>
      </c>
      <c r="P18" s="13">
        <v>35.291595166999997</v>
      </c>
      <c r="Q18" s="13">
        <v>34.098415256999999</v>
      </c>
      <c r="R18" s="13">
        <v>32.686499452</v>
      </c>
      <c r="S18" s="13">
        <v>31.564086523</v>
      </c>
      <c r="T18" s="13">
        <v>29.167329615</v>
      </c>
      <c r="U18" s="13">
        <v>39.328801065999997</v>
      </c>
      <c r="V18" s="13">
        <v>37.897556299000001</v>
      </c>
      <c r="W18" s="13">
        <v>36.308085046999999</v>
      </c>
    </row>
    <row r="19" spans="1:23" x14ac:dyDescent="0.25">
      <c r="A19" s="14" t="s">
        <v>14</v>
      </c>
      <c r="B19" s="13">
        <v>566.09759678</v>
      </c>
      <c r="C19" s="13">
        <v>764.63867115999994</v>
      </c>
      <c r="D19" s="13">
        <v>687.99797120999995</v>
      </c>
      <c r="E19" s="13">
        <v>729.67580079000004</v>
      </c>
      <c r="F19" s="13">
        <v>710.98374486</v>
      </c>
      <c r="G19" s="13">
        <v>812.23862052000004</v>
      </c>
      <c r="H19" s="13">
        <v>677.34965460000001</v>
      </c>
      <c r="I19" s="13">
        <v>650.84132435000004</v>
      </c>
      <c r="J19" s="13">
        <v>584.58888532000003</v>
      </c>
      <c r="K19" s="13">
        <v>723.50151900000003</v>
      </c>
      <c r="L19" s="13">
        <v>700.89145768000003</v>
      </c>
      <c r="M19" s="13">
        <v>558.04633623999996</v>
      </c>
      <c r="N19" s="13">
        <v>564.13550635000001</v>
      </c>
      <c r="O19" s="13">
        <v>759.77245504999996</v>
      </c>
      <c r="P19" s="13">
        <v>956.29948764999995</v>
      </c>
      <c r="Q19" s="13">
        <v>1057.8195581</v>
      </c>
      <c r="R19" s="13">
        <v>1045.4728358</v>
      </c>
      <c r="S19" s="13">
        <v>711.70745602</v>
      </c>
      <c r="T19" s="13">
        <v>1441.0517379999999</v>
      </c>
      <c r="U19" s="13">
        <v>2777.2290444999999</v>
      </c>
      <c r="V19" s="13">
        <v>1590.4993373</v>
      </c>
      <c r="W19" s="13">
        <v>1590.4993373</v>
      </c>
    </row>
    <row r="20" spans="1:23" x14ac:dyDescent="0.25">
      <c r="A20" s="17"/>
      <c r="B20" s="21"/>
      <c r="C20" s="21"/>
      <c r="D20" s="21"/>
      <c r="E20" s="21"/>
      <c r="F20" s="21"/>
      <c r="G20" s="21"/>
      <c r="H20" s="21"/>
      <c r="I20" s="21"/>
      <c r="J20" s="21"/>
      <c r="K20" s="21"/>
      <c r="L20" s="19"/>
      <c r="M20" s="19"/>
      <c r="N20" s="19"/>
      <c r="O20" s="19"/>
      <c r="P20" s="19"/>
      <c r="Q20" s="19"/>
      <c r="R20" s="21"/>
      <c r="S20" s="21"/>
      <c r="T20" s="21"/>
      <c r="U20" s="21"/>
      <c r="V20" s="21"/>
    </row>
    <row r="21" spans="1:23" x14ac:dyDescent="0.25">
      <c r="A21" s="17"/>
      <c r="B21" s="21"/>
      <c r="C21" s="21"/>
      <c r="D21" s="21"/>
      <c r="E21" s="21"/>
      <c r="F21" s="21"/>
      <c r="G21" s="21"/>
      <c r="H21" s="21"/>
      <c r="I21" s="21"/>
      <c r="J21" s="21"/>
      <c r="K21" s="21"/>
      <c r="L21" s="19"/>
      <c r="M21" s="19"/>
      <c r="N21" s="19"/>
      <c r="O21" s="19"/>
      <c r="P21" s="19"/>
      <c r="Q21" s="19"/>
      <c r="R21" s="21"/>
      <c r="S21" s="21"/>
      <c r="T21" s="21"/>
      <c r="U21" s="21"/>
      <c r="V21" s="21"/>
    </row>
    <row r="22" spans="1:23" x14ac:dyDescent="0.25">
      <c r="A22" s="17"/>
      <c r="B22" s="21"/>
      <c r="C22" s="21"/>
      <c r="D22" s="21"/>
      <c r="E22" s="21"/>
      <c r="F22" s="21"/>
      <c r="G22" s="21"/>
      <c r="H22" s="21"/>
      <c r="I22" s="21"/>
      <c r="J22" s="21"/>
      <c r="K22" s="21"/>
      <c r="L22" s="19"/>
      <c r="M22" s="19"/>
      <c r="N22" s="19"/>
      <c r="O22" s="19"/>
      <c r="P22" s="19"/>
      <c r="Q22" s="19"/>
      <c r="R22" s="21"/>
      <c r="S22" s="21"/>
      <c r="T22" s="21"/>
      <c r="U22" s="21"/>
      <c r="V22" s="21"/>
    </row>
    <row r="23" spans="1:23" x14ac:dyDescent="0.25">
      <c r="A23" s="17"/>
      <c r="B23" s="21"/>
      <c r="C23" s="21"/>
      <c r="D23" s="21"/>
      <c r="E23" s="21"/>
      <c r="F23" s="21"/>
      <c r="G23" s="21"/>
      <c r="H23" s="21"/>
      <c r="I23" s="21"/>
      <c r="J23" s="21"/>
      <c r="K23" s="21"/>
      <c r="L23" s="19"/>
      <c r="M23" s="19"/>
      <c r="N23" s="19"/>
      <c r="O23" s="19"/>
      <c r="P23" s="19"/>
      <c r="Q23" s="19"/>
      <c r="R23" s="21"/>
      <c r="S23" s="21"/>
      <c r="T23" s="21"/>
      <c r="U23" s="21"/>
      <c r="V23" s="21"/>
    </row>
    <row r="24" spans="1:23" x14ac:dyDescent="0.25">
      <c r="A24" s="17"/>
      <c r="B24" s="21"/>
      <c r="C24" s="21"/>
      <c r="D24" s="21"/>
      <c r="E24" s="21"/>
      <c r="F24" s="21"/>
      <c r="G24" s="21"/>
      <c r="H24" s="21"/>
      <c r="I24" s="21"/>
      <c r="J24" s="21"/>
      <c r="K24" s="21"/>
      <c r="L24" s="19"/>
      <c r="M24" s="19"/>
      <c r="N24" s="19"/>
      <c r="O24" s="19"/>
      <c r="P24" s="19"/>
      <c r="Q24" s="19"/>
      <c r="R24" s="21"/>
      <c r="S24" s="21"/>
      <c r="T24" s="21"/>
      <c r="U24" s="21"/>
      <c r="V24" s="21"/>
    </row>
    <row r="25" spans="1:23" x14ac:dyDescent="0.25">
      <c r="A25" s="17"/>
      <c r="B25" s="21"/>
      <c r="C25" s="21"/>
      <c r="D25" s="21"/>
      <c r="E25" s="21"/>
      <c r="F25" s="21"/>
      <c r="G25" s="21"/>
      <c r="H25" s="21"/>
      <c r="I25" s="21"/>
      <c r="J25" s="21"/>
      <c r="K25" s="21"/>
      <c r="L25" s="19"/>
      <c r="M25" s="19"/>
      <c r="N25" s="19"/>
      <c r="O25" s="19"/>
      <c r="P25" s="19"/>
      <c r="Q25" s="19"/>
      <c r="R25" s="21"/>
      <c r="S25" s="21"/>
      <c r="T25" s="21"/>
      <c r="U25" s="21"/>
      <c r="V25" s="21"/>
    </row>
    <row r="26" spans="1:23" x14ac:dyDescent="0.25">
      <c r="A26" s="17" t="s">
        <v>15</v>
      </c>
      <c r="B26" s="19">
        <f t="shared" ref="B26:V26" si="0">SUM(B7:B19)</f>
        <v>1151.7518352643999</v>
      </c>
      <c r="C26" s="19">
        <f t="shared" si="0"/>
        <v>1356.0444961959997</v>
      </c>
      <c r="D26" s="19">
        <f t="shared" si="0"/>
        <v>1290.5759493400001</v>
      </c>
      <c r="E26" s="19">
        <f t="shared" si="0"/>
        <v>1335.3351637759001</v>
      </c>
      <c r="F26" s="19">
        <f t="shared" si="0"/>
        <v>1297.0068090354</v>
      </c>
      <c r="G26" s="19">
        <f t="shared" si="0"/>
        <v>1394.9172144866002</v>
      </c>
      <c r="H26" s="19">
        <f t="shared" si="0"/>
        <v>1271.6674178041999</v>
      </c>
      <c r="I26" s="19">
        <f t="shared" si="0"/>
        <v>1234.1446075040999</v>
      </c>
      <c r="J26" s="19">
        <f t="shared" si="0"/>
        <v>1185.8889143106001</v>
      </c>
      <c r="K26" s="19">
        <f t="shared" si="0"/>
        <v>1310.9170019170001</v>
      </c>
      <c r="L26" s="19">
        <f t="shared" si="0"/>
        <v>1246.2191168756999</v>
      </c>
      <c r="M26" s="19">
        <f t="shared" si="0"/>
        <v>1152.4103653679999</v>
      </c>
      <c r="N26" s="19">
        <f t="shared" si="0"/>
        <v>1150.6366946201001</v>
      </c>
      <c r="O26" s="19">
        <f t="shared" si="0"/>
        <v>1305.1344567148999</v>
      </c>
      <c r="P26" s="19">
        <f t="shared" si="0"/>
        <v>1486.0901143395999</v>
      </c>
      <c r="Q26" s="19">
        <f t="shared" si="0"/>
        <v>1573.6360886366999</v>
      </c>
      <c r="R26" s="19">
        <f t="shared" si="0"/>
        <v>1592.7622290136001</v>
      </c>
      <c r="S26" s="19">
        <f t="shared" si="0"/>
        <v>1268.8210981249999</v>
      </c>
      <c r="T26" s="19">
        <f t="shared" si="0"/>
        <v>2105.6886618766998</v>
      </c>
      <c r="U26" s="19">
        <f t="shared" si="0"/>
        <v>3448.2255701458998</v>
      </c>
      <c r="V26" s="19">
        <f t="shared" si="0"/>
        <v>2257.9594190356997</v>
      </c>
      <c r="W26" s="19">
        <f t="shared" ref="W26" si="1">SUM(W7:W19)</f>
        <v>2253.9005057506997</v>
      </c>
    </row>
    <row r="27" spans="1:23" x14ac:dyDescent="0.25">
      <c r="A27" s="17" t="s">
        <v>22</v>
      </c>
      <c r="B27" s="19">
        <f t="shared" ref="B27:V27" si="2">B19</f>
        <v>566.09759678</v>
      </c>
      <c r="C27" s="19">
        <f t="shared" si="2"/>
        <v>764.63867115999994</v>
      </c>
      <c r="D27" s="19">
        <f t="shared" si="2"/>
        <v>687.99797120999995</v>
      </c>
      <c r="E27" s="19">
        <f t="shared" si="2"/>
        <v>729.67580079000004</v>
      </c>
      <c r="F27" s="19">
        <f t="shared" si="2"/>
        <v>710.98374486</v>
      </c>
      <c r="G27" s="19">
        <f t="shared" si="2"/>
        <v>812.23862052000004</v>
      </c>
      <c r="H27" s="19">
        <f t="shared" si="2"/>
        <v>677.34965460000001</v>
      </c>
      <c r="I27" s="19">
        <f t="shared" si="2"/>
        <v>650.84132435000004</v>
      </c>
      <c r="J27" s="19">
        <f t="shared" si="2"/>
        <v>584.58888532000003</v>
      </c>
      <c r="K27" s="19">
        <f t="shared" si="2"/>
        <v>723.50151900000003</v>
      </c>
      <c r="L27" s="19">
        <f t="shared" si="2"/>
        <v>700.89145768000003</v>
      </c>
      <c r="M27" s="19">
        <f t="shared" si="2"/>
        <v>558.04633623999996</v>
      </c>
      <c r="N27" s="19">
        <f t="shared" si="2"/>
        <v>564.13550635000001</v>
      </c>
      <c r="O27" s="19">
        <f t="shared" si="2"/>
        <v>759.77245504999996</v>
      </c>
      <c r="P27" s="19">
        <f t="shared" si="2"/>
        <v>956.29948764999995</v>
      </c>
      <c r="Q27" s="19">
        <f t="shared" si="2"/>
        <v>1057.8195581</v>
      </c>
      <c r="R27" s="19">
        <f t="shared" si="2"/>
        <v>1045.4728358</v>
      </c>
      <c r="S27" s="19">
        <f t="shared" si="2"/>
        <v>711.70745602</v>
      </c>
      <c r="T27" s="19">
        <f t="shared" si="2"/>
        <v>1441.0517379999999</v>
      </c>
      <c r="U27" s="19">
        <f t="shared" si="2"/>
        <v>2777.2290444999999</v>
      </c>
      <c r="V27" s="19">
        <f t="shared" si="2"/>
        <v>1590.4993373</v>
      </c>
      <c r="W27" s="19">
        <f t="shared" ref="W27" si="3">W19</f>
        <v>1590.4993373</v>
      </c>
    </row>
    <row r="28" spans="1:23" x14ac:dyDescent="0.25">
      <c r="A28" s="6" t="s">
        <v>23</v>
      </c>
      <c r="B28" s="19">
        <f t="shared" ref="B28:V28" si="4">B26 - B27</f>
        <v>585.65423848439991</v>
      </c>
      <c r="C28" s="19">
        <f t="shared" si="4"/>
        <v>591.40582503599978</v>
      </c>
      <c r="D28" s="19">
        <f t="shared" si="4"/>
        <v>602.57797813000013</v>
      </c>
      <c r="E28" s="19">
        <f t="shared" si="4"/>
        <v>605.65936298590009</v>
      </c>
      <c r="F28" s="19">
        <f t="shared" si="4"/>
        <v>586.02306417540001</v>
      </c>
      <c r="G28" s="19">
        <f t="shared" si="4"/>
        <v>582.67859396660015</v>
      </c>
      <c r="H28" s="19">
        <f t="shared" si="4"/>
        <v>594.31776320419988</v>
      </c>
      <c r="I28" s="19">
        <f t="shared" si="4"/>
        <v>583.30328315409986</v>
      </c>
      <c r="J28" s="19">
        <f t="shared" si="4"/>
        <v>601.30002899060003</v>
      </c>
      <c r="K28" s="19">
        <f t="shared" si="4"/>
        <v>587.41548291700008</v>
      </c>
      <c r="L28" s="19">
        <f t="shared" si="4"/>
        <v>545.32765919569988</v>
      </c>
      <c r="M28" s="19">
        <f t="shared" si="4"/>
        <v>594.36402912799997</v>
      </c>
      <c r="N28" s="19">
        <f t="shared" si="4"/>
        <v>586.5011882701001</v>
      </c>
      <c r="O28" s="19">
        <f t="shared" si="4"/>
        <v>545.36200166489994</v>
      </c>
      <c r="P28" s="19">
        <f t="shared" si="4"/>
        <v>529.7906266896</v>
      </c>
      <c r="Q28" s="19">
        <f t="shared" si="4"/>
        <v>515.81653053669993</v>
      </c>
      <c r="R28" s="19">
        <f t="shared" si="4"/>
        <v>547.28939321360008</v>
      </c>
      <c r="S28" s="19">
        <f t="shared" si="4"/>
        <v>557.11364210499994</v>
      </c>
      <c r="T28" s="19">
        <f t="shared" si="4"/>
        <v>664.63692387669994</v>
      </c>
      <c r="U28" s="19">
        <f t="shared" si="4"/>
        <v>670.99652564589996</v>
      </c>
      <c r="V28" s="19">
        <f t="shared" si="4"/>
        <v>667.46008173569976</v>
      </c>
      <c r="W28" s="19">
        <f t="shared" ref="W28" si="5">W26 - W27</f>
        <v>663.40116845069974</v>
      </c>
    </row>
    <row r="29" spans="1:23" x14ac:dyDescent="0.25">
      <c r="A29" s="6" t="s">
        <v>16</v>
      </c>
      <c r="B29" s="13">
        <v>261.13858938999999</v>
      </c>
      <c r="C29" s="13">
        <v>388.05222192000002</v>
      </c>
      <c r="D29" s="13">
        <v>232.93600627999999</v>
      </c>
      <c r="E29" s="13">
        <v>231.68682433999999</v>
      </c>
      <c r="F29" s="13">
        <v>232.4572287</v>
      </c>
      <c r="G29" s="13">
        <v>313.1633233</v>
      </c>
      <c r="H29" s="13">
        <v>174.8593645</v>
      </c>
      <c r="I29" s="13">
        <v>166.15889129999999</v>
      </c>
      <c r="J29" s="13">
        <v>75.027044900000007</v>
      </c>
      <c r="K29" s="13">
        <v>169.24743214</v>
      </c>
      <c r="L29" s="13">
        <v>236.96954930000001</v>
      </c>
      <c r="M29" s="13">
        <v>116.71635083</v>
      </c>
      <c r="N29" s="13">
        <v>127.72472353000001</v>
      </c>
      <c r="O29" s="13">
        <v>370.05747525999999</v>
      </c>
      <c r="P29" s="13">
        <v>442.91275553000003</v>
      </c>
      <c r="Q29" s="13">
        <v>414.35380157999998</v>
      </c>
      <c r="R29" s="13">
        <v>417.90728474000002</v>
      </c>
      <c r="S29" s="13">
        <v>144.79616908</v>
      </c>
      <c r="T29" s="13">
        <v>861.84337373999995</v>
      </c>
      <c r="U29" s="13">
        <v>1886.2330122999999</v>
      </c>
      <c r="V29" s="13">
        <v>695.20950196000001</v>
      </c>
      <c r="W29" s="13">
        <v>695.20950196000001</v>
      </c>
    </row>
    <row r="30" spans="1:23" x14ac:dyDescent="0.25">
      <c r="A30" s="6" t="s">
        <v>17</v>
      </c>
      <c r="B30" s="19">
        <f t="shared" ref="B30:V30" si="6">B26 - B29</f>
        <v>890.61324587439992</v>
      </c>
      <c r="C30" s="19">
        <f t="shared" si="6"/>
        <v>967.99227427599976</v>
      </c>
      <c r="D30" s="19">
        <f t="shared" si="6"/>
        <v>1057.6399430600002</v>
      </c>
      <c r="E30" s="19">
        <f t="shared" si="6"/>
        <v>1103.6483394359002</v>
      </c>
      <c r="F30" s="19">
        <f t="shared" si="6"/>
        <v>1064.5495803353999</v>
      </c>
      <c r="G30" s="19">
        <f t="shared" si="6"/>
        <v>1081.7538911866002</v>
      </c>
      <c r="H30" s="19">
        <f t="shared" si="6"/>
        <v>1096.8080533041998</v>
      </c>
      <c r="I30" s="19">
        <f t="shared" si="6"/>
        <v>1067.9857162040998</v>
      </c>
      <c r="J30" s="19">
        <f t="shared" si="6"/>
        <v>1110.8618694106001</v>
      </c>
      <c r="K30" s="19">
        <f t="shared" si="6"/>
        <v>1141.6695697770001</v>
      </c>
      <c r="L30" s="19">
        <f t="shared" si="6"/>
        <v>1009.2495675756999</v>
      </c>
      <c r="M30" s="19">
        <f t="shared" si="6"/>
        <v>1035.6940145379999</v>
      </c>
      <c r="N30" s="19">
        <f t="shared" si="6"/>
        <v>1022.9119710901001</v>
      </c>
      <c r="O30" s="19">
        <f t="shared" si="6"/>
        <v>935.07698145489985</v>
      </c>
      <c r="P30" s="19">
        <f t="shared" si="6"/>
        <v>1043.1773588095998</v>
      </c>
      <c r="Q30" s="19">
        <f t="shared" si="6"/>
        <v>1159.2822870566999</v>
      </c>
      <c r="R30" s="19">
        <f t="shared" si="6"/>
        <v>1174.8549442736</v>
      </c>
      <c r="S30" s="19">
        <f t="shared" si="6"/>
        <v>1124.0249290449999</v>
      </c>
      <c r="T30" s="19">
        <f t="shared" si="6"/>
        <v>1243.8452881366998</v>
      </c>
      <c r="U30" s="19">
        <f t="shared" si="6"/>
        <v>1561.9925578458999</v>
      </c>
      <c r="V30" s="19">
        <f t="shared" si="6"/>
        <v>1562.7499170756996</v>
      </c>
      <c r="W30" s="19">
        <f t="shared" ref="W30" si="7">W26 - W29</f>
        <v>1558.6910037906996</v>
      </c>
    </row>
    <row r="31" spans="1:23" x14ac:dyDescent="0.25">
      <c r="A31" s="6" t="s">
        <v>18</v>
      </c>
      <c r="B31" s="19">
        <f t="shared" ref="B31:V31" si="8">B27 - B29</f>
        <v>304.95900739000001</v>
      </c>
      <c r="C31" s="19">
        <f t="shared" si="8"/>
        <v>376.58644923999992</v>
      </c>
      <c r="D31" s="19">
        <f t="shared" si="8"/>
        <v>455.06196492999993</v>
      </c>
      <c r="E31" s="19">
        <f t="shared" si="8"/>
        <v>497.98897645000005</v>
      </c>
      <c r="F31" s="19">
        <f t="shared" si="8"/>
        <v>478.52651616000003</v>
      </c>
      <c r="G31" s="19">
        <f t="shared" si="8"/>
        <v>499.07529722000004</v>
      </c>
      <c r="H31" s="19">
        <f t="shared" si="8"/>
        <v>502.49029010000004</v>
      </c>
      <c r="I31" s="19">
        <f t="shared" si="8"/>
        <v>484.68243305000004</v>
      </c>
      <c r="J31" s="19">
        <f t="shared" si="8"/>
        <v>509.56184042000001</v>
      </c>
      <c r="K31" s="19">
        <f t="shared" si="8"/>
        <v>554.25408686000003</v>
      </c>
      <c r="L31" s="19">
        <f t="shared" si="8"/>
        <v>463.92190837999999</v>
      </c>
      <c r="M31" s="19">
        <f t="shared" si="8"/>
        <v>441.32998540999995</v>
      </c>
      <c r="N31" s="19">
        <f t="shared" si="8"/>
        <v>436.41078282000001</v>
      </c>
      <c r="O31" s="19">
        <f t="shared" si="8"/>
        <v>389.71497978999997</v>
      </c>
      <c r="P31" s="19">
        <f t="shared" si="8"/>
        <v>513.38673211999992</v>
      </c>
      <c r="Q31" s="19">
        <f t="shared" si="8"/>
        <v>643.46575652000001</v>
      </c>
      <c r="R31" s="19">
        <f t="shared" si="8"/>
        <v>627.56555105999996</v>
      </c>
      <c r="S31" s="19">
        <f t="shared" si="8"/>
        <v>566.91128693999997</v>
      </c>
      <c r="T31" s="19">
        <f t="shared" si="8"/>
        <v>579.20836425999994</v>
      </c>
      <c r="U31" s="19">
        <f t="shared" si="8"/>
        <v>890.99603219999995</v>
      </c>
      <c r="V31" s="19">
        <f t="shared" si="8"/>
        <v>895.28983533999997</v>
      </c>
      <c r="W31" s="19">
        <f t="shared" ref="W31" si="9">W27 - W29</f>
        <v>895.28983533999997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CF609-4D90-4535-8F80-7A18BF1D6FED}">
  <dimension ref="A1:A48"/>
  <sheetViews>
    <sheetView workbookViewId="0">
      <selection activeCell="E10" sqref="E10"/>
    </sheetView>
  </sheetViews>
  <sheetFormatPr defaultColWidth="9.140625" defaultRowHeight="15" x14ac:dyDescent="0.25"/>
  <cols>
    <col min="1" max="1" width="122.7109375" style="8" customWidth="1"/>
  </cols>
  <sheetData>
    <row r="1" spans="1:1" x14ac:dyDescent="0.25">
      <c r="A1" s="5" t="s">
        <v>125</v>
      </c>
    </row>
    <row r="2" spans="1:1" ht="30" x14ac:dyDescent="0.25">
      <c r="A2" s="8" t="s">
        <v>126</v>
      </c>
    </row>
    <row r="3" spans="1:1" ht="30" x14ac:dyDescent="0.25">
      <c r="A3" s="8" t="s">
        <v>132</v>
      </c>
    </row>
    <row r="4" spans="1:1" x14ac:dyDescent="0.25">
      <c r="A4" s="8" t="s">
        <v>133</v>
      </c>
    </row>
    <row r="5" spans="1:1" ht="30" x14ac:dyDescent="0.25">
      <c r="A5" s="8" t="s">
        <v>134</v>
      </c>
    </row>
    <row r="6" spans="1:1" ht="30" x14ac:dyDescent="0.25">
      <c r="A6" s="8" t="s">
        <v>135</v>
      </c>
    </row>
    <row r="7" spans="1:1" ht="30" x14ac:dyDescent="0.25">
      <c r="A7" s="8" t="s">
        <v>127</v>
      </c>
    </row>
    <row r="8" spans="1:1" ht="30" x14ac:dyDescent="0.25">
      <c r="A8" s="8" t="s">
        <v>129</v>
      </c>
    </row>
    <row r="9" spans="1:1" ht="45" x14ac:dyDescent="0.25">
      <c r="A9" s="8" t="s">
        <v>136</v>
      </c>
    </row>
    <row r="10" spans="1:1" x14ac:dyDescent="0.25">
      <c r="A10" s="8" t="s">
        <v>130</v>
      </c>
    </row>
    <row r="12" spans="1:1" x14ac:dyDescent="0.25">
      <c r="A12" s="8" t="s">
        <v>128</v>
      </c>
    </row>
    <row r="13" spans="1:1" x14ac:dyDescent="0.25">
      <c r="A13" s="5" t="s">
        <v>120</v>
      </c>
    </row>
    <row r="14" spans="1:1" ht="30" x14ac:dyDescent="0.25">
      <c r="A14" s="8" t="s">
        <v>109</v>
      </c>
    </row>
    <row r="15" spans="1:1" x14ac:dyDescent="0.25">
      <c r="A15" s="8" t="s">
        <v>123</v>
      </c>
    </row>
    <row r="16" spans="1:1" ht="30" x14ac:dyDescent="0.25">
      <c r="A16" s="8" t="s">
        <v>108</v>
      </c>
    </row>
    <row r="17" spans="1:1" x14ac:dyDescent="0.25">
      <c r="A17" s="8" t="s">
        <v>114</v>
      </c>
    </row>
    <row r="18" spans="1:1" ht="45" x14ac:dyDescent="0.25">
      <c r="A18" s="8" t="s">
        <v>112</v>
      </c>
    </row>
    <row r="19" spans="1:1" x14ac:dyDescent="0.25">
      <c r="A19" s="8" t="s">
        <v>110</v>
      </c>
    </row>
    <row r="20" spans="1:1" ht="30" x14ac:dyDescent="0.25">
      <c r="A20" s="8" t="s">
        <v>111</v>
      </c>
    </row>
    <row r="21" spans="1:1" x14ac:dyDescent="0.25">
      <c r="A21" s="8" t="s">
        <v>113</v>
      </c>
    </row>
    <row r="22" spans="1:1" x14ac:dyDescent="0.25">
      <c r="A22" s="8" t="s">
        <v>115</v>
      </c>
    </row>
    <row r="23" spans="1:1" ht="30" x14ac:dyDescent="0.25">
      <c r="A23" s="8" t="s">
        <v>121</v>
      </c>
    </row>
    <row r="25" spans="1:1" x14ac:dyDescent="0.25">
      <c r="A25" s="5" t="s">
        <v>116</v>
      </c>
    </row>
    <row r="26" spans="1:1" ht="30" x14ac:dyDescent="0.25">
      <c r="A26" s="8" t="s">
        <v>99</v>
      </c>
    </row>
    <row r="27" spans="1:1" x14ac:dyDescent="0.25">
      <c r="A27" s="8" t="s">
        <v>100</v>
      </c>
    </row>
    <row r="28" spans="1:1" x14ac:dyDescent="0.25">
      <c r="A28" s="8" t="s">
        <v>101</v>
      </c>
    </row>
    <row r="29" spans="1:1" ht="30" x14ac:dyDescent="0.25">
      <c r="A29" s="8" t="s">
        <v>102</v>
      </c>
    </row>
    <row r="30" spans="1:1" x14ac:dyDescent="0.25">
      <c r="A30" s="8" t="s">
        <v>103</v>
      </c>
    </row>
    <row r="31" spans="1:1" x14ac:dyDescent="0.25">
      <c r="A31" s="5" t="s">
        <v>104</v>
      </c>
    </row>
    <row r="32" spans="1:1" x14ac:dyDescent="0.25">
      <c r="A32" s="12" t="s">
        <v>93</v>
      </c>
    </row>
    <row r="33" spans="1:1" x14ac:dyDescent="0.25">
      <c r="A33" s="8" t="s">
        <v>62</v>
      </c>
    </row>
    <row r="34" spans="1:1" x14ac:dyDescent="0.25">
      <c r="A34" s="8" t="s">
        <v>63</v>
      </c>
    </row>
    <row r="35" spans="1:1" x14ac:dyDescent="0.25">
      <c r="A35" s="8" t="s">
        <v>64</v>
      </c>
    </row>
    <row r="36" spans="1:1" x14ac:dyDescent="0.25">
      <c r="A36" s="8" t="s">
        <v>65</v>
      </c>
    </row>
    <row r="37" spans="1:1" x14ac:dyDescent="0.25">
      <c r="A37" s="8" t="s">
        <v>91</v>
      </c>
    </row>
    <row r="38" spans="1:1" x14ac:dyDescent="0.25">
      <c r="A38" s="8" t="s">
        <v>70</v>
      </c>
    </row>
    <row r="39" spans="1:1" x14ac:dyDescent="0.25">
      <c r="A39" s="8" t="s">
        <v>66</v>
      </c>
    </row>
    <row r="40" spans="1:1" ht="30" x14ac:dyDescent="0.25">
      <c r="A40" s="8" t="s">
        <v>92</v>
      </c>
    </row>
    <row r="41" spans="1:1" x14ac:dyDescent="0.25">
      <c r="A41" s="8" t="s">
        <v>85</v>
      </c>
    </row>
    <row r="42" spans="1:1" ht="30" x14ac:dyDescent="0.25">
      <c r="A42" s="5" t="s">
        <v>86</v>
      </c>
    </row>
    <row r="43" spans="1:1" x14ac:dyDescent="0.25">
      <c r="A43" s="8" t="s">
        <v>67</v>
      </c>
    </row>
    <row r="44" spans="1:1" x14ac:dyDescent="0.25">
      <c r="A44" s="8" t="s">
        <v>68</v>
      </c>
    </row>
    <row r="45" spans="1:1" x14ac:dyDescent="0.25">
      <c r="A45" s="8" t="s">
        <v>69</v>
      </c>
    </row>
    <row r="46" spans="1:1" ht="30" x14ac:dyDescent="0.25">
      <c r="A46" s="8" t="s">
        <v>96</v>
      </c>
    </row>
    <row r="47" spans="1:1" ht="60" x14ac:dyDescent="0.25">
      <c r="A47" s="8" t="s">
        <v>94</v>
      </c>
    </row>
    <row r="48" spans="1:1" ht="60" x14ac:dyDescent="0.25">
      <c r="A48" s="8" t="s">
        <v>95</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6"/>
  <sheetViews>
    <sheetView zoomScaleNormal="100" workbookViewId="0">
      <pane xSplit="1" ySplit="6" topLeftCell="U10" activePane="bottomRight" state="frozen"/>
      <selection pane="topRight" activeCell="B1" sqref="B1"/>
      <selection pane="bottomLeft" activeCell="A2" sqref="A2"/>
      <selection pane="bottomRight" activeCell="AK20" sqref="AK20"/>
    </sheetView>
  </sheetViews>
  <sheetFormatPr defaultColWidth="9.140625" defaultRowHeight="12.75" x14ac:dyDescent="0.2"/>
  <cols>
    <col min="1" max="1" width="35.5703125" style="17" bestFit="1" customWidth="1"/>
    <col min="2" max="37" width="9.140625" style="17"/>
    <col min="38" max="38" width="8.5703125" style="17" customWidth="1"/>
    <col min="39" max="16384" width="9.140625" style="17"/>
  </cols>
  <sheetData>
    <row r="1" spans="1:39" x14ac:dyDescent="0.2">
      <c r="A1" s="16" t="s">
        <v>24</v>
      </c>
    </row>
    <row r="2" spans="1:39" ht="25.5" x14ac:dyDescent="0.2">
      <c r="A2" s="18" t="s">
        <v>25</v>
      </c>
    </row>
    <row r="3" spans="1:39" x14ac:dyDescent="0.2">
      <c r="A3" s="18"/>
    </row>
    <row r="4" spans="1:39" x14ac:dyDescent="0.2">
      <c r="A4" s="18"/>
    </row>
    <row r="5" spans="1:39" x14ac:dyDescent="0.2">
      <c r="A5" s="18"/>
    </row>
    <row r="6" spans="1:39" x14ac:dyDescent="0.2">
      <c r="A6" s="1" t="s">
        <v>0</v>
      </c>
      <c r="B6" s="2">
        <v>1970</v>
      </c>
      <c r="C6" s="2">
        <v>1975</v>
      </c>
      <c r="D6" s="2">
        <v>1980</v>
      </c>
      <c r="E6" s="2">
        <v>1985</v>
      </c>
      <c r="F6" s="2">
        <v>1990</v>
      </c>
      <c r="G6" s="2">
        <v>1991</v>
      </c>
      <c r="H6" s="2">
        <v>1992</v>
      </c>
      <c r="I6" s="2">
        <v>1993</v>
      </c>
      <c r="J6" s="2">
        <v>1994</v>
      </c>
      <c r="K6" s="2">
        <v>1995</v>
      </c>
      <c r="L6" s="2">
        <v>1996</v>
      </c>
      <c r="M6" s="2">
        <v>1997</v>
      </c>
      <c r="N6" s="2">
        <v>1998</v>
      </c>
      <c r="O6" s="2">
        <v>1999</v>
      </c>
      <c r="P6" s="2">
        <v>2000</v>
      </c>
      <c r="Q6" s="2">
        <v>2001</v>
      </c>
      <c r="R6" s="2">
        <v>2002</v>
      </c>
      <c r="S6" s="2">
        <v>2003</v>
      </c>
      <c r="T6" s="2">
        <v>2004</v>
      </c>
      <c r="U6" s="2">
        <v>2005</v>
      </c>
      <c r="V6" s="2">
        <v>2006</v>
      </c>
      <c r="W6" s="2">
        <v>2007</v>
      </c>
      <c r="X6" s="2">
        <v>2008</v>
      </c>
      <c r="Y6" s="2">
        <v>2009</v>
      </c>
      <c r="Z6" s="2">
        <v>2010</v>
      </c>
      <c r="AA6" s="2">
        <v>2011</v>
      </c>
      <c r="AB6" s="2">
        <v>2012</v>
      </c>
      <c r="AC6" s="2">
        <v>2013</v>
      </c>
      <c r="AD6" s="2">
        <v>2014</v>
      </c>
      <c r="AE6" s="2">
        <v>2015</v>
      </c>
      <c r="AF6" s="2">
        <v>2016</v>
      </c>
      <c r="AG6" s="2">
        <v>2017</v>
      </c>
      <c r="AH6" s="23">
        <v>2018</v>
      </c>
      <c r="AI6" s="23">
        <v>2019</v>
      </c>
      <c r="AJ6" s="23">
        <v>2020</v>
      </c>
      <c r="AK6" s="23">
        <v>2021</v>
      </c>
      <c r="AL6" s="23">
        <v>2022</v>
      </c>
      <c r="AM6" s="23">
        <v>2023</v>
      </c>
    </row>
    <row r="7" spans="1:39" x14ac:dyDescent="0.2">
      <c r="A7" s="6" t="s">
        <v>1</v>
      </c>
      <c r="B7" s="19">
        <v>237</v>
      </c>
      <c r="C7" s="19">
        <v>276</v>
      </c>
      <c r="D7" s="19">
        <v>322</v>
      </c>
      <c r="E7" s="19">
        <v>291</v>
      </c>
      <c r="F7" s="19">
        <v>363</v>
      </c>
      <c r="G7" s="19">
        <v>349</v>
      </c>
      <c r="H7" s="19">
        <v>350</v>
      </c>
      <c r="I7" s="19">
        <v>363</v>
      </c>
      <c r="J7" s="19">
        <v>370</v>
      </c>
      <c r="K7" s="19">
        <v>372</v>
      </c>
      <c r="L7" s="19">
        <v>407.74885999999998</v>
      </c>
      <c r="M7" s="19">
        <v>422.67057</v>
      </c>
      <c r="N7" s="19">
        <v>450.78603999999996</v>
      </c>
      <c r="O7" s="19">
        <v>496.20483899999999</v>
      </c>
      <c r="P7" s="19">
        <v>483.96913199999995</v>
      </c>
      <c r="Q7" s="19">
        <v>484.73252000000002</v>
      </c>
      <c r="R7" s="19">
        <v>656.58874759000003</v>
      </c>
      <c r="S7" s="19">
        <v>655.73343573</v>
      </c>
      <c r="T7" s="19">
        <v>641.38574144999995</v>
      </c>
      <c r="U7" s="19">
        <v>641.38574144999995</v>
      </c>
      <c r="V7" s="19">
        <v>619.89901636000002</v>
      </c>
      <c r="W7" s="19">
        <v>748.70989798999994</v>
      </c>
      <c r="X7" s="19">
        <v>748.70989798999994</v>
      </c>
      <c r="Y7" s="19">
        <v>728.75057330000004</v>
      </c>
      <c r="Z7" s="19">
        <v>767.10475413999995</v>
      </c>
      <c r="AA7" s="19">
        <v>783.85909028000003</v>
      </c>
      <c r="AB7" s="19">
        <v>792.20679878999999</v>
      </c>
      <c r="AC7" s="19">
        <v>789.21577285000001</v>
      </c>
      <c r="AD7" s="19">
        <v>731.06061280999995</v>
      </c>
      <c r="AE7" s="19">
        <v>625.96972128000004</v>
      </c>
      <c r="AF7" s="19">
        <v>634.94055603000004</v>
      </c>
      <c r="AG7" s="20">
        <v>587.57067909</v>
      </c>
      <c r="AH7" s="20">
        <v>556.14272748999997</v>
      </c>
      <c r="AI7" s="20">
        <v>471.53480430000002</v>
      </c>
      <c r="AJ7" s="20">
        <v>398.85146909000002</v>
      </c>
      <c r="AK7" s="13">
        <v>466.79432063000002</v>
      </c>
      <c r="AL7" s="13">
        <v>471.57976596999998</v>
      </c>
      <c r="AM7" s="13">
        <v>471.57976596999998</v>
      </c>
    </row>
    <row r="8" spans="1:39" x14ac:dyDescent="0.2">
      <c r="A8" s="6" t="s">
        <v>2</v>
      </c>
      <c r="B8" s="19">
        <v>770</v>
      </c>
      <c r="C8" s="19">
        <v>763</v>
      </c>
      <c r="D8" s="19">
        <v>750</v>
      </c>
      <c r="E8" s="19">
        <v>670</v>
      </c>
      <c r="F8" s="19">
        <v>879</v>
      </c>
      <c r="G8" s="19">
        <v>920</v>
      </c>
      <c r="H8" s="19">
        <v>955</v>
      </c>
      <c r="I8" s="19">
        <v>1043</v>
      </c>
      <c r="J8" s="19">
        <v>1041</v>
      </c>
      <c r="K8" s="19">
        <v>1056</v>
      </c>
      <c r="L8" s="19">
        <v>1188.11618</v>
      </c>
      <c r="M8" s="19">
        <v>1162.4085600000001</v>
      </c>
      <c r="N8" s="19">
        <v>1150.6751999999999</v>
      </c>
      <c r="O8" s="19">
        <v>1212.6454920000001</v>
      </c>
      <c r="P8" s="19">
        <v>1219.1205979999995</v>
      </c>
      <c r="Q8" s="19">
        <v>1252.8060559999994</v>
      </c>
      <c r="R8" s="19">
        <v>1334.5033618</v>
      </c>
      <c r="S8" s="19">
        <v>1333.4141674</v>
      </c>
      <c r="T8" s="19">
        <v>1208.2539039999999</v>
      </c>
      <c r="U8" s="19">
        <v>1206.0378628999999</v>
      </c>
      <c r="V8" s="19">
        <v>983.57147649000001</v>
      </c>
      <c r="W8" s="19">
        <v>989.08841022000001</v>
      </c>
      <c r="X8" s="19">
        <v>982.23282820999998</v>
      </c>
      <c r="Y8" s="19">
        <v>951.12901334000003</v>
      </c>
      <c r="Z8" s="19">
        <v>897.12276325000005</v>
      </c>
      <c r="AA8" s="19">
        <v>934.22359975999996</v>
      </c>
      <c r="AB8" s="19">
        <v>940.10851278999996</v>
      </c>
      <c r="AC8" s="19">
        <v>901.60556964</v>
      </c>
      <c r="AD8" s="19">
        <v>895.02154588999997</v>
      </c>
      <c r="AE8" s="19">
        <v>845.55892735999998</v>
      </c>
      <c r="AF8" s="19">
        <v>867.19218016000002</v>
      </c>
      <c r="AG8" s="20">
        <v>807.41577805999998</v>
      </c>
      <c r="AH8" s="20">
        <v>817.15733123999996</v>
      </c>
      <c r="AI8" s="20">
        <v>811.17463713999996</v>
      </c>
      <c r="AJ8" s="20">
        <v>884.86812986999996</v>
      </c>
      <c r="AK8" s="13">
        <v>873.23497562</v>
      </c>
      <c r="AL8" s="13">
        <v>868.05123748000005</v>
      </c>
      <c r="AM8" s="13">
        <v>868.05123748000005</v>
      </c>
    </row>
    <row r="9" spans="1:39" x14ac:dyDescent="0.2">
      <c r="A9" s="6" t="s">
        <v>3</v>
      </c>
      <c r="B9" s="19">
        <v>3625</v>
      </c>
      <c r="C9" s="19">
        <v>3441</v>
      </c>
      <c r="D9" s="19">
        <v>6230</v>
      </c>
      <c r="E9" s="19">
        <v>7525</v>
      </c>
      <c r="F9" s="19">
        <v>4269</v>
      </c>
      <c r="G9" s="19">
        <v>4587</v>
      </c>
      <c r="H9" s="19">
        <v>4849</v>
      </c>
      <c r="I9" s="19">
        <v>4181</v>
      </c>
      <c r="J9" s="19">
        <v>4108</v>
      </c>
      <c r="K9" s="19">
        <v>4506</v>
      </c>
      <c r="L9" s="19">
        <v>2740.5335399999999</v>
      </c>
      <c r="M9" s="19">
        <v>2742.2360299999996</v>
      </c>
      <c r="N9" s="19">
        <v>2727.4366400000004</v>
      </c>
      <c r="O9" s="19">
        <v>3828.9991940000018</v>
      </c>
      <c r="P9" s="19">
        <v>3080.9052110000011</v>
      </c>
      <c r="Q9" s="19">
        <v>3087.9353070000006</v>
      </c>
      <c r="R9" s="19">
        <v>2612.4641808000001</v>
      </c>
      <c r="S9" s="19">
        <v>2725.2546422</v>
      </c>
      <c r="T9" s="19">
        <v>2762.7486697999998</v>
      </c>
      <c r="U9" s="19">
        <v>2875.5623682</v>
      </c>
      <c r="V9" s="19">
        <v>2451.3096479000001</v>
      </c>
      <c r="W9" s="19">
        <v>2677.572412</v>
      </c>
      <c r="X9" s="19">
        <v>2957.9038870999998</v>
      </c>
      <c r="Y9" s="19">
        <v>3143.7034064999998</v>
      </c>
      <c r="Z9" s="19">
        <v>3343.0232237999999</v>
      </c>
      <c r="AA9" s="19">
        <v>3252.6500468999998</v>
      </c>
      <c r="AB9" s="19">
        <v>2771.0521171</v>
      </c>
      <c r="AC9" s="19">
        <v>3518.127007</v>
      </c>
      <c r="AD9" s="19">
        <v>3529.8267249</v>
      </c>
      <c r="AE9" s="19">
        <v>3143.2335962000002</v>
      </c>
      <c r="AF9" s="19">
        <v>2752.6316876999999</v>
      </c>
      <c r="AG9" s="20">
        <v>2670.7593827999999</v>
      </c>
      <c r="AH9" s="20">
        <v>3199.9841664999999</v>
      </c>
      <c r="AI9" s="20">
        <v>3320.3802526999998</v>
      </c>
      <c r="AJ9" s="20">
        <v>3436.6226190000002</v>
      </c>
      <c r="AK9" s="13">
        <v>3420.5080538000002</v>
      </c>
      <c r="AL9" s="13">
        <v>3424.2995725000001</v>
      </c>
      <c r="AM9" s="13">
        <v>3424.2995725000001</v>
      </c>
    </row>
    <row r="10" spans="1:39" x14ac:dyDescent="0.2">
      <c r="A10" s="6" t="s">
        <v>4</v>
      </c>
      <c r="B10" s="19">
        <v>3397</v>
      </c>
      <c r="C10" s="19">
        <v>2204</v>
      </c>
      <c r="D10" s="19">
        <v>2151</v>
      </c>
      <c r="E10" s="19">
        <v>1845</v>
      </c>
      <c r="F10" s="19">
        <v>1183</v>
      </c>
      <c r="G10" s="19">
        <v>1127</v>
      </c>
      <c r="H10" s="19">
        <v>1112</v>
      </c>
      <c r="I10" s="19">
        <v>1093</v>
      </c>
      <c r="J10" s="19">
        <v>1171</v>
      </c>
      <c r="K10" s="19">
        <v>1223</v>
      </c>
      <c r="L10" s="19">
        <v>1052.98846</v>
      </c>
      <c r="M10" s="19">
        <v>1071.1041200000002</v>
      </c>
      <c r="N10" s="19">
        <v>1081.03072</v>
      </c>
      <c r="O10" s="19">
        <v>349.960509</v>
      </c>
      <c r="P10" s="19">
        <v>360.53034700000012</v>
      </c>
      <c r="Q10" s="19">
        <v>372.45794000000001</v>
      </c>
      <c r="R10" s="19">
        <v>283.91226607999999</v>
      </c>
      <c r="S10" s="19">
        <v>283.91226607999999</v>
      </c>
      <c r="T10" s="19">
        <v>214.94573607999999</v>
      </c>
      <c r="U10" s="19">
        <v>214.94573607999999</v>
      </c>
      <c r="V10" s="19">
        <v>185.90002039000001</v>
      </c>
      <c r="W10" s="19">
        <v>186.95266803000001</v>
      </c>
      <c r="X10" s="19">
        <v>186.95266803000001</v>
      </c>
      <c r="Y10" s="19">
        <v>162.85854262000001</v>
      </c>
      <c r="Z10" s="19">
        <v>167.14575608000001</v>
      </c>
      <c r="AA10" s="19">
        <v>167.14617208000001</v>
      </c>
      <c r="AB10" s="19">
        <v>167.14575608000001</v>
      </c>
      <c r="AC10" s="19">
        <v>143.3065604</v>
      </c>
      <c r="AD10" s="19">
        <v>129.32386696</v>
      </c>
      <c r="AE10" s="19">
        <v>124.91489835</v>
      </c>
      <c r="AF10" s="19">
        <v>123.33118958</v>
      </c>
      <c r="AG10" s="20">
        <v>117.70949301</v>
      </c>
      <c r="AH10" s="20">
        <v>122.35311651000001</v>
      </c>
      <c r="AI10" s="20">
        <v>114.4956298</v>
      </c>
      <c r="AJ10" s="20">
        <v>114.81891637</v>
      </c>
      <c r="AK10" s="13">
        <v>130.80025924</v>
      </c>
      <c r="AL10" s="13">
        <v>127.88474432</v>
      </c>
      <c r="AM10" s="13">
        <v>127.88474432</v>
      </c>
    </row>
    <row r="11" spans="1:39" x14ac:dyDescent="0.2">
      <c r="A11" s="6" t="s">
        <v>5</v>
      </c>
      <c r="B11" s="19">
        <v>3644</v>
      </c>
      <c r="C11" s="19">
        <v>2496</v>
      </c>
      <c r="D11" s="19">
        <v>2246</v>
      </c>
      <c r="E11" s="19">
        <v>2223</v>
      </c>
      <c r="F11" s="19">
        <v>2640</v>
      </c>
      <c r="G11" s="19">
        <v>2571</v>
      </c>
      <c r="H11" s="19">
        <v>2496</v>
      </c>
      <c r="I11" s="19">
        <v>2536</v>
      </c>
      <c r="J11" s="19">
        <v>2475</v>
      </c>
      <c r="K11" s="19">
        <v>2380</v>
      </c>
      <c r="L11" s="19">
        <v>1598.51695</v>
      </c>
      <c r="M11" s="19">
        <v>1709.65122</v>
      </c>
      <c r="N11" s="19">
        <v>1701.9840300000001</v>
      </c>
      <c r="O11" s="19">
        <v>1254.5538729999998</v>
      </c>
      <c r="P11" s="19">
        <v>1295.3036599999998</v>
      </c>
      <c r="Q11" s="19">
        <v>1379.5920000000001</v>
      </c>
      <c r="R11" s="19">
        <v>986.72426387999997</v>
      </c>
      <c r="S11" s="19">
        <v>986.72426387999997</v>
      </c>
      <c r="T11" s="19">
        <v>829.10915642999998</v>
      </c>
      <c r="U11" s="19">
        <v>829.10915642999998</v>
      </c>
      <c r="V11" s="19">
        <v>840.07020740999997</v>
      </c>
      <c r="W11" s="19">
        <v>840.07020740999997</v>
      </c>
      <c r="X11" s="19">
        <v>840.07020740999997</v>
      </c>
      <c r="Y11" s="19">
        <v>648.26839426000004</v>
      </c>
      <c r="Z11" s="19">
        <v>765.78109825000001</v>
      </c>
      <c r="AA11" s="19">
        <v>765.78109825000001</v>
      </c>
      <c r="AB11" s="19">
        <v>765.78109825000001</v>
      </c>
      <c r="AC11" s="19">
        <v>643.58459055000003</v>
      </c>
      <c r="AD11" s="19">
        <v>609.75936526999999</v>
      </c>
      <c r="AE11" s="19">
        <v>552.85156883000002</v>
      </c>
      <c r="AF11" s="19">
        <v>450.59361896000001</v>
      </c>
      <c r="AG11" s="20">
        <v>468.27068258999998</v>
      </c>
      <c r="AH11" s="20">
        <v>483.14146015</v>
      </c>
      <c r="AI11" s="20">
        <v>478.36380283</v>
      </c>
      <c r="AJ11" s="20">
        <v>358.94414158000001</v>
      </c>
      <c r="AK11" s="13">
        <v>380.20336262000001</v>
      </c>
      <c r="AL11" s="13">
        <v>358.71195496000001</v>
      </c>
      <c r="AM11" s="13">
        <v>358.71195496000001</v>
      </c>
    </row>
    <row r="12" spans="1:39" x14ac:dyDescent="0.2">
      <c r="A12" s="6" t="s">
        <v>6</v>
      </c>
      <c r="B12" s="19">
        <v>2179</v>
      </c>
      <c r="C12" s="19">
        <v>2211</v>
      </c>
      <c r="D12" s="19">
        <v>1723</v>
      </c>
      <c r="E12" s="19">
        <v>462</v>
      </c>
      <c r="F12" s="19">
        <v>333</v>
      </c>
      <c r="G12" s="19">
        <v>345</v>
      </c>
      <c r="H12" s="19">
        <v>371</v>
      </c>
      <c r="I12" s="19">
        <v>371</v>
      </c>
      <c r="J12" s="19">
        <v>338</v>
      </c>
      <c r="K12" s="19">
        <v>348</v>
      </c>
      <c r="L12" s="19">
        <v>353.75628999999998</v>
      </c>
      <c r="M12" s="19">
        <v>366.94756999999998</v>
      </c>
      <c r="N12" s="19">
        <v>365.62103000000002</v>
      </c>
      <c r="O12" s="19">
        <v>159.42779999999999</v>
      </c>
      <c r="P12" s="19">
        <v>160.59365899999997</v>
      </c>
      <c r="Q12" s="19">
        <v>161.50072299999999</v>
      </c>
      <c r="R12" s="19">
        <v>725.04139880000002</v>
      </c>
      <c r="S12" s="19">
        <v>736.96342478999998</v>
      </c>
      <c r="T12" s="19">
        <v>765.46623037999996</v>
      </c>
      <c r="U12" s="19">
        <v>778.65009594000003</v>
      </c>
      <c r="V12" s="19">
        <v>766.91112467000005</v>
      </c>
      <c r="W12" s="19">
        <v>796.63328815</v>
      </c>
      <c r="X12" s="19">
        <v>835.14554156999998</v>
      </c>
      <c r="Y12" s="19">
        <v>815.94473072000005</v>
      </c>
      <c r="Z12" s="19">
        <v>781.76748832999999</v>
      </c>
      <c r="AA12" s="19">
        <v>865.58861624999997</v>
      </c>
      <c r="AB12" s="19">
        <v>970.46950237999999</v>
      </c>
      <c r="AC12" s="19">
        <v>785.62160485000004</v>
      </c>
      <c r="AD12" s="19">
        <v>839.91275032999999</v>
      </c>
      <c r="AE12" s="19">
        <v>838.82925906000003</v>
      </c>
      <c r="AF12" s="19">
        <v>806.19967301999998</v>
      </c>
      <c r="AG12" s="20">
        <v>776.41587478999998</v>
      </c>
      <c r="AH12" s="20">
        <v>696.05712402999995</v>
      </c>
      <c r="AI12" s="20">
        <v>670.54645158999995</v>
      </c>
      <c r="AJ12" s="20">
        <v>678.48017505999997</v>
      </c>
      <c r="AK12" s="13">
        <v>701.72930727999994</v>
      </c>
      <c r="AL12" s="13">
        <v>702.61919975000001</v>
      </c>
      <c r="AM12" s="13">
        <v>702.61919975000001</v>
      </c>
    </row>
    <row r="13" spans="1:39" x14ac:dyDescent="0.2">
      <c r="A13" s="6" t="s">
        <v>7</v>
      </c>
      <c r="B13" s="19">
        <v>620</v>
      </c>
      <c r="C13" s="19">
        <v>630</v>
      </c>
      <c r="D13" s="19">
        <v>830</v>
      </c>
      <c r="E13" s="19">
        <v>694</v>
      </c>
      <c r="F13" s="19">
        <v>537</v>
      </c>
      <c r="G13" s="19">
        <v>548</v>
      </c>
      <c r="H13" s="19">
        <v>544</v>
      </c>
      <c r="I13" s="19">
        <v>594</v>
      </c>
      <c r="J13" s="19">
        <v>600</v>
      </c>
      <c r="K13" s="19">
        <v>624</v>
      </c>
      <c r="L13" s="19">
        <v>560.62594999999999</v>
      </c>
      <c r="M13" s="19">
        <v>581.50247999999999</v>
      </c>
      <c r="N13" s="19">
        <v>590.05785000000003</v>
      </c>
      <c r="O13" s="19">
        <v>571.09001000000001</v>
      </c>
      <c r="P13" s="19">
        <v>592.49881799999991</v>
      </c>
      <c r="Q13" s="19">
        <v>615.09772800000007</v>
      </c>
      <c r="R13" s="19">
        <v>588.54989906000003</v>
      </c>
      <c r="S13" s="19">
        <v>588.54989906000003</v>
      </c>
      <c r="T13" s="19">
        <v>616.84064350999995</v>
      </c>
      <c r="U13" s="19">
        <v>616.84064350999995</v>
      </c>
      <c r="V13" s="19">
        <v>521.88990539999998</v>
      </c>
      <c r="W13" s="19">
        <v>518.29724925999994</v>
      </c>
      <c r="X13" s="19">
        <v>518.29724925999994</v>
      </c>
      <c r="Y13" s="19">
        <v>440.65461929999998</v>
      </c>
      <c r="Z13" s="19">
        <v>430.88629664000001</v>
      </c>
      <c r="AA13" s="19">
        <v>434.86520465000001</v>
      </c>
      <c r="AB13" s="19">
        <v>437.52542446000001</v>
      </c>
      <c r="AC13" s="19">
        <v>440.36442131000001</v>
      </c>
      <c r="AD13" s="19">
        <v>450.12433678999997</v>
      </c>
      <c r="AE13" s="19">
        <v>450.13522429</v>
      </c>
      <c r="AF13" s="19">
        <v>468.62234439999997</v>
      </c>
      <c r="AG13" s="20">
        <v>446.92498604999997</v>
      </c>
      <c r="AH13" s="20">
        <v>449.33571848999998</v>
      </c>
      <c r="AI13" s="20">
        <v>435.70091738999997</v>
      </c>
      <c r="AJ13" s="20">
        <v>436.46325388000002</v>
      </c>
      <c r="AK13" s="13">
        <v>443.71908457000001</v>
      </c>
      <c r="AL13" s="13">
        <v>463.16220098999997</v>
      </c>
      <c r="AM13" s="13">
        <v>463.16220098999997</v>
      </c>
    </row>
    <row r="14" spans="1:39" x14ac:dyDescent="0.2">
      <c r="A14" s="6" t="s">
        <v>8</v>
      </c>
      <c r="B14" s="19" t="s">
        <v>9</v>
      </c>
      <c r="C14" s="19" t="s">
        <v>9</v>
      </c>
      <c r="D14" s="19" t="s">
        <v>9</v>
      </c>
      <c r="E14" s="19">
        <v>2</v>
      </c>
      <c r="F14" s="19">
        <v>5</v>
      </c>
      <c r="G14" s="19">
        <v>5</v>
      </c>
      <c r="H14" s="19">
        <v>5</v>
      </c>
      <c r="I14" s="19">
        <v>5</v>
      </c>
      <c r="J14" s="19">
        <v>5</v>
      </c>
      <c r="K14" s="19">
        <v>6</v>
      </c>
      <c r="L14" s="19">
        <v>1.47204</v>
      </c>
      <c r="M14" s="19">
        <v>1.52017</v>
      </c>
      <c r="N14" s="19">
        <v>1.5333800000000002</v>
      </c>
      <c r="O14" s="19">
        <v>52.140698999999991</v>
      </c>
      <c r="P14" s="19">
        <v>51.351063000000011</v>
      </c>
      <c r="Q14" s="19">
        <v>50.479819999999997</v>
      </c>
      <c r="R14" s="19">
        <v>0</v>
      </c>
      <c r="S14" s="19">
        <v>0</v>
      </c>
      <c r="T14" s="19">
        <v>1.9784E-3</v>
      </c>
      <c r="U14" s="19">
        <v>1.9784E-3</v>
      </c>
      <c r="V14" s="19">
        <v>9.4199999999999996E-3</v>
      </c>
      <c r="W14" s="19">
        <v>9.4199999999999996E-3</v>
      </c>
      <c r="X14" s="19">
        <v>9.4199999999999996E-3</v>
      </c>
      <c r="Y14" s="19">
        <v>9.4199999999999996E-3</v>
      </c>
      <c r="Z14" s="19">
        <v>1.3091999999999999E-3</v>
      </c>
      <c r="AA14" s="19">
        <v>1.3091999999999999E-3</v>
      </c>
      <c r="AB14" s="19">
        <v>1.3091999999999999E-3</v>
      </c>
      <c r="AC14" s="19">
        <v>1.2081500000000001E-3</v>
      </c>
      <c r="AD14" s="19">
        <v>8.41442E-5</v>
      </c>
      <c r="AE14" s="19">
        <v>2.030042E-4</v>
      </c>
      <c r="AF14" s="19">
        <v>1.7597670184</v>
      </c>
      <c r="AG14" s="20">
        <v>0.20366213499999999</v>
      </c>
      <c r="AH14" s="20">
        <v>0.32836658499999999</v>
      </c>
      <c r="AI14" s="20">
        <v>0.40680844999999999</v>
      </c>
      <c r="AJ14" s="20">
        <v>1.6496683694000001</v>
      </c>
      <c r="AK14" s="13">
        <v>1.5582535129999999</v>
      </c>
      <c r="AL14" s="13">
        <v>1.7676379805</v>
      </c>
      <c r="AM14" s="13">
        <v>1.7676379805</v>
      </c>
    </row>
    <row r="15" spans="1:39" x14ac:dyDescent="0.2">
      <c r="A15" s="6" t="s">
        <v>10</v>
      </c>
      <c r="B15" s="19" t="s">
        <v>9</v>
      </c>
      <c r="C15" s="19" t="s">
        <v>9</v>
      </c>
      <c r="D15" s="19" t="s">
        <v>9</v>
      </c>
      <c r="E15" s="19">
        <v>49</v>
      </c>
      <c r="F15" s="19">
        <v>76</v>
      </c>
      <c r="G15" s="19">
        <v>28</v>
      </c>
      <c r="H15" s="19">
        <v>17</v>
      </c>
      <c r="I15" s="19">
        <v>51</v>
      </c>
      <c r="J15" s="19">
        <v>24</v>
      </c>
      <c r="K15" s="19">
        <v>25</v>
      </c>
      <c r="L15" s="19">
        <v>69.770560000000003</v>
      </c>
      <c r="M15" s="19">
        <v>71.313980000000001</v>
      </c>
      <c r="N15" s="19">
        <v>72.053939999999997</v>
      </c>
      <c r="O15" s="19">
        <v>163.24246800000006</v>
      </c>
      <c r="P15" s="19">
        <v>169.47743599999998</v>
      </c>
      <c r="Q15" s="19">
        <v>178.08602099999993</v>
      </c>
      <c r="R15" s="19">
        <v>118.0613108</v>
      </c>
      <c r="S15" s="19">
        <v>118.0613108</v>
      </c>
      <c r="T15" s="19">
        <v>107.52880781</v>
      </c>
      <c r="U15" s="19">
        <v>107.52880781</v>
      </c>
      <c r="V15" s="19">
        <v>17.647191878000001</v>
      </c>
      <c r="W15" s="19">
        <v>17.987978907999999</v>
      </c>
      <c r="X15" s="19">
        <v>17.987978907999999</v>
      </c>
      <c r="Y15" s="19">
        <v>17.844908059000002</v>
      </c>
      <c r="Z15" s="19">
        <v>27.060438198</v>
      </c>
      <c r="AA15" s="19">
        <v>27.139544197999999</v>
      </c>
      <c r="AB15" s="19">
        <v>27.141618198</v>
      </c>
      <c r="AC15" s="19">
        <v>26.669565531</v>
      </c>
      <c r="AD15" s="19">
        <v>7.6420200575999999</v>
      </c>
      <c r="AE15" s="19">
        <v>8.8764420590000004</v>
      </c>
      <c r="AF15" s="19">
        <v>6.4340228583999997</v>
      </c>
      <c r="AG15" s="20">
        <v>7.2086145125999996</v>
      </c>
      <c r="AH15" s="20">
        <v>7.5796522649</v>
      </c>
      <c r="AI15" s="20">
        <v>7.8118238007</v>
      </c>
      <c r="AJ15" s="20">
        <v>5.3873135413000002</v>
      </c>
      <c r="AK15" s="13">
        <v>6.2970119034999996</v>
      </c>
      <c r="AL15" s="13">
        <v>6.2087314018999997</v>
      </c>
      <c r="AM15" s="13">
        <v>6.2087314018999997</v>
      </c>
    </row>
    <row r="16" spans="1:39" x14ac:dyDescent="0.2">
      <c r="A16" s="6" t="s">
        <v>11</v>
      </c>
      <c r="B16" s="19">
        <v>7059</v>
      </c>
      <c r="C16" s="19">
        <v>3230</v>
      </c>
      <c r="D16" s="19">
        <v>2300</v>
      </c>
      <c r="E16" s="19">
        <v>1941</v>
      </c>
      <c r="F16" s="19">
        <v>1079</v>
      </c>
      <c r="G16" s="19">
        <v>1116</v>
      </c>
      <c r="H16" s="19">
        <v>1138</v>
      </c>
      <c r="I16" s="19">
        <v>1248</v>
      </c>
      <c r="J16" s="19">
        <v>1225</v>
      </c>
      <c r="K16" s="19">
        <v>1185</v>
      </c>
      <c r="L16" s="19">
        <v>2903.79052</v>
      </c>
      <c r="M16" s="19">
        <v>2947.54754</v>
      </c>
      <c r="N16" s="19">
        <v>3121.3610600000002</v>
      </c>
      <c r="O16" s="19">
        <v>3018.5570040000007</v>
      </c>
      <c r="P16" s="19">
        <v>1849.0858400000002</v>
      </c>
      <c r="Q16" s="19">
        <v>1851.3775740000001</v>
      </c>
      <c r="R16" s="19">
        <v>1296.3413661</v>
      </c>
      <c r="S16" s="19">
        <v>1296.3413661</v>
      </c>
      <c r="T16" s="19">
        <v>1296.4605004</v>
      </c>
      <c r="U16" s="19">
        <v>1296.4605004</v>
      </c>
      <c r="V16" s="19">
        <v>1296.4204215</v>
      </c>
      <c r="W16" s="19">
        <v>1296.1654278000001</v>
      </c>
      <c r="X16" s="19">
        <v>1296.1654278000001</v>
      </c>
      <c r="Y16" s="19">
        <v>1296.1504500000001</v>
      </c>
      <c r="Z16" s="19">
        <v>1296.1383112000001</v>
      </c>
      <c r="AA16" s="19">
        <v>1299.9155461</v>
      </c>
      <c r="AB16" s="19">
        <v>1300.0814461</v>
      </c>
      <c r="AC16" s="19">
        <v>1299.9494738000001</v>
      </c>
      <c r="AD16" s="19">
        <v>1299.8362973000001</v>
      </c>
      <c r="AE16" s="19">
        <v>1300.0187817999999</v>
      </c>
      <c r="AF16" s="19">
        <v>1300.6619716</v>
      </c>
      <c r="AG16" s="20">
        <v>1300.5515363</v>
      </c>
      <c r="AH16" s="20">
        <v>1300.3507339</v>
      </c>
      <c r="AI16" s="20">
        <v>1300.5682088999999</v>
      </c>
      <c r="AJ16" s="20">
        <v>1479.2452109999999</v>
      </c>
      <c r="AK16" s="13">
        <v>1480.0172138</v>
      </c>
      <c r="AL16" s="13">
        <v>1479.7881407</v>
      </c>
      <c r="AM16" s="13">
        <v>1479.7881407</v>
      </c>
    </row>
    <row r="17" spans="1:39" x14ac:dyDescent="0.2">
      <c r="A17" s="6" t="s">
        <v>12</v>
      </c>
      <c r="B17" s="19">
        <v>163231</v>
      </c>
      <c r="C17" s="19">
        <v>153555</v>
      </c>
      <c r="D17" s="19">
        <v>143827</v>
      </c>
      <c r="E17" s="19">
        <v>134187</v>
      </c>
      <c r="F17" s="19">
        <v>110255</v>
      </c>
      <c r="G17" s="19">
        <v>104980</v>
      </c>
      <c r="H17" s="19">
        <v>99705</v>
      </c>
      <c r="I17" s="19">
        <v>94431</v>
      </c>
      <c r="J17" s="19">
        <v>89156</v>
      </c>
      <c r="K17" s="19">
        <v>83881</v>
      </c>
      <c r="L17" s="19">
        <v>78605.994599999976</v>
      </c>
      <c r="M17" s="19">
        <v>75849.129540000009</v>
      </c>
      <c r="N17" s="19">
        <v>73244.49222</v>
      </c>
      <c r="O17" s="19">
        <v>68708.336649999997</v>
      </c>
      <c r="P17" s="19">
        <v>68060.943259999985</v>
      </c>
      <c r="Q17" s="19">
        <v>63476.038739999982</v>
      </c>
      <c r="R17" s="19">
        <v>59633.840161</v>
      </c>
      <c r="S17" s="19">
        <v>55328.159153000001</v>
      </c>
      <c r="T17" s="19">
        <v>49739.019268999997</v>
      </c>
      <c r="U17" s="19">
        <v>45487.113864999999</v>
      </c>
      <c r="V17" s="19">
        <v>41915.055084</v>
      </c>
      <c r="W17" s="19">
        <v>37261.716440999997</v>
      </c>
      <c r="X17" s="19">
        <v>32948.902009999998</v>
      </c>
      <c r="Y17" s="19">
        <v>30756.366411999999</v>
      </c>
      <c r="Z17" s="19">
        <v>27568.720885999999</v>
      </c>
      <c r="AA17" s="19">
        <v>26093.817481999999</v>
      </c>
      <c r="AB17" s="19">
        <v>24879.681988</v>
      </c>
      <c r="AC17" s="19">
        <v>24428.054111000001</v>
      </c>
      <c r="AD17" s="19">
        <v>23628.533393999998</v>
      </c>
      <c r="AE17" s="19">
        <v>22359.793615999999</v>
      </c>
      <c r="AF17" s="19">
        <v>18562.972214000001</v>
      </c>
      <c r="AG17" s="20">
        <v>18168.026086000002</v>
      </c>
      <c r="AH17" s="20">
        <v>17318.656611999999</v>
      </c>
      <c r="AI17" s="20">
        <v>16883.652206999999</v>
      </c>
      <c r="AJ17" s="20">
        <v>14262.128435000001</v>
      </c>
      <c r="AK17" s="13">
        <v>14617.170056000001</v>
      </c>
      <c r="AL17" s="13">
        <v>13811.550855</v>
      </c>
      <c r="AM17" s="13">
        <v>13005.931654</v>
      </c>
    </row>
    <row r="18" spans="1:39" x14ac:dyDescent="0.2">
      <c r="A18" s="6" t="s">
        <v>13</v>
      </c>
      <c r="B18" s="19">
        <v>11371</v>
      </c>
      <c r="C18" s="19">
        <v>14329</v>
      </c>
      <c r="D18" s="19">
        <v>16685</v>
      </c>
      <c r="E18" s="19">
        <v>19029</v>
      </c>
      <c r="F18" s="19">
        <v>21447</v>
      </c>
      <c r="G18" s="19">
        <v>21934</v>
      </c>
      <c r="H18" s="19">
        <v>22419</v>
      </c>
      <c r="I18" s="19">
        <v>22904</v>
      </c>
      <c r="J18" s="19">
        <v>23389</v>
      </c>
      <c r="K18" s="19">
        <v>23874</v>
      </c>
      <c r="L18" s="19">
        <v>24358.496760000005</v>
      </c>
      <c r="M18" s="19">
        <v>23667.830380000003</v>
      </c>
      <c r="N18" s="19">
        <v>23688.959260000007</v>
      </c>
      <c r="O18" s="19">
        <v>23316.011545999998</v>
      </c>
      <c r="P18" s="19">
        <v>24178.456670999993</v>
      </c>
      <c r="Q18" s="19">
        <v>24676.658330000006</v>
      </c>
      <c r="R18" s="19">
        <v>21410.961771999999</v>
      </c>
      <c r="S18" s="19">
        <v>20994.709891999999</v>
      </c>
      <c r="T18" s="19">
        <v>20559.205673</v>
      </c>
      <c r="U18" s="19">
        <v>20144.677025000001</v>
      </c>
      <c r="V18" s="19">
        <v>18933.112469</v>
      </c>
      <c r="W18" s="19">
        <v>17732.426777000001</v>
      </c>
      <c r="X18" s="19">
        <v>16505.247877999998</v>
      </c>
      <c r="Y18" s="19">
        <v>15442.480131</v>
      </c>
      <c r="Z18" s="19">
        <v>14425.184775</v>
      </c>
      <c r="AA18" s="19">
        <v>13474.920141000001</v>
      </c>
      <c r="AB18" s="19">
        <v>12944.013878</v>
      </c>
      <c r="AC18" s="19">
        <v>12418.489002</v>
      </c>
      <c r="AD18" s="19">
        <v>11891.978292</v>
      </c>
      <c r="AE18" s="19">
        <v>11702.455629</v>
      </c>
      <c r="AF18" s="19">
        <v>11462.685106000001</v>
      </c>
      <c r="AG18" s="20">
        <v>11347.150533</v>
      </c>
      <c r="AH18" s="20">
        <v>11367.721847999999</v>
      </c>
      <c r="AI18" s="20">
        <v>11358.867636999999</v>
      </c>
      <c r="AJ18" s="20">
        <v>11692.667473</v>
      </c>
      <c r="AK18" s="13">
        <v>11741.650129</v>
      </c>
      <c r="AL18" s="13">
        <v>11801.138763999999</v>
      </c>
      <c r="AM18" s="13">
        <v>11632.037557</v>
      </c>
    </row>
    <row r="19" spans="1:39" x14ac:dyDescent="0.2">
      <c r="A19" s="6" t="s">
        <v>14</v>
      </c>
      <c r="B19" s="19">
        <v>7909</v>
      </c>
      <c r="C19" s="19">
        <v>5263</v>
      </c>
      <c r="D19" s="19">
        <v>8344</v>
      </c>
      <c r="E19" s="19">
        <v>7927</v>
      </c>
      <c r="F19" s="19">
        <v>11122</v>
      </c>
      <c r="G19" s="19">
        <v>8618</v>
      </c>
      <c r="H19" s="19">
        <v>6934</v>
      </c>
      <c r="I19" s="19">
        <v>7082</v>
      </c>
      <c r="J19" s="19">
        <v>9656</v>
      </c>
      <c r="K19" s="19">
        <v>7298</v>
      </c>
      <c r="L19" s="19">
        <v>15016.3282</v>
      </c>
      <c r="M19" s="19">
        <v>7316.2786199999982</v>
      </c>
      <c r="N19" s="19">
        <v>7184.1086699999969</v>
      </c>
      <c r="O19" s="19">
        <v>11410.093849999996</v>
      </c>
      <c r="P19" s="19">
        <v>12964.397550999998</v>
      </c>
      <c r="Q19" s="19">
        <v>8675.5646280000001</v>
      </c>
      <c r="R19" s="19">
        <v>9768.8473190000004</v>
      </c>
      <c r="S19" s="19">
        <v>14777.392199</v>
      </c>
      <c r="T19" s="19">
        <v>11574.346173</v>
      </c>
      <c r="U19" s="19">
        <v>12464.243942999999</v>
      </c>
      <c r="V19" s="19">
        <v>13040.494683000001</v>
      </c>
      <c r="W19" s="19">
        <v>15562.885289</v>
      </c>
      <c r="X19" s="19">
        <v>12138.831217999999</v>
      </c>
      <c r="Y19" s="19">
        <v>10865.335825</v>
      </c>
      <c r="Z19" s="19">
        <v>9777.3496522000005</v>
      </c>
      <c r="AA19" s="19">
        <v>14041.384368000001</v>
      </c>
      <c r="AB19" s="19">
        <v>13007.294066</v>
      </c>
      <c r="AC19" s="19">
        <v>9625.2160977000003</v>
      </c>
      <c r="AD19" s="19">
        <v>9720.3811475999992</v>
      </c>
      <c r="AE19" s="19">
        <v>14343.586090000001</v>
      </c>
      <c r="AF19" s="19">
        <v>17185.055454000001</v>
      </c>
      <c r="AG19" s="20">
        <v>24724.187254</v>
      </c>
      <c r="AH19" s="20">
        <v>26463.848026</v>
      </c>
      <c r="AI19" s="20">
        <v>12982.553483</v>
      </c>
      <c r="AJ19" s="20">
        <v>28687.325862999998</v>
      </c>
      <c r="AK19" s="13">
        <v>26715.111324000001</v>
      </c>
      <c r="AL19" s="13">
        <v>16298.410521</v>
      </c>
      <c r="AM19" s="13">
        <v>16298.410521</v>
      </c>
    </row>
    <row r="20" spans="1:39" x14ac:dyDescent="0.2">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0"/>
      <c r="AI20" s="20"/>
      <c r="AJ20" s="20"/>
      <c r="AK20" s="20"/>
      <c r="AL20" s="20"/>
    </row>
    <row r="21" spans="1:39" x14ac:dyDescent="0.2">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0"/>
      <c r="AI21" s="20"/>
      <c r="AJ21" s="20"/>
      <c r="AK21" s="20"/>
      <c r="AL21" s="20"/>
    </row>
    <row r="22" spans="1:39" x14ac:dyDescent="0.2">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0"/>
      <c r="AI22" s="20"/>
      <c r="AJ22" s="20"/>
      <c r="AK22" s="20"/>
      <c r="AL22" s="20"/>
    </row>
    <row r="23" spans="1:39" x14ac:dyDescent="0.2">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0"/>
      <c r="AI23" s="20"/>
      <c r="AJ23" s="20"/>
      <c r="AK23" s="20"/>
      <c r="AL23" s="20"/>
    </row>
    <row r="24" spans="1:39" x14ac:dyDescent="0.2">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0"/>
      <c r="AI24" s="20"/>
      <c r="AJ24" s="20"/>
      <c r="AK24" s="20"/>
      <c r="AL24" s="20"/>
    </row>
    <row r="25" spans="1:39" x14ac:dyDescent="0.2">
      <c r="A25" s="6" t="s">
        <v>15</v>
      </c>
      <c r="B25" s="19">
        <f t="shared" ref="B25:AA25" si="0">SUM(B7:B19)</f>
        <v>204042</v>
      </c>
      <c r="C25" s="19">
        <f t="shared" si="0"/>
        <v>188398</v>
      </c>
      <c r="D25" s="19">
        <f t="shared" si="0"/>
        <v>185408</v>
      </c>
      <c r="E25" s="19">
        <f t="shared" si="0"/>
        <v>176845</v>
      </c>
      <c r="F25" s="19">
        <f t="shared" si="0"/>
        <v>154188</v>
      </c>
      <c r="G25" s="19">
        <f t="shared" si="0"/>
        <v>147128</v>
      </c>
      <c r="H25" s="19">
        <f t="shared" si="0"/>
        <v>140895</v>
      </c>
      <c r="I25" s="19">
        <f t="shared" si="0"/>
        <v>135902</v>
      </c>
      <c r="J25" s="19">
        <f t="shared" si="0"/>
        <v>133558</v>
      </c>
      <c r="K25" s="19">
        <f t="shared" si="0"/>
        <v>126778</v>
      </c>
      <c r="L25" s="19">
        <f t="shared" si="0"/>
        <v>128858.13890999999</v>
      </c>
      <c r="M25" s="19">
        <f t="shared" si="0"/>
        <v>117910.14078</v>
      </c>
      <c r="N25" s="19">
        <f t="shared" si="0"/>
        <v>115380.10004</v>
      </c>
      <c r="O25" s="19">
        <f t="shared" si="0"/>
        <v>114541.26393399999</v>
      </c>
      <c r="P25" s="19">
        <f t="shared" si="0"/>
        <v>114466.63324599998</v>
      </c>
      <c r="Q25" s="19">
        <f t="shared" si="0"/>
        <v>106262.327387</v>
      </c>
      <c r="R25" s="19">
        <f t="shared" si="0"/>
        <v>99415.836046910001</v>
      </c>
      <c r="S25" s="19">
        <f t="shared" si="0"/>
        <v>99825.216020039996</v>
      </c>
      <c r="T25" s="19">
        <f t="shared" si="0"/>
        <v>90315.312483260001</v>
      </c>
      <c r="U25" s="19">
        <f t="shared" si="0"/>
        <v>86662.557724119994</v>
      </c>
      <c r="V25" s="19">
        <f t="shared" si="0"/>
        <v>81572.290667997993</v>
      </c>
      <c r="W25" s="19">
        <f t="shared" si="0"/>
        <v>78628.515466768004</v>
      </c>
      <c r="X25" s="19">
        <f t="shared" si="0"/>
        <v>69976.45621227799</v>
      </c>
      <c r="Y25" s="19">
        <f t="shared" si="0"/>
        <v>65269.496426099009</v>
      </c>
      <c r="Z25" s="19">
        <f t="shared" si="0"/>
        <v>60247.286752287997</v>
      </c>
      <c r="AA25" s="19">
        <f t="shared" si="0"/>
        <v>62141.292218668001</v>
      </c>
      <c r="AB25" s="19">
        <f t="shared" ref="AB25:AG25" si="1">SUM(AB7:AB19)</f>
        <v>59002.503515347998</v>
      </c>
      <c r="AC25" s="19">
        <f t="shared" si="1"/>
        <v>55020.204984781005</v>
      </c>
      <c r="AD25" s="19">
        <f t="shared" si="1"/>
        <v>53733.400438051794</v>
      </c>
      <c r="AE25" s="19">
        <f t="shared" si="1"/>
        <v>56296.223957233204</v>
      </c>
      <c r="AF25" s="19">
        <f t="shared" si="1"/>
        <v>54623.079785326801</v>
      </c>
      <c r="AG25" s="19">
        <f t="shared" si="1"/>
        <v>61422.394562337606</v>
      </c>
      <c r="AH25" s="19">
        <f t="shared" ref="AH25:AM25" si="2">SUM(AH7:AH19)</f>
        <v>62782.6568831599</v>
      </c>
      <c r="AI25" s="19">
        <f t="shared" si="2"/>
        <v>48836.056663900701</v>
      </c>
      <c r="AJ25" s="19">
        <f t="shared" si="2"/>
        <v>62437.452668760699</v>
      </c>
      <c r="AK25" s="19">
        <f t="shared" si="2"/>
        <v>60978.793351976507</v>
      </c>
      <c r="AL25" s="19">
        <f t="shared" si="2"/>
        <v>49815.173326052398</v>
      </c>
      <c r="AM25" s="19">
        <f t="shared" si="2"/>
        <v>48840.452918052404</v>
      </c>
    </row>
    <row r="26" spans="1:39" x14ac:dyDescent="0.2">
      <c r="A26" s="6" t="s">
        <v>16</v>
      </c>
      <c r="B26" s="19">
        <v>6766</v>
      </c>
      <c r="C26" s="19">
        <v>4433</v>
      </c>
      <c r="D26" s="19">
        <v>7622</v>
      </c>
      <c r="E26" s="19">
        <v>7289</v>
      </c>
      <c r="F26" s="19">
        <v>10583.356699999998</v>
      </c>
      <c r="G26" s="19">
        <v>10583.356699999998</v>
      </c>
      <c r="H26" s="19">
        <v>6388.6960099999997</v>
      </c>
      <c r="I26" s="19">
        <v>6537.03946</v>
      </c>
      <c r="J26" s="19">
        <v>9088.8297100000018</v>
      </c>
      <c r="K26" s="19">
        <v>6704.5981400000001</v>
      </c>
      <c r="L26" s="19">
        <v>14502.10442</v>
      </c>
      <c r="M26" s="19">
        <v>6792.9585199999992</v>
      </c>
      <c r="N26" s="19">
        <v>6654.1118299999998</v>
      </c>
      <c r="O26" s="19">
        <v>10508.142009000001</v>
      </c>
      <c r="P26" s="19">
        <v>12048.633207999999</v>
      </c>
      <c r="Q26" s="19">
        <v>7743.9547080000002</v>
      </c>
      <c r="R26" s="19">
        <v>6118.2928996999999</v>
      </c>
      <c r="S26" s="19">
        <v>9711.1626211000003</v>
      </c>
      <c r="T26" s="19">
        <v>4500.7698099999998</v>
      </c>
      <c r="U26" s="19">
        <v>4819.0452876999998</v>
      </c>
      <c r="V26" s="19">
        <v>5601.9264541000002</v>
      </c>
      <c r="W26" s="19">
        <v>7564.1399289999999</v>
      </c>
      <c r="X26" s="19">
        <v>4267.4317658</v>
      </c>
      <c r="Y26" s="19">
        <v>3390.4711532000001</v>
      </c>
      <c r="Z26" s="19">
        <v>1648.2266259</v>
      </c>
      <c r="AA26" s="19">
        <v>5204.3805560999999</v>
      </c>
      <c r="AB26" s="19">
        <v>5795.0884286999999</v>
      </c>
      <c r="AC26" s="19">
        <v>2621.0718791999998</v>
      </c>
      <c r="AD26" s="19">
        <v>3093.9403974000002</v>
      </c>
      <c r="AE26" s="19">
        <v>8751.1664908000002</v>
      </c>
      <c r="AF26" s="19">
        <v>9778.7202192000004</v>
      </c>
      <c r="AG26" s="19">
        <v>13749.711196</v>
      </c>
      <c r="AH26" s="20">
        <v>14859.197421999999</v>
      </c>
      <c r="AI26" s="20">
        <v>3085.6753798</v>
      </c>
      <c r="AJ26" s="20">
        <v>19619.948091999999</v>
      </c>
      <c r="AK26" s="13">
        <v>17061.405359</v>
      </c>
      <c r="AL26" s="13">
        <v>6571.3464770999999</v>
      </c>
      <c r="AM26" s="13">
        <v>6571.3464770999999</v>
      </c>
    </row>
    <row r="27" spans="1:39" x14ac:dyDescent="0.2">
      <c r="A27" s="6" t="s">
        <v>17</v>
      </c>
      <c r="B27" s="19">
        <f t="shared" ref="B27:AA27" si="3">B25 - B26</f>
        <v>197276</v>
      </c>
      <c r="C27" s="19">
        <f t="shared" si="3"/>
        <v>183965</v>
      </c>
      <c r="D27" s="19">
        <f t="shared" si="3"/>
        <v>177786</v>
      </c>
      <c r="E27" s="19">
        <f t="shared" si="3"/>
        <v>169556</v>
      </c>
      <c r="F27" s="19">
        <f t="shared" si="3"/>
        <v>143604.6433</v>
      </c>
      <c r="G27" s="19">
        <f t="shared" si="3"/>
        <v>136544.6433</v>
      </c>
      <c r="H27" s="19">
        <f t="shared" si="3"/>
        <v>134506.30398999999</v>
      </c>
      <c r="I27" s="19">
        <f t="shared" si="3"/>
        <v>129364.96054</v>
      </c>
      <c r="J27" s="19">
        <f t="shared" si="3"/>
        <v>124469.17028999999</v>
      </c>
      <c r="K27" s="19">
        <f t="shared" si="3"/>
        <v>120073.40186</v>
      </c>
      <c r="L27" s="19">
        <f t="shared" si="3"/>
        <v>114356.03448999999</v>
      </c>
      <c r="M27" s="19">
        <f t="shared" si="3"/>
        <v>111117.18226</v>
      </c>
      <c r="N27" s="19">
        <f t="shared" si="3"/>
        <v>108725.98821000001</v>
      </c>
      <c r="O27" s="19">
        <f t="shared" si="3"/>
        <v>104033.12192499998</v>
      </c>
      <c r="P27" s="19">
        <f t="shared" si="3"/>
        <v>102418.00003799998</v>
      </c>
      <c r="Q27" s="19">
        <f t="shared" si="3"/>
        <v>98518.372678999993</v>
      </c>
      <c r="R27" s="19">
        <f t="shared" si="3"/>
        <v>93297.543147210003</v>
      </c>
      <c r="S27" s="19">
        <f t="shared" si="3"/>
        <v>90114.053398939999</v>
      </c>
      <c r="T27" s="19">
        <f t="shared" si="3"/>
        <v>85814.542673260003</v>
      </c>
      <c r="U27" s="19">
        <f t="shared" si="3"/>
        <v>81843.512436419987</v>
      </c>
      <c r="V27" s="19">
        <f t="shared" si="3"/>
        <v>75970.364213897992</v>
      </c>
      <c r="W27" s="19">
        <f t="shared" si="3"/>
        <v>71064.375537768006</v>
      </c>
      <c r="X27" s="19">
        <f t="shared" si="3"/>
        <v>65709.024446477997</v>
      </c>
      <c r="Y27" s="19">
        <f t="shared" si="3"/>
        <v>61879.025272899009</v>
      </c>
      <c r="Z27" s="19">
        <f t="shared" si="3"/>
        <v>58599.060126387994</v>
      </c>
      <c r="AA27" s="19">
        <f t="shared" si="3"/>
        <v>56936.911662568004</v>
      </c>
      <c r="AB27" s="19">
        <f t="shared" ref="AB27:AG27" si="4">AB25 - AB26</f>
        <v>53207.415086647998</v>
      </c>
      <c r="AC27" s="19">
        <f t="shared" si="4"/>
        <v>52399.133105581008</v>
      </c>
      <c r="AD27" s="19">
        <f t="shared" si="4"/>
        <v>50639.460040651793</v>
      </c>
      <c r="AE27" s="19">
        <f t="shared" si="4"/>
        <v>47545.057466433202</v>
      </c>
      <c r="AF27" s="19">
        <f t="shared" si="4"/>
        <v>44844.359566126805</v>
      </c>
      <c r="AG27" s="19">
        <f t="shared" si="4"/>
        <v>47672.683366337602</v>
      </c>
      <c r="AH27" s="19">
        <f t="shared" ref="AH27:AK27" si="5">AH25 - AH26</f>
        <v>47923.459461159902</v>
      </c>
      <c r="AI27" s="19">
        <f t="shared" si="5"/>
        <v>45750.381284100702</v>
      </c>
      <c r="AJ27" s="19">
        <f t="shared" si="5"/>
        <v>42817.504576760701</v>
      </c>
      <c r="AK27" s="19">
        <f t="shared" si="5"/>
        <v>43917.38799297651</v>
      </c>
      <c r="AL27" s="19">
        <f t="shared" ref="AL27:AM27" si="6">AL25 - AL26</f>
        <v>43243.826848952398</v>
      </c>
      <c r="AM27" s="19">
        <f t="shared" si="6"/>
        <v>42269.106440952404</v>
      </c>
    </row>
    <row r="28" spans="1:39" x14ac:dyDescent="0.2">
      <c r="A28" s="6" t="s">
        <v>18</v>
      </c>
      <c r="B28" s="19"/>
      <c r="C28" s="19"/>
      <c r="D28" s="19"/>
      <c r="E28" s="19"/>
      <c r="F28" s="19"/>
      <c r="G28" s="19"/>
      <c r="H28" s="19"/>
      <c r="I28" s="19"/>
      <c r="J28" s="19"/>
      <c r="K28" s="19"/>
      <c r="L28" s="19"/>
      <c r="M28" s="19"/>
      <c r="N28" s="19"/>
      <c r="O28" s="19"/>
      <c r="P28" s="19"/>
      <c r="Q28" s="19"/>
      <c r="R28" s="19">
        <f t="shared" ref="R28:AA28" si="7">R19 - R26</f>
        <v>3650.5544193000005</v>
      </c>
      <c r="S28" s="19">
        <f t="shared" si="7"/>
        <v>5066.2295778999996</v>
      </c>
      <c r="T28" s="19">
        <f t="shared" si="7"/>
        <v>7073.5763630000001</v>
      </c>
      <c r="U28" s="19">
        <f t="shared" si="7"/>
        <v>7645.1986552999997</v>
      </c>
      <c r="V28" s="19">
        <f t="shared" si="7"/>
        <v>7438.5682289000006</v>
      </c>
      <c r="W28" s="19">
        <f t="shared" si="7"/>
        <v>7998.7453599999999</v>
      </c>
      <c r="X28" s="19">
        <f t="shared" si="7"/>
        <v>7871.3994521999994</v>
      </c>
      <c r="Y28" s="19">
        <f t="shared" si="7"/>
        <v>7474.8646718</v>
      </c>
      <c r="Z28" s="19">
        <f t="shared" si="7"/>
        <v>8129.1230263000007</v>
      </c>
      <c r="AA28" s="19">
        <f t="shared" si="7"/>
        <v>8837.0038119000019</v>
      </c>
      <c r="AB28" s="19">
        <f t="shared" ref="AB28:AG28" si="8">AB19 - AB26</f>
        <v>7212.2056373000005</v>
      </c>
      <c r="AC28" s="19">
        <f t="shared" si="8"/>
        <v>7004.1442185000005</v>
      </c>
      <c r="AD28" s="19">
        <f t="shared" si="8"/>
        <v>6626.4407501999995</v>
      </c>
      <c r="AE28" s="19">
        <f t="shared" si="8"/>
        <v>5592.4195992000004</v>
      </c>
      <c r="AF28" s="19">
        <f t="shared" si="8"/>
        <v>7406.3352348000008</v>
      </c>
      <c r="AG28" s="19">
        <f t="shared" si="8"/>
        <v>10974.476058</v>
      </c>
      <c r="AH28" s="19">
        <f t="shared" ref="AH28:AK28" si="9">AH19 - AH26</f>
        <v>11604.650604</v>
      </c>
      <c r="AI28" s="19">
        <f t="shared" si="9"/>
        <v>9896.8781032000006</v>
      </c>
      <c r="AJ28" s="19">
        <f t="shared" si="9"/>
        <v>9067.3777709999995</v>
      </c>
      <c r="AK28" s="19">
        <f t="shared" si="9"/>
        <v>9653.705965000001</v>
      </c>
      <c r="AL28" s="19">
        <f t="shared" ref="AL28:AM28" si="10">AL19 - AL26</f>
        <v>9727.0640438999999</v>
      </c>
      <c r="AM28" s="19">
        <f t="shared" si="10"/>
        <v>9727.0640438999999</v>
      </c>
    </row>
    <row r="29" spans="1:39" x14ac:dyDescent="0.2">
      <c r="A29" s="6"/>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21"/>
      <c r="AI29" s="21"/>
      <c r="AJ29" s="21"/>
      <c r="AK29" s="21"/>
      <c r="AL29" s="21"/>
      <c r="AM29" s="21"/>
    </row>
    <row r="30" spans="1:39" x14ac:dyDescent="0.2">
      <c r="A30" s="6"/>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21"/>
      <c r="AI30" s="21"/>
      <c r="AJ30" s="21"/>
      <c r="AK30" s="21"/>
      <c r="AL30" s="21"/>
      <c r="AM30" s="21"/>
    </row>
    <row r="31" spans="1:39" x14ac:dyDescent="0.2">
      <c r="A31" s="6" t="s">
        <v>19</v>
      </c>
      <c r="B31" s="19">
        <f t="shared" ref="B31:AA31" si="11">SUM(B7:B9)</f>
        <v>4632</v>
      </c>
      <c r="C31" s="19">
        <f t="shared" si="11"/>
        <v>4480</v>
      </c>
      <c r="D31" s="19">
        <f t="shared" si="11"/>
        <v>7302</v>
      </c>
      <c r="E31" s="19">
        <f t="shared" si="11"/>
        <v>8486</v>
      </c>
      <c r="F31" s="19">
        <f t="shared" si="11"/>
        <v>5511</v>
      </c>
      <c r="G31" s="19">
        <f t="shared" si="11"/>
        <v>5856</v>
      </c>
      <c r="H31" s="19">
        <f t="shared" si="11"/>
        <v>6154</v>
      </c>
      <c r="I31" s="19">
        <f t="shared" si="11"/>
        <v>5587</v>
      </c>
      <c r="J31" s="19">
        <f t="shared" si="11"/>
        <v>5519</v>
      </c>
      <c r="K31" s="19">
        <f t="shared" si="11"/>
        <v>5934</v>
      </c>
      <c r="L31" s="19">
        <f t="shared" si="11"/>
        <v>4336.39858</v>
      </c>
      <c r="M31" s="19">
        <f t="shared" si="11"/>
        <v>4327.3151600000001</v>
      </c>
      <c r="N31" s="19">
        <f t="shared" si="11"/>
        <v>4328.8978800000004</v>
      </c>
      <c r="O31" s="19">
        <f t="shared" si="11"/>
        <v>5537.8495250000014</v>
      </c>
      <c r="P31" s="19">
        <f t="shared" si="11"/>
        <v>4783.9949410000008</v>
      </c>
      <c r="Q31" s="19">
        <f t="shared" si="11"/>
        <v>4825.4738830000006</v>
      </c>
      <c r="R31" s="19">
        <f t="shared" si="11"/>
        <v>4603.5562901900003</v>
      </c>
      <c r="S31" s="19">
        <f t="shared" si="11"/>
        <v>4714.4022453300004</v>
      </c>
      <c r="T31" s="19">
        <f t="shared" si="11"/>
        <v>4612.3883152500002</v>
      </c>
      <c r="U31" s="19">
        <f t="shared" si="11"/>
        <v>4722.98597255</v>
      </c>
      <c r="V31" s="19">
        <f t="shared" si="11"/>
        <v>4054.7801407500001</v>
      </c>
      <c r="W31" s="19">
        <f t="shared" si="11"/>
        <v>4415.3707202099995</v>
      </c>
      <c r="X31" s="19">
        <f t="shared" si="11"/>
        <v>4688.8466133000002</v>
      </c>
      <c r="Y31" s="19">
        <f t="shared" si="11"/>
        <v>4823.5829931400003</v>
      </c>
      <c r="Z31" s="19">
        <f t="shared" si="11"/>
        <v>5007.2507411899996</v>
      </c>
      <c r="AA31" s="19">
        <f t="shared" si="11"/>
        <v>4970.73273694</v>
      </c>
      <c r="AB31" s="19">
        <f t="shared" ref="AB31:AG31" si="12">SUM(AB7:AB9)</f>
        <v>4503.3674286799996</v>
      </c>
      <c r="AC31" s="19">
        <f t="shared" si="12"/>
        <v>5208.9483494899996</v>
      </c>
      <c r="AD31" s="19">
        <f t="shared" si="12"/>
        <v>5155.9088836000001</v>
      </c>
      <c r="AE31" s="19">
        <f t="shared" si="12"/>
        <v>4614.7622448399998</v>
      </c>
      <c r="AF31" s="19">
        <f t="shared" si="12"/>
        <v>4254.7644238900002</v>
      </c>
      <c r="AG31" s="19">
        <f t="shared" si="12"/>
        <v>4065.7458399500001</v>
      </c>
      <c r="AH31" s="19">
        <f t="shared" ref="AH31:AK31" si="13">SUM(AH7:AH9)</f>
        <v>4573.2842252299997</v>
      </c>
      <c r="AI31" s="19">
        <f t="shared" si="13"/>
        <v>4603.0896941399997</v>
      </c>
      <c r="AJ31" s="19">
        <f t="shared" si="13"/>
        <v>4720.3422179600002</v>
      </c>
      <c r="AK31" s="19">
        <f t="shared" si="13"/>
        <v>4760.53735005</v>
      </c>
      <c r="AL31" s="19">
        <f t="shared" ref="AL31:AM31" si="14">SUM(AL7:AL9)</f>
        <v>4763.9305759500003</v>
      </c>
      <c r="AM31" s="19">
        <f t="shared" si="14"/>
        <v>4763.9305759500003</v>
      </c>
    </row>
    <row r="32" spans="1:39" x14ac:dyDescent="0.2">
      <c r="A32" s="6" t="s">
        <v>20</v>
      </c>
      <c r="B32" s="19">
        <f t="shared" ref="B32:AA32" si="15">SUM(B10:B16)</f>
        <v>16899</v>
      </c>
      <c r="C32" s="19">
        <f t="shared" si="15"/>
        <v>10771</v>
      </c>
      <c r="D32" s="19">
        <f t="shared" si="15"/>
        <v>9250</v>
      </c>
      <c r="E32" s="19">
        <f t="shared" si="15"/>
        <v>7216</v>
      </c>
      <c r="F32" s="19">
        <f t="shared" si="15"/>
        <v>5853</v>
      </c>
      <c r="G32" s="19">
        <f t="shared" si="15"/>
        <v>5740</v>
      </c>
      <c r="H32" s="19">
        <f t="shared" si="15"/>
        <v>5683</v>
      </c>
      <c r="I32" s="19">
        <f t="shared" si="15"/>
        <v>5898</v>
      </c>
      <c r="J32" s="19">
        <f t="shared" si="15"/>
        <v>5838</v>
      </c>
      <c r="K32" s="19">
        <f t="shared" si="15"/>
        <v>5791</v>
      </c>
      <c r="L32" s="19">
        <f t="shared" si="15"/>
        <v>6540.9207699999997</v>
      </c>
      <c r="M32" s="19">
        <f t="shared" si="15"/>
        <v>6749.5870799999993</v>
      </c>
      <c r="N32" s="19">
        <f t="shared" si="15"/>
        <v>6933.6420100000005</v>
      </c>
      <c r="O32" s="19">
        <f t="shared" si="15"/>
        <v>5568.9723630000008</v>
      </c>
      <c r="P32" s="19">
        <f t="shared" si="15"/>
        <v>4478.8408230000005</v>
      </c>
      <c r="Q32" s="19">
        <f t="shared" si="15"/>
        <v>4608.5918060000004</v>
      </c>
      <c r="R32" s="19">
        <f t="shared" si="15"/>
        <v>3998.6305047199999</v>
      </c>
      <c r="S32" s="19">
        <f t="shared" si="15"/>
        <v>4010.5525307100002</v>
      </c>
      <c r="T32" s="19">
        <f t="shared" si="15"/>
        <v>3830.3530530100002</v>
      </c>
      <c r="U32" s="19">
        <f t="shared" si="15"/>
        <v>3843.5369185700001</v>
      </c>
      <c r="V32" s="19">
        <f t="shared" si="15"/>
        <v>3628.8482912479994</v>
      </c>
      <c r="W32" s="19">
        <f t="shared" si="15"/>
        <v>3656.116239558</v>
      </c>
      <c r="X32" s="19">
        <f t="shared" si="15"/>
        <v>3694.6284929779999</v>
      </c>
      <c r="Y32" s="19">
        <f t="shared" si="15"/>
        <v>3381.7310649589999</v>
      </c>
      <c r="Z32" s="19">
        <f t="shared" si="15"/>
        <v>3468.7806978980007</v>
      </c>
      <c r="AA32" s="19">
        <f t="shared" si="15"/>
        <v>3560.4374907279998</v>
      </c>
      <c r="AB32" s="19">
        <f t="shared" ref="AB32:AG32" si="16">SUM(AB10:AB16)</f>
        <v>3668.1461546679998</v>
      </c>
      <c r="AC32" s="19">
        <f t="shared" si="16"/>
        <v>3339.4974245909998</v>
      </c>
      <c r="AD32" s="19">
        <f t="shared" si="16"/>
        <v>3336.5987208518</v>
      </c>
      <c r="AE32" s="19">
        <f t="shared" si="16"/>
        <v>3275.6263773932005</v>
      </c>
      <c r="AF32" s="19">
        <f t="shared" si="16"/>
        <v>3157.6025874367997</v>
      </c>
      <c r="AG32" s="19">
        <f t="shared" si="16"/>
        <v>3117.2848493875999</v>
      </c>
      <c r="AH32" s="19">
        <f t="shared" ref="AH32:AK32" si="17">SUM(AH10:AH16)</f>
        <v>3059.1461719299</v>
      </c>
      <c r="AI32" s="19">
        <f t="shared" si="17"/>
        <v>3007.8936427606995</v>
      </c>
      <c r="AJ32" s="19">
        <f t="shared" si="17"/>
        <v>3074.9886798007001</v>
      </c>
      <c r="AK32" s="19">
        <f t="shared" si="17"/>
        <v>3144.3244929265002</v>
      </c>
      <c r="AL32" s="19">
        <f t="shared" ref="AL32:AM32" si="18">SUM(AL10:AL16)</f>
        <v>3140.1426101023999</v>
      </c>
      <c r="AM32" s="19">
        <f t="shared" si="18"/>
        <v>3140.1426101023999</v>
      </c>
    </row>
    <row r="33" spans="1:39" x14ac:dyDescent="0.2">
      <c r="A33" s="6" t="s">
        <v>21</v>
      </c>
      <c r="B33" s="19">
        <f t="shared" ref="B33:AA33" si="19">B17+B18</f>
        <v>174602</v>
      </c>
      <c r="C33" s="19">
        <f t="shared" si="19"/>
        <v>167884</v>
      </c>
      <c r="D33" s="19">
        <f t="shared" si="19"/>
        <v>160512</v>
      </c>
      <c r="E33" s="19">
        <f t="shared" si="19"/>
        <v>153216</v>
      </c>
      <c r="F33" s="19">
        <f t="shared" si="19"/>
        <v>131702</v>
      </c>
      <c r="G33" s="19">
        <f t="shared" si="19"/>
        <v>126914</v>
      </c>
      <c r="H33" s="19">
        <f t="shared" si="19"/>
        <v>122124</v>
      </c>
      <c r="I33" s="19">
        <f t="shared" si="19"/>
        <v>117335</v>
      </c>
      <c r="J33" s="19">
        <f t="shared" si="19"/>
        <v>112545</v>
      </c>
      <c r="K33" s="19">
        <f t="shared" si="19"/>
        <v>107755</v>
      </c>
      <c r="L33" s="19">
        <f t="shared" si="19"/>
        <v>102964.49135999999</v>
      </c>
      <c r="M33" s="19">
        <f t="shared" si="19"/>
        <v>99516.959920000008</v>
      </c>
      <c r="N33" s="19">
        <f t="shared" si="19"/>
        <v>96933.451480000003</v>
      </c>
      <c r="O33" s="19">
        <f t="shared" si="19"/>
        <v>92024.348195999992</v>
      </c>
      <c r="P33" s="19">
        <f t="shared" si="19"/>
        <v>92239.399930999978</v>
      </c>
      <c r="Q33" s="19">
        <f t="shared" si="19"/>
        <v>88152.697069999995</v>
      </c>
      <c r="R33" s="19">
        <f t="shared" si="19"/>
        <v>81044.801932999995</v>
      </c>
      <c r="S33" s="19">
        <f t="shared" si="19"/>
        <v>76322.869044999999</v>
      </c>
      <c r="T33" s="19">
        <f t="shared" si="19"/>
        <v>70298.224942000001</v>
      </c>
      <c r="U33" s="19">
        <f t="shared" si="19"/>
        <v>65631.790890000004</v>
      </c>
      <c r="V33" s="19">
        <f t="shared" si="19"/>
        <v>60848.167552999999</v>
      </c>
      <c r="W33" s="19">
        <f t="shared" si="19"/>
        <v>54994.143217999997</v>
      </c>
      <c r="X33" s="19">
        <f t="shared" si="19"/>
        <v>49454.149888</v>
      </c>
      <c r="Y33" s="19">
        <f t="shared" si="19"/>
        <v>46198.846543</v>
      </c>
      <c r="Z33" s="19">
        <f t="shared" si="19"/>
        <v>41993.905660999997</v>
      </c>
      <c r="AA33" s="19">
        <f t="shared" si="19"/>
        <v>39568.737623000001</v>
      </c>
      <c r="AB33" s="19">
        <f t="shared" ref="AB33:AG33" si="20">AB17+AB18</f>
        <v>37823.695866000002</v>
      </c>
      <c r="AC33" s="19">
        <f t="shared" si="20"/>
        <v>36846.543113</v>
      </c>
      <c r="AD33" s="19">
        <f t="shared" si="20"/>
        <v>35520.511685999998</v>
      </c>
      <c r="AE33" s="19">
        <f t="shared" si="20"/>
        <v>34062.249244999999</v>
      </c>
      <c r="AF33" s="19">
        <f t="shared" si="20"/>
        <v>30025.657320000002</v>
      </c>
      <c r="AG33" s="19">
        <f t="shared" si="20"/>
        <v>29515.176619000002</v>
      </c>
      <c r="AH33" s="19">
        <f t="shared" ref="AH33:AK33" si="21">AH17+AH18</f>
        <v>28686.37846</v>
      </c>
      <c r="AI33" s="19">
        <f t="shared" si="21"/>
        <v>28242.519843999999</v>
      </c>
      <c r="AJ33" s="19">
        <f t="shared" si="21"/>
        <v>25954.795908</v>
      </c>
      <c r="AK33" s="19">
        <f t="shared" si="21"/>
        <v>26358.820185</v>
      </c>
      <c r="AL33" s="19">
        <f t="shared" ref="AL33:AM33" si="22">AL17+AL18</f>
        <v>25612.689618999997</v>
      </c>
      <c r="AM33" s="19">
        <f t="shared" si="22"/>
        <v>24637.969211</v>
      </c>
    </row>
    <row r="34" spans="1:39" x14ac:dyDescent="0.2">
      <c r="A34" s="6" t="s">
        <v>22</v>
      </c>
      <c r="B34" s="19">
        <f t="shared" ref="B34:AA34" si="23">B19</f>
        <v>7909</v>
      </c>
      <c r="C34" s="19">
        <f t="shared" si="23"/>
        <v>5263</v>
      </c>
      <c r="D34" s="19">
        <f t="shared" si="23"/>
        <v>8344</v>
      </c>
      <c r="E34" s="19">
        <f t="shared" si="23"/>
        <v>7927</v>
      </c>
      <c r="F34" s="19">
        <f t="shared" si="23"/>
        <v>11122</v>
      </c>
      <c r="G34" s="19">
        <f t="shared" si="23"/>
        <v>8618</v>
      </c>
      <c r="H34" s="19">
        <f t="shared" si="23"/>
        <v>6934</v>
      </c>
      <c r="I34" s="19">
        <f t="shared" si="23"/>
        <v>7082</v>
      </c>
      <c r="J34" s="19">
        <f t="shared" si="23"/>
        <v>9656</v>
      </c>
      <c r="K34" s="19">
        <f t="shared" si="23"/>
        <v>7298</v>
      </c>
      <c r="L34" s="19">
        <f t="shared" si="23"/>
        <v>15016.3282</v>
      </c>
      <c r="M34" s="19">
        <f t="shared" si="23"/>
        <v>7316.2786199999982</v>
      </c>
      <c r="N34" s="19">
        <f t="shared" si="23"/>
        <v>7184.1086699999969</v>
      </c>
      <c r="O34" s="19">
        <f t="shared" si="23"/>
        <v>11410.093849999996</v>
      </c>
      <c r="P34" s="19">
        <f t="shared" si="23"/>
        <v>12964.397550999998</v>
      </c>
      <c r="Q34" s="19">
        <f t="shared" si="23"/>
        <v>8675.5646280000001</v>
      </c>
      <c r="R34" s="19">
        <f t="shared" si="23"/>
        <v>9768.8473190000004</v>
      </c>
      <c r="S34" s="19">
        <f t="shared" si="23"/>
        <v>14777.392199</v>
      </c>
      <c r="T34" s="19">
        <f t="shared" si="23"/>
        <v>11574.346173</v>
      </c>
      <c r="U34" s="19">
        <f t="shared" si="23"/>
        <v>12464.243942999999</v>
      </c>
      <c r="V34" s="19">
        <f t="shared" si="23"/>
        <v>13040.494683000001</v>
      </c>
      <c r="W34" s="19">
        <f t="shared" si="23"/>
        <v>15562.885289</v>
      </c>
      <c r="X34" s="19">
        <f t="shared" si="23"/>
        <v>12138.831217999999</v>
      </c>
      <c r="Y34" s="19">
        <f t="shared" si="23"/>
        <v>10865.335825</v>
      </c>
      <c r="Z34" s="19">
        <f t="shared" si="23"/>
        <v>9777.3496522000005</v>
      </c>
      <c r="AA34" s="19">
        <f t="shared" si="23"/>
        <v>14041.384368000001</v>
      </c>
      <c r="AB34" s="19">
        <f t="shared" ref="AB34:AG34" si="24">AB19</f>
        <v>13007.294066</v>
      </c>
      <c r="AC34" s="19">
        <f t="shared" si="24"/>
        <v>9625.2160977000003</v>
      </c>
      <c r="AD34" s="19">
        <f t="shared" si="24"/>
        <v>9720.3811475999992</v>
      </c>
      <c r="AE34" s="19">
        <f t="shared" si="24"/>
        <v>14343.586090000001</v>
      </c>
      <c r="AF34" s="19">
        <f t="shared" si="24"/>
        <v>17185.055454000001</v>
      </c>
      <c r="AG34" s="19">
        <f t="shared" si="24"/>
        <v>24724.187254</v>
      </c>
      <c r="AH34" s="19">
        <f t="shared" ref="AH34:AK34" si="25">AH19</f>
        <v>26463.848026</v>
      </c>
      <c r="AI34" s="19">
        <f t="shared" si="25"/>
        <v>12982.553483</v>
      </c>
      <c r="AJ34" s="19">
        <f t="shared" si="25"/>
        <v>28687.325862999998</v>
      </c>
      <c r="AK34" s="19">
        <f t="shared" si="25"/>
        <v>26715.111324000001</v>
      </c>
      <c r="AL34" s="19">
        <f t="shared" ref="AL34:AM34" si="26">AL19</f>
        <v>16298.410521</v>
      </c>
      <c r="AM34" s="19">
        <f t="shared" si="26"/>
        <v>16298.410521</v>
      </c>
    </row>
    <row r="35" spans="1:39" x14ac:dyDescent="0.2">
      <c r="A35" s="6" t="s">
        <v>15</v>
      </c>
      <c r="B35" s="19">
        <f t="shared" ref="B35:AA35" si="27">SUM(B31:B34)</f>
        <v>204042</v>
      </c>
      <c r="C35" s="19">
        <f t="shared" si="27"/>
        <v>188398</v>
      </c>
      <c r="D35" s="19">
        <f t="shared" si="27"/>
        <v>185408</v>
      </c>
      <c r="E35" s="19">
        <f t="shared" si="27"/>
        <v>176845</v>
      </c>
      <c r="F35" s="19">
        <f t="shared" si="27"/>
        <v>154188</v>
      </c>
      <c r="G35" s="19">
        <f t="shared" si="27"/>
        <v>147128</v>
      </c>
      <c r="H35" s="19">
        <f t="shared" si="27"/>
        <v>140895</v>
      </c>
      <c r="I35" s="19">
        <f t="shared" si="27"/>
        <v>135902</v>
      </c>
      <c r="J35" s="19">
        <f t="shared" si="27"/>
        <v>133558</v>
      </c>
      <c r="K35" s="19">
        <f t="shared" si="27"/>
        <v>126778</v>
      </c>
      <c r="L35" s="19">
        <f t="shared" si="27"/>
        <v>128858.13890999999</v>
      </c>
      <c r="M35" s="19">
        <f t="shared" si="27"/>
        <v>117910.14078</v>
      </c>
      <c r="N35" s="19">
        <f t="shared" si="27"/>
        <v>115380.10004</v>
      </c>
      <c r="O35" s="19">
        <f t="shared" si="27"/>
        <v>114541.26393399999</v>
      </c>
      <c r="P35" s="19">
        <f t="shared" si="27"/>
        <v>114466.63324599998</v>
      </c>
      <c r="Q35" s="19">
        <f t="shared" si="27"/>
        <v>106262.327387</v>
      </c>
      <c r="R35" s="19">
        <f t="shared" si="27"/>
        <v>99415.836046910001</v>
      </c>
      <c r="S35" s="19">
        <f t="shared" si="27"/>
        <v>99825.216020039996</v>
      </c>
      <c r="T35" s="19">
        <f t="shared" si="27"/>
        <v>90315.312483260001</v>
      </c>
      <c r="U35" s="19">
        <f t="shared" si="27"/>
        <v>86662.557724119994</v>
      </c>
      <c r="V35" s="19">
        <f t="shared" si="27"/>
        <v>81572.290667997993</v>
      </c>
      <c r="W35" s="19">
        <f t="shared" si="27"/>
        <v>78628.515466768004</v>
      </c>
      <c r="X35" s="19">
        <f t="shared" si="27"/>
        <v>69976.45621227799</v>
      </c>
      <c r="Y35" s="19">
        <f t="shared" si="27"/>
        <v>65269.496426099002</v>
      </c>
      <c r="Z35" s="19">
        <f t="shared" si="27"/>
        <v>60247.286752287997</v>
      </c>
      <c r="AA35" s="19">
        <f t="shared" si="27"/>
        <v>62141.292218668001</v>
      </c>
      <c r="AB35" s="19">
        <f t="shared" ref="AB35:AG35" si="28">SUM(AB31:AB34)</f>
        <v>59002.503515348006</v>
      </c>
      <c r="AC35" s="19">
        <f t="shared" si="28"/>
        <v>55020.204984780998</v>
      </c>
      <c r="AD35" s="19">
        <f t="shared" si="28"/>
        <v>53733.400438051794</v>
      </c>
      <c r="AE35" s="19">
        <f t="shared" si="28"/>
        <v>56296.223957233204</v>
      </c>
      <c r="AF35" s="19">
        <f t="shared" si="28"/>
        <v>54623.079785326801</v>
      </c>
      <c r="AG35" s="19">
        <f t="shared" si="28"/>
        <v>61422.394562337606</v>
      </c>
      <c r="AH35" s="19">
        <f t="shared" ref="AH35:AK35" si="29">SUM(AH31:AH34)</f>
        <v>62782.6568831599</v>
      </c>
      <c r="AI35" s="19">
        <f t="shared" si="29"/>
        <v>48836.056663900701</v>
      </c>
      <c r="AJ35" s="19">
        <f t="shared" si="29"/>
        <v>62437.452668760699</v>
      </c>
      <c r="AK35" s="19">
        <f t="shared" si="29"/>
        <v>60978.793351976507</v>
      </c>
      <c r="AL35" s="19">
        <f t="shared" ref="AL35:AM35" si="30">SUM(AL31:AL34)</f>
        <v>49815.173326052398</v>
      </c>
      <c r="AM35" s="19">
        <f t="shared" si="30"/>
        <v>48840.452918052397</v>
      </c>
    </row>
    <row r="36" spans="1:39" x14ac:dyDescent="0.2">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35"/>
  <sheetViews>
    <sheetView workbookViewId="0">
      <pane xSplit="1" ySplit="6" topLeftCell="X7" activePane="bottomRight" state="frozen"/>
      <selection pane="topRight" activeCell="B1" sqref="B1"/>
      <selection pane="bottomLeft" activeCell="A2" sqref="A2"/>
      <selection pane="bottomRight" activeCell="AN22" sqref="AN22"/>
    </sheetView>
  </sheetViews>
  <sheetFormatPr defaultColWidth="9.140625" defaultRowHeight="12.75" x14ac:dyDescent="0.2"/>
  <cols>
    <col min="1" max="1" width="35.5703125" style="17" bestFit="1" customWidth="1"/>
    <col min="2" max="33" width="9.140625" style="17"/>
    <col min="34" max="34" width="9.140625" style="17" customWidth="1"/>
    <col min="35" max="37" width="9.140625" style="17"/>
    <col min="38" max="38" width="7.7109375" style="17" customWidth="1"/>
    <col min="39" max="16384" width="9.140625" style="17"/>
  </cols>
  <sheetData>
    <row r="1" spans="1:39" x14ac:dyDescent="0.2">
      <c r="A1" s="16" t="s">
        <v>26</v>
      </c>
    </row>
    <row r="2" spans="1:39" ht="25.5" x14ac:dyDescent="0.2">
      <c r="A2" s="18" t="s">
        <v>25</v>
      </c>
    </row>
    <row r="3" spans="1:39" x14ac:dyDescent="0.2">
      <c r="A3" s="18"/>
    </row>
    <row r="4" spans="1:39" x14ac:dyDescent="0.2">
      <c r="A4" s="18"/>
    </row>
    <row r="5" spans="1:39" x14ac:dyDescent="0.2">
      <c r="A5" s="18"/>
    </row>
    <row r="6" spans="1:39" x14ac:dyDescent="0.2">
      <c r="A6" s="3" t="s">
        <v>0</v>
      </c>
      <c r="B6" s="4">
        <v>1970</v>
      </c>
      <c r="C6" s="4">
        <v>1975</v>
      </c>
      <c r="D6" s="4">
        <v>1980</v>
      </c>
      <c r="E6" s="4">
        <v>1985</v>
      </c>
      <c r="F6" s="4">
        <v>1990</v>
      </c>
      <c r="G6" s="4">
        <v>1991</v>
      </c>
      <c r="H6" s="4">
        <v>1992</v>
      </c>
      <c r="I6" s="4">
        <v>1993</v>
      </c>
      <c r="J6" s="4">
        <v>1994</v>
      </c>
      <c r="K6" s="4">
        <v>1995</v>
      </c>
      <c r="L6" s="4">
        <v>1996</v>
      </c>
      <c r="M6" s="4">
        <v>1997</v>
      </c>
      <c r="N6" s="4">
        <v>1998</v>
      </c>
      <c r="O6" s="4">
        <v>1999</v>
      </c>
      <c r="P6" s="4">
        <v>2000</v>
      </c>
      <c r="Q6" s="4">
        <v>2001</v>
      </c>
      <c r="R6" s="4">
        <v>2002</v>
      </c>
      <c r="S6" s="4">
        <v>2003</v>
      </c>
      <c r="T6" s="4">
        <v>2004</v>
      </c>
      <c r="U6" s="4">
        <v>2005</v>
      </c>
      <c r="V6" s="4">
        <v>2006</v>
      </c>
      <c r="W6" s="4">
        <v>2007</v>
      </c>
      <c r="X6" s="4">
        <v>2008</v>
      </c>
      <c r="Y6" s="4">
        <v>2009</v>
      </c>
      <c r="Z6" s="4">
        <v>2010</v>
      </c>
      <c r="AA6" s="4">
        <v>2011</v>
      </c>
      <c r="AB6" s="4">
        <v>2012</v>
      </c>
      <c r="AC6" s="4">
        <v>2013</v>
      </c>
      <c r="AD6" s="4">
        <v>2014</v>
      </c>
      <c r="AE6" s="4">
        <v>2015</v>
      </c>
      <c r="AF6" s="4">
        <v>2016</v>
      </c>
      <c r="AG6" s="4">
        <v>2017</v>
      </c>
      <c r="AH6" s="23">
        <v>2018</v>
      </c>
      <c r="AI6" s="23">
        <v>2019</v>
      </c>
      <c r="AJ6" s="23">
        <v>2020</v>
      </c>
      <c r="AK6" s="23">
        <v>2021</v>
      </c>
      <c r="AL6" s="23">
        <v>2022</v>
      </c>
      <c r="AM6" s="23">
        <v>2023</v>
      </c>
    </row>
    <row r="7" spans="1:39" x14ac:dyDescent="0.2">
      <c r="A7" s="14" t="s">
        <v>1</v>
      </c>
      <c r="B7" s="22">
        <v>4900</v>
      </c>
      <c r="C7" s="22">
        <v>5694</v>
      </c>
      <c r="D7" s="22">
        <v>7024</v>
      </c>
      <c r="E7" s="22">
        <v>6127</v>
      </c>
      <c r="F7" s="22">
        <v>6663</v>
      </c>
      <c r="G7" s="22">
        <v>6519</v>
      </c>
      <c r="H7" s="22">
        <v>6504</v>
      </c>
      <c r="I7" s="22">
        <v>6651</v>
      </c>
      <c r="J7" s="22">
        <v>6565</v>
      </c>
      <c r="K7" s="22">
        <v>6384</v>
      </c>
      <c r="L7" s="22">
        <v>6164.2186600000005</v>
      </c>
      <c r="M7" s="22">
        <v>6276.4222699999991</v>
      </c>
      <c r="N7" s="22">
        <v>6232.1956900000005</v>
      </c>
      <c r="O7" s="22">
        <v>5721.1754069999997</v>
      </c>
      <c r="P7" s="22">
        <v>5330.201145</v>
      </c>
      <c r="Q7" s="22">
        <v>4917.2186760000004</v>
      </c>
      <c r="R7" s="19">
        <v>4710.9786530000001</v>
      </c>
      <c r="S7" s="19">
        <v>4403.8774667999996</v>
      </c>
      <c r="T7" s="19">
        <v>3929.3396929</v>
      </c>
      <c r="U7" s="19">
        <v>3792.4535304000001</v>
      </c>
      <c r="V7" s="19">
        <v>3585.1725366999999</v>
      </c>
      <c r="W7" s="19">
        <v>3385.6113529999998</v>
      </c>
      <c r="X7" s="19">
        <v>3106.8358152999999</v>
      </c>
      <c r="Y7" s="19">
        <v>2084.0766785000001</v>
      </c>
      <c r="Z7" s="19">
        <v>2149.0355694</v>
      </c>
      <c r="AA7" s="19">
        <v>2095.2332660000002</v>
      </c>
      <c r="AB7" s="19">
        <v>1843.3972441999999</v>
      </c>
      <c r="AC7" s="19">
        <v>1812.8762127</v>
      </c>
      <c r="AD7" s="19">
        <v>1781.6498058</v>
      </c>
      <c r="AE7" s="19">
        <v>1474.0845919000001</v>
      </c>
      <c r="AF7" s="19">
        <v>1302.8175345</v>
      </c>
      <c r="AG7" s="20">
        <v>1155.5705003999999</v>
      </c>
      <c r="AH7" s="20">
        <v>1129.68209</v>
      </c>
      <c r="AI7" s="20">
        <v>989.34437808999996</v>
      </c>
      <c r="AJ7" s="13">
        <v>840.15321796000001</v>
      </c>
      <c r="AK7" s="13">
        <v>889.59053389999997</v>
      </c>
      <c r="AL7" s="13">
        <v>861.01160671000002</v>
      </c>
      <c r="AM7" s="13">
        <v>772.79197911000006</v>
      </c>
    </row>
    <row r="8" spans="1:39" x14ac:dyDescent="0.2">
      <c r="A8" s="14" t="s">
        <v>2</v>
      </c>
      <c r="B8" s="22">
        <v>4325</v>
      </c>
      <c r="C8" s="22">
        <v>4007</v>
      </c>
      <c r="D8" s="22">
        <v>3555</v>
      </c>
      <c r="E8" s="22">
        <v>3209</v>
      </c>
      <c r="F8" s="22">
        <v>3035</v>
      </c>
      <c r="G8" s="22">
        <v>2979</v>
      </c>
      <c r="H8" s="22">
        <v>3071</v>
      </c>
      <c r="I8" s="22">
        <v>3151</v>
      </c>
      <c r="J8" s="22">
        <v>3147</v>
      </c>
      <c r="K8" s="22">
        <v>3144</v>
      </c>
      <c r="L8" s="22">
        <v>3151.4075800000001</v>
      </c>
      <c r="M8" s="22">
        <v>3100.6291200000001</v>
      </c>
      <c r="N8" s="22">
        <v>3049.7537699999998</v>
      </c>
      <c r="O8" s="22">
        <v>2708.91635</v>
      </c>
      <c r="P8" s="22">
        <v>2723.1669440000001</v>
      </c>
      <c r="Q8" s="22">
        <v>2757.201896</v>
      </c>
      <c r="R8" s="19">
        <v>2046.2985242</v>
      </c>
      <c r="S8" s="19">
        <v>2046.4127512</v>
      </c>
      <c r="T8" s="19">
        <v>1798.3276805999999</v>
      </c>
      <c r="U8" s="19">
        <v>1797.824437</v>
      </c>
      <c r="V8" s="19">
        <v>1379.0426485999999</v>
      </c>
      <c r="W8" s="19">
        <v>1447.2228445000001</v>
      </c>
      <c r="X8" s="19">
        <v>1437.2850714000001</v>
      </c>
      <c r="Y8" s="19">
        <v>1366.5766645000001</v>
      </c>
      <c r="Z8" s="19">
        <v>1242.9996269999999</v>
      </c>
      <c r="AA8" s="19">
        <v>1259.0975269999999</v>
      </c>
      <c r="AB8" s="19">
        <v>1248.8599544000001</v>
      </c>
      <c r="AC8" s="19">
        <v>1185.7695450000001</v>
      </c>
      <c r="AD8" s="19">
        <v>1120.4566649000001</v>
      </c>
      <c r="AE8" s="19">
        <v>1067.5558272999999</v>
      </c>
      <c r="AF8" s="19">
        <v>1104.5850946</v>
      </c>
      <c r="AG8" s="20">
        <v>1025.9211915999999</v>
      </c>
      <c r="AH8" s="20">
        <v>1058.7280983000001</v>
      </c>
      <c r="AI8" s="20">
        <v>1032.1186760000001</v>
      </c>
      <c r="AJ8" s="20">
        <v>983.29187489000003</v>
      </c>
      <c r="AK8" s="13">
        <v>949.37815503000002</v>
      </c>
      <c r="AL8" s="13">
        <v>949.61892982999996</v>
      </c>
      <c r="AM8" s="13">
        <v>950.24815034000005</v>
      </c>
    </row>
    <row r="9" spans="1:39" x14ac:dyDescent="0.2">
      <c r="A9" s="14" t="s">
        <v>3</v>
      </c>
      <c r="B9" s="22">
        <v>836</v>
      </c>
      <c r="C9" s="22">
        <v>785</v>
      </c>
      <c r="D9" s="22">
        <v>741</v>
      </c>
      <c r="E9" s="22">
        <v>712</v>
      </c>
      <c r="F9" s="22">
        <v>1196</v>
      </c>
      <c r="G9" s="22">
        <v>1281</v>
      </c>
      <c r="H9" s="22">
        <v>1353</v>
      </c>
      <c r="I9" s="22">
        <v>1308</v>
      </c>
      <c r="J9" s="22">
        <v>1303</v>
      </c>
      <c r="K9" s="22">
        <v>1298</v>
      </c>
      <c r="L9" s="22">
        <v>1196.9553500000002</v>
      </c>
      <c r="M9" s="22">
        <v>1177.0580299999999</v>
      </c>
      <c r="N9" s="22">
        <v>1100.92275</v>
      </c>
      <c r="O9" s="22">
        <v>767.93349799999999</v>
      </c>
      <c r="P9" s="22">
        <v>765.56884000000002</v>
      </c>
      <c r="Q9" s="22">
        <v>779.19232399999999</v>
      </c>
      <c r="R9" s="19">
        <v>735.62228747999995</v>
      </c>
      <c r="S9" s="19">
        <v>736.85318325000003</v>
      </c>
      <c r="T9" s="19">
        <v>722.99629460999995</v>
      </c>
      <c r="U9" s="19">
        <v>725.69799313999999</v>
      </c>
      <c r="V9" s="19">
        <v>584.87697560000004</v>
      </c>
      <c r="W9" s="19">
        <v>586.54931500999999</v>
      </c>
      <c r="X9" s="19">
        <v>591.44267057000002</v>
      </c>
      <c r="Y9" s="19">
        <v>594.36326204</v>
      </c>
      <c r="Z9" s="19">
        <v>563.22839945999999</v>
      </c>
      <c r="AA9" s="19">
        <v>567.55441269999994</v>
      </c>
      <c r="AB9" s="19">
        <v>556.61433215</v>
      </c>
      <c r="AC9" s="19">
        <v>564.93348537999998</v>
      </c>
      <c r="AD9" s="19">
        <v>563.28838500999996</v>
      </c>
      <c r="AE9" s="19">
        <v>555.68800561</v>
      </c>
      <c r="AF9" s="19">
        <v>499.25071546999999</v>
      </c>
      <c r="AG9" s="20">
        <v>493.93222020000002</v>
      </c>
      <c r="AH9" s="20">
        <v>502.68443058000003</v>
      </c>
      <c r="AI9" s="20">
        <v>506.60727147</v>
      </c>
      <c r="AJ9" s="20">
        <v>509.93334212000002</v>
      </c>
      <c r="AK9" s="13">
        <v>512.82413592</v>
      </c>
      <c r="AL9" s="13">
        <v>511.49918114000002</v>
      </c>
      <c r="AM9" s="13">
        <v>511.59401593000001</v>
      </c>
    </row>
    <row r="10" spans="1:39" x14ac:dyDescent="0.2">
      <c r="A10" s="14" t="s">
        <v>4</v>
      </c>
      <c r="B10" s="22">
        <v>271</v>
      </c>
      <c r="C10" s="22">
        <v>221</v>
      </c>
      <c r="D10" s="22">
        <v>213</v>
      </c>
      <c r="E10" s="22">
        <v>262</v>
      </c>
      <c r="F10" s="22">
        <v>168</v>
      </c>
      <c r="G10" s="22">
        <v>165</v>
      </c>
      <c r="H10" s="22">
        <v>163</v>
      </c>
      <c r="I10" s="22">
        <v>155</v>
      </c>
      <c r="J10" s="22">
        <v>160</v>
      </c>
      <c r="K10" s="22">
        <v>158</v>
      </c>
      <c r="L10" s="22">
        <v>124.77827000000001</v>
      </c>
      <c r="M10" s="22">
        <v>126.84078</v>
      </c>
      <c r="N10" s="22">
        <v>129.07328000000001</v>
      </c>
      <c r="O10" s="22">
        <v>102.469069</v>
      </c>
      <c r="P10" s="22">
        <v>104.668492</v>
      </c>
      <c r="Q10" s="22">
        <v>107.18793700000001</v>
      </c>
      <c r="R10" s="19">
        <v>69.832240677000001</v>
      </c>
      <c r="S10" s="19">
        <v>69.832240677000001</v>
      </c>
      <c r="T10" s="19">
        <v>67.411688936000004</v>
      </c>
      <c r="U10" s="19">
        <v>67.411688725000005</v>
      </c>
      <c r="V10" s="19">
        <v>55.098812641999999</v>
      </c>
      <c r="W10" s="19">
        <v>56.543188049000001</v>
      </c>
      <c r="X10" s="19">
        <v>56.543188049000001</v>
      </c>
      <c r="Y10" s="19">
        <v>52.693452739999998</v>
      </c>
      <c r="Z10" s="19">
        <v>51.263724398000001</v>
      </c>
      <c r="AA10" s="19">
        <v>51.263921400000001</v>
      </c>
      <c r="AB10" s="19">
        <v>51.263724398000001</v>
      </c>
      <c r="AC10" s="19">
        <v>48.719011168000002</v>
      </c>
      <c r="AD10" s="19">
        <v>46.57575662</v>
      </c>
      <c r="AE10" s="19">
        <v>42.089035971000001</v>
      </c>
      <c r="AF10" s="19">
        <v>41.979257021999999</v>
      </c>
      <c r="AG10" s="20">
        <v>40.874121625000001</v>
      </c>
      <c r="AH10" s="20">
        <v>39.927502468999997</v>
      </c>
      <c r="AI10" s="20">
        <v>37.59705769</v>
      </c>
      <c r="AJ10" s="20">
        <v>33.480189691</v>
      </c>
      <c r="AK10" s="13">
        <v>33.396147272999997</v>
      </c>
      <c r="AL10" s="13">
        <v>31.412969077</v>
      </c>
      <c r="AM10" s="13">
        <v>31.412969077</v>
      </c>
    </row>
    <row r="11" spans="1:39" x14ac:dyDescent="0.2">
      <c r="A11" s="14" t="s">
        <v>5</v>
      </c>
      <c r="B11" s="22">
        <v>77</v>
      </c>
      <c r="C11" s="22">
        <v>73</v>
      </c>
      <c r="D11" s="22">
        <v>65</v>
      </c>
      <c r="E11" s="22">
        <v>87</v>
      </c>
      <c r="F11" s="22">
        <v>97</v>
      </c>
      <c r="G11" s="22">
        <v>76</v>
      </c>
      <c r="H11" s="22">
        <v>81</v>
      </c>
      <c r="I11" s="22">
        <v>83</v>
      </c>
      <c r="J11" s="22">
        <v>91</v>
      </c>
      <c r="K11" s="22">
        <v>98</v>
      </c>
      <c r="L11" s="22">
        <v>83.40795</v>
      </c>
      <c r="M11" s="22">
        <v>89.052089999999993</v>
      </c>
      <c r="N11" s="22">
        <v>89.152259999999998</v>
      </c>
      <c r="O11" s="22">
        <v>85.839584000000002</v>
      </c>
      <c r="P11" s="22">
        <v>88.854873999999995</v>
      </c>
      <c r="Q11" s="22">
        <v>94.370709000000005</v>
      </c>
      <c r="R11" s="19">
        <v>68.880899483999997</v>
      </c>
      <c r="S11" s="19">
        <v>68.880899483999997</v>
      </c>
      <c r="T11" s="19">
        <v>66.066988260000002</v>
      </c>
      <c r="U11" s="19">
        <v>66.066988260000002</v>
      </c>
      <c r="V11" s="19">
        <v>79.211287279999993</v>
      </c>
      <c r="W11" s="19">
        <v>79.211287279999993</v>
      </c>
      <c r="X11" s="19">
        <v>79.211287279999993</v>
      </c>
      <c r="Y11" s="19">
        <v>50.909931974000003</v>
      </c>
      <c r="Z11" s="19">
        <v>70.512751055999999</v>
      </c>
      <c r="AA11" s="19">
        <v>70.512751055999999</v>
      </c>
      <c r="AB11" s="19">
        <v>70.512751055999999</v>
      </c>
      <c r="AC11" s="19">
        <v>70.066287426000002</v>
      </c>
      <c r="AD11" s="19">
        <v>69.773485414999996</v>
      </c>
      <c r="AE11" s="19">
        <v>60.034430503999999</v>
      </c>
      <c r="AF11" s="19">
        <v>69.201987243000005</v>
      </c>
      <c r="AG11" s="20">
        <v>65.881860696000004</v>
      </c>
      <c r="AH11" s="20">
        <v>62.536118942000002</v>
      </c>
      <c r="AI11" s="20">
        <v>59.277264301000002</v>
      </c>
      <c r="AJ11" s="20">
        <v>51.326573343</v>
      </c>
      <c r="AK11" s="13">
        <v>60.406672210000004</v>
      </c>
      <c r="AL11" s="13">
        <v>56.701682980999998</v>
      </c>
      <c r="AM11" s="13">
        <v>56.701682980999998</v>
      </c>
    </row>
    <row r="12" spans="1:39" x14ac:dyDescent="0.2">
      <c r="A12" s="14" t="s">
        <v>6</v>
      </c>
      <c r="B12" s="22">
        <v>240</v>
      </c>
      <c r="C12" s="22">
        <v>63</v>
      </c>
      <c r="D12" s="22">
        <v>72</v>
      </c>
      <c r="E12" s="22">
        <v>124</v>
      </c>
      <c r="F12" s="22">
        <v>153</v>
      </c>
      <c r="G12" s="22">
        <v>121</v>
      </c>
      <c r="H12" s="22">
        <v>148</v>
      </c>
      <c r="I12" s="22">
        <v>123</v>
      </c>
      <c r="J12" s="22">
        <v>117</v>
      </c>
      <c r="K12" s="22">
        <v>110</v>
      </c>
      <c r="L12" s="22">
        <v>139.08267999999998</v>
      </c>
      <c r="M12" s="22">
        <v>143.15672000000001</v>
      </c>
      <c r="N12" s="22">
        <v>142.97984</v>
      </c>
      <c r="O12" s="22">
        <v>120.085521</v>
      </c>
      <c r="P12" s="22">
        <v>122.131897</v>
      </c>
      <c r="Q12" s="22">
        <v>124.29669899999999</v>
      </c>
      <c r="R12" s="19">
        <v>571.07890176000001</v>
      </c>
      <c r="S12" s="19">
        <v>606.26070945000004</v>
      </c>
      <c r="T12" s="19">
        <v>634.21757506999995</v>
      </c>
      <c r="U12" s="19">
        <v>667.82478185000002</v>
      </c>
      <c r="V12" s="19">
        <v>697.19383791999996</v>
      </c>
      <c r="W12" s="19">
        <v>716.21162820999996</v>
      </c>
      <c r="X12" s="19">
        <v>773.54398682999999</v>
      </c>
      <c r="Y12" s="19">
        <v>680.05669291000004</v>
      </c>
      <c r="Z12" s="19">
        <v>684.46945386000004</v>
      </c>
      <c r="AA12" s="19">
        <v>763.68738074999999</v>
      </c>
      <c r="AB12" s="19">
        <v>850.91986757999996</v>
      </c>
      <c r="AC12" s="19">
        <v>700.54867574000002</v>
      </c>
      <c r="AD12" s="19">
        <v>748.66114995999999</v>
      </c>
      <c r="AE12" s="19">
        <v>670.28241374000004</v>
      </c>
      <c r="AF12" s="19">
        <v>611.60619869000004</v>
      </c>
      <c r="AG12" s="20">
        <v>579.18249164999997</v>
      </c>
      <c r="AH12" s="20">
        <v>574.47540142000003</v>
      </c>
      <c r="AI12" s="20">
        <v>546.02140878</v>
      </c>
      <c r="AJ12" s="20">
        <v>612.91401184999995</v>
      </c>
      <c r="AK12" s="13">
        <v>758.62944093999999</v>
      </c>
      <c r="AL12" s="13">
        <v>758.58224693</v>
      </c>
      <c r="AM12" s="13">
        <v>758.58224693</v>
      </c>
    </row>
    <row r="13" spans="1:39" x14ac:dyDescent="0.2">
      <c r="A13" s="14" t="s">
        <v>7</v>
      </c>
      <c r="B13" s="22">
        <v>187</v>
      </c>
      <c r="C13" s="22">
        <v>182</v>
      </c>
      <c r="D13" s="22">
        <v>205</v>
      </c>
      <c r="E13" s="22">
        <v>327</v>
      </c>
      <c r="F13" s="22">
        <v>378</v>
      </c>
      <c r="G13" s="22">
        <v>352</v>
      </c>
      <c r="H13" s="22">
        <v>361</v>
      </c>
      <c r="I13" s="22">
        <v>370</v>
      </c>
      <c r="J13" s="22">
        <v>389</v>
      </c>
      <c r="K13" s="22">
        <v>399</v>
      </c>
      <c r="L13" s="22">
        <v>432.79967999999997</v>
      </c>
      <c r="M13" s="22">
        <v>460.22217000000001</v>
      </c>
      <c r="N13" s="22">
        <v>466.66404999999997</v>
      </c>
      <c r="O13" s="22">
        <v>451.14304299999998</v>
      </c>
      <c r="P13" s="22">
        <v>478.78160800000001</v>
      </c>
      <c r="Q13" s="22">
        <v>504.27396999999996</v>
      </c>
      <c r="R13" s="19">
        <v>432.08292911000001</v>
      </c>
      <c r="S13" s="19">
        <v>432.02986965000002</v>
      </c>
      <c r="T13" s="19">
        <v>479.55387020000001</v>
      </c>
      <c r="U13" s="19">
        <v>479.61233915000003</v>
      </c>
      <c r="V13" s="19">
        <v>419.88243648999998</v>
      </c>
      <c r="W13" s="19">
        <v>416.58786621000002</v>
      </c>
      <c r="X13" s="19">
        <v>416.57631421999997</v>
      </c>
      <c r="Y13" s="19">
        <v>354.10100225000002</v>
      </c>
      <c r="Z13" s="19">
        <v>346.46723421000002</v>
      </c>
      <c r="AA13" s="19">
        <v>355.07907599999999</v>
      </c>
      <c r="AB13" s="19">
        <v>356.58091804999998</v>
      </c>
      <c r="AC13" s="19">
        <v>353.52519531000002</v>
      </c>
      <c r="AD13" s="19">
        <v>331.60158551000001</v>
      </c>
      <c r="AE13" s="19">
        <v>314.53314438000001</v>
      </c>
      <c r="AF13" s="19">
        <v>317.70154621</v>
      </c>
      <c r="AG13" s="20">
        <v>321.05070276999999</v>
      </c>
      <c r="AH13" s="20">
        <v>329.27423697</v>
      </c>
      <c r="AI13" s="20">
        <v>312.63447065000003</v>
      </c>
      <c r="AJ13" s="20">
        <v>283.07534582</v>
      </c>
      <c r="AK13" s="13">
        <v>280.18562154</v>
      </c>
      <c r="AL13" s="13">
        <v>271.05261314000001</v>
      </c>
      <c r="AM13" s="13">
        <v>270.72730130999997</v>
      </c>
    </row>
    <row r="14" spans="1:39" x14ac:dyDescent="0.2">
      <c r="A14" s="14" t="s">
        <v>8</v>
      </c>
      <c r="B14" s="22">
        <v>0</v>
      </c>
      <c r="C14" s="22">
        <v>0</v>
      </c>
      <c r="D14" s="22">
        <v>0</v>
      </c>
      <c r="E14" s="22">
        <v>2</v>
      </c>
      <c r="F14" s="22">
        <v>1</v>
      </c>
      <c r="G14" s="22">
        <v>2</v>
      </c>
      <c r="H14" s="22">
        <v>3</v>
      </c>
      <c r="I14" s="22">
        <v>3</v>
      </c>
      <c r="J14" s="22">
        <v>3</v>
      </c>
      <c r="K14" s="22">
        <v>3</v>
      </c>
      <c r="L14" s="22">
        <v>2.3939499999999998</v>
      </c>
      <c r="M14" s="22">
        <v>2.5049999999999999</v>
      </c>
      <c r="N14" s="22">
        <v>2.55593</v>
      </c>
      <c r="O14" s="22">
        <v>4.2687879999999998</v>
      </c>
      <c r="P14" s="22">
        <v>4.3423470000000002</v>
      </c>
      <c r="Q14" s="22">
        <v>4.4422690000000005</v>
      </c>
      <c r="R14" s="19">
        <v>1E-4</v>
      </c>
      <c r="S14" s="19">
        <v>1E-4</v>
      </c>
      <c r="T14" s="19">
        <v>7.3450399999999997E-3</v>
      </c>
      <c r="U14" s="19">
        <v>7.3450399999999997E-3</v>
      </c>
      <c r="V14" s="19">
        <v>1.8840000999999999E-2</v>
      </c>
      <c r="W14" s="19">
        <v>1.8840000999999999E-2</v>
      </c>
      <c r="X14" s="19">
        <v>1.8840000999999999E-2</v>
      </c>
      <c r="Y14" s="19">
        <v>1.8840000999999999E-2</v>
      </c>
      <c r="Z14" s="19">
        <v>1.5592010000000001E-3</v>
      </c>
      <c r="AA14" s="19">
        <v>9.9019495599999993E-2</v>
      </c>
      <c r="AB14" s="19">
        <v>0.10221711579999999</v>
      </c>
      <c r="AC14" s="19">
        <v>4.5717172E-2</v>
      </c>
      <c r="AD14" s="19">
        <v>3.665001E-4</v>
      </c>
      <c r="AE14" s="19">
        <v>5.0913209999999996E-4</v>
      </c>
      <c r="AF14" s="19">
        <v>1.3288294259</v>
      </c>
      <c r="AG14" s="20">
        <v>2.99420052E-2</v>
      </c>
      <c r="AH14" s="20">
        <v>3.7209986299999998E-2</v>
      </c>
      <c r="AI14" s="20">
        <v>4.8893923399999997E-2</v>
      </c>
      <c r="AJ14" s="20">
        <v>0.87962364019999995</v>
      </c>
      <c r="AK14" s="13">
        <v>0.93401021419999997</v>
      </c>
      <c r="AL14" s="13">
        <v>1.0801190845999999</v>
      </c>
      <c r="AM14" s="13">
        <v>1.0795625846000001</v>
      </c>
    </row>
    <row r="15" spans="1:39" x14ac:dyDescent="0.2">
      <c r="A15" s="14" t="s">
        <v>10</v>
      </c>
      <c r="B15" s="22">
        <v>0</v>
      </c>
      <c r="C15" s="22">
        <v>0</v>
      </c>
      <c r="D15" s="22">
        <v>0</v>
      </c>
      <c r="E15" s="22">
        <v>2</v>
      </c>
      <c r="F15" s="22">
        <v>3</v>
      </c>
      <c r="G15" s="22">
        <v>6</v>
      </c>
      <c r="H15" s="22">
        <v>5</v>
      </c>
      <c r="I15" s="22">
        <v>5</v>
      </c>
      <c r="J15" s="22">
        <v>5</v>
      </c>
      <c r="K15" s="22">
        <v>6</v>
      </c>
      <c r="L15" s="22">
        <v>15.41628</v>
      </c>
      <c r="M15" s="22">
        <v>15.87298</v>
      </c>
      <c r="N15" s="22">
        <v>16.109929999999999</v>
      </c>
      <c r="O15" s="22">
        <v>14.487960999999999</v>
      </c>
      <c r="P15" s="22">
        <v>15.477937000000001</v>
      </c>
      <c r="Q15" s="22">
        <v>16.054811999999998</v>
      </c>
      <c r="R15" s="19">
        <v>19.073714494000001</v>
      </c>
      <c r="S15" s="19">
        <v>19.073714494000001</v>
      </c>
      <c r="T15" s="19">
        <v>16.017688333999999</v>
      </c>
      <c r="U15" s="19">
        <v>16.017672708999999</v>
      </c>
      <c r="V15" s="19">
        <v>8.3707393815</v>
      </c>
      <c r="W15" s="19">
        <v>8.7728258465</v>
      </c>
      <c r="X15" s="19">
        <v>8.6678463926999996</v>
      </c>
      <c r="Y15" s="19">
        <v>10.708844088999999</v>
      </c>
      <c r="Z15" s="19">
        <v>19.553354794000001</v>
      </c>
      <c r="AA15" s="19">
        <v>19.578715134999999</v>
      </c>
      <c r="AB15" s="19">
        <v>19.59754268</v>
      </c>
      <c r="AC15" s="19">
        <v>19.192872676</v>
      </c>
      <c r="AD15" s="19">
        <v>5.9382250870000002</v>
      </c>
      <c r="AE15" s="19">
        <v>2.8767633342000001</v>
      </c>
      <c r="AF15" s="19">
        <v>5.1350651609</v>
      </c>
      <c r="AG15" s="20">
        <v>5.2288038774999999</v>
      </c>
      <c r="AH15" s="20">
        <v>5.0085913027000002</v>
      </c>
      <c r="AI15" s="20">
        <v>5.4656733750999997</v>
      </c>
      <c r="AJ15" s="20">
        <v>2.5020207352999999</v>
      </c>
      <c r="AK15" s="13">
        <v>2.8180556370000001</v>
      </c>
      <c r="AL15" s="13">
        <v>2.8689383405000002</v>
      </c>
      <c r="AM15" s="13">
        <v>2.8678126405</v>
      </c>
    </row>
    <row r="16" spans="1:39" x14ac:dyDescent="0.2">
      <c r="A16" s="14" t="s">
        <v>11</v>
      </c>
      <c r="B16" s="22">
        <v>440</v>
      </c>
      <c r="C16" s="22">
        <v>159</v>
      </c>
      <c r="D16" s="22">
        <v>111</v>
      </c>
      <c r="E16" s="22">
        <v>87</v>
      </c>
      <c r="F16" s="22">
        <v>91</v>
      </c>
      <c r="G16" s="22">
        <v>95</v>
      </c>
      <c r="H16" s="22">
        <v>96</v>
      </c>
      <c r="I16" s="22">
        <v>123</v>
      </c>
      <c r="J16" s="22">
        <v>114</v>
      </c>
      <c r="K16" s="22">
        <v>99</v>
      </c>
      <c r="L16" s="22">
        <v>152.58750000000001</v>
      </c>
      <c r="M16" s="22">
        <v>156.72121999999999</v>
      </c>
      <c r="N16" s="22">
        <v>163.25598000000002</v>
      </c>
      <c r="O16" s="22">
        <v>161.662462</v>
      </c>
      <c r="P16" s="22">
        <v>128.73061100000001</v>
      </c>
      <c r="Q16" s="22">
        <v>130.05542399999999</v>
      </c>
      <c r="R16" s="19">
        <v>55.461705174000002</v>
      </c>
      <c r="S16" s="19">
        <v>55.461705174000002</v>
      </c>
      <c r="T16" s="19">
        <v>56.350722974999996</v>
      </c>
      <c r="U16" s="19">
        <v>56.349712726</v>
      </c>
      <c r="V16" s="19">
        <v>56.116249056999997</v>
      </c>
      <c r="W16" s="19">
        <v>55.471945257000002</v>
      </c>
      <c r="X16" s="19">
        <v>55.471945257000002</v>
      </c>
      <c r="Y16" s="19">
        <v>55.455135370999997</v>
      </c>
      <c r="Z16" s="19">
        <v>55.445631593999998</v>
      </c>
      <c r="AA16" s="19">
        <v>77.868788811000002</v>
      </c>
      <c r="AB16" s="19">
        <v>80.506846881000001</v>
      </c>
      <c r="AC16" s="19">
        <v>80.098726173000003</v>
      </c>
      <c r="AD16" s="19">
        <v>79.059697916000005</v>
      </c>
      <c r="AE16" s="19">
        <v>78.643353415000007</v>
      </c>
      <c r="AF16" s="19">
        <v>83.526520016000006</v>
      </c>
      <c r="AG16" s="20">
        <v>81.093035334999996</v>
      </c>
      <c r="AH16" s="20">
        <v>80.153071515999997</v>
      </c>
      <c r="AI16" s="20">
        <v>80.216778822999999</v>
      </c>
      <c r="AJ16" s="20">
        <v>83.619012503999997</v>
      </c>
      <c r="AK16" s="13">
        <v>84.036906549999998</v>
      </c>
      <c r="AL16" s="13">
        <v>82.753141033000006</v>
      </c>
      <c r="AM16" s="13">
        <v>82.753141033000006</v>
      </c>
    </row>
    <row r="17" spans="1:39" x14ac:dyDescent="0.2">
      <c r="A17" s="14" t="s">
        <v>12</v>
      </c>
      <c r="B17" s="22">
        <v>12624</v>
      </c>
      <c r="C17" s="22">
        <v>12061</v>
      </c>
      <c r="D17" s="22">
        <v>11493</v>
      </c>
      <c r="E17" s="22">
        <v>10932</v>
      </c>
      <c r="F17" s="22">
        <v>9592</v>
      </c>
      <c r="G17" s="22">
        <v>9449</v>
      </c>
      <c r="H17" s="22">
        <v>9306</v>
      </c>
      <c r="I17" s="22">
        <v>9162</v>
      </c>
      <c r="J17" s="22">
        <v>9019</v>
      </c>
      <c r="K17" s="22">
        <v>8876</v>
      </c>
      <c r="L17" s="22">
        <v>8732.7439600000016</v>
      </c>
      <c r="M17" s="22">
        <v>8791.7872799999986</v>
      </c>
      <c r="N17" s="22">
        <v>8619.2681699999994</v>
      </c>
      <c r="O17" s="22">
        <v>8371.3374299999996</v>
      </c>
      <c r="P17" s="22">
        <v>8393.5218599999989</v>
      </c>
      <c r="Q17" s="22">
        <v>7774.1959100000004</v>
      </c>
      <c r="R17" s="19">
        <v>12805.317056</v>
      </c>
      <c r="S17" s="19">
        <v>12314.087898</v>
      </c>
      <c r="T17" s="19">
        <v>11365.280153</v>
      </c>
      <c r="U17" s="19">
        <v>10414.990852000001</v>
      </c>
      <c r="V17" s="19">
        <v>9775.4400277999994</v>
      </c>
      <c r="W17" s="19">
        <v>8689.8897840000009</v>
      </c>
      <c r="X17" s="19">
        <v>8083.5541649999996</v>
      </c>
      <c r="Y17" s="19">
        <v>7293.9996867999998</v>
      </c>
      <c r="Z17" s="19">
        <v>7232.3828356000004</v>
      </c>
      <c r="AA17" s="19">
        <v>6460.6320808999999</v>
      </c>
      <c r="AB17" s="19">
        <v>5936.6976941000003</v>
      </c>
      <c r="AC17" s="19">
        <v>5435.3332948999996</v>
      </c>
      <c r="AD17" s="19">
        <v>4858.1132214999998</v>
      </c>
      <c r="AE17" s="19">
        <v>4269.8238265999998</v>
      </c>
      <c r="AF17" s="19">
        <v>3579.2344760000001</v>
      </c>
      <c r="AG17" s="20">
        <v>3239.8421699</v>
      </c>
      <c r="AH17" s="20">
        <v>2883.1191779000001</v>
      </c>
      <c r="AI17" s="20">
        <v>2820.5925926999998</v>
      </c>
      <c r="AJ17" s="20">
        <v>2344.9975617999999</v>
      </c>
      <c r="AK17" s="13">
        <v>2279.8636182</v>
      </c>
      <c r="AL17" s="13">
        <v>1972.6975064000001</v>
      </c>
      <c r="AM17" s="13">
        <v>1665.5313945</v>
      </c>
    </row>
    <row r="18" spans="1:39" x14ac:dyDescent="0.2">
      <c r="A18" s="14" t="s">
        <v>13</v>
      </c>
      <c r="B18" s="22">
        <v>2652</v>
      </c>
      <c r="C18" s="22">
        <v>2968</v>
      </c>
      <c r="D18" s="22">
        <v>3353</v>
      </c>
      <c r="E18" s="22">
        <v>3576</v>
      </c>
      <c r="F18" s="22">
        <v>3781</v>
      </c>
      <c r="G18" s="22">
        <v>3849</v>
      </c>
      <c r="H18" s="22">
        <v>3915</v>
      </c>
      <c r="I18" s="22">
        <v>3981</v>
      </c>
      <c r="J18" s="22">
        <v>4047</v>
      </c>
      <c r="K18" s="22">
        <v>4113</v>
      </c>
      <c r="L18" s="22">
        <v>4179.20856</v>
      </c>
      <c r="M18" s="22">
        <v>4178.1268799999998</v>
      </c>
      <c r="N18" s="22">
        <v>4156.3456699999997</v>
      </c>
      <c r="O18" s="22">
        <v>4084.4155989999999</v>
      </c>
      <c r="P18" s="22">
        <v>4166.9662539999999</v>
      </c>
      <c r="Q18" s="22">
        <v>4156.0193380000001</v>
      </c>
      <c r="R18" s="19">
        <v>3559.3517333999998</v>
      </c>
      <c r="S18" s="19">
        <v>3641.8725653000001</v>
      </c>
      <c r="T18" s="19">
        <v>3453.3141962</v>
      </c>
      <c r="U18" s="19">
        <v>3504.5742630999998</v>
      </c>
      <c r="V18" s="19">
        <v>3398.6093707</v>
      </c>
      <c r="W18" s="19">
        <v>3286.589285</v>
      </c>
      <c r="X18" s="19">
        <v>3081.2281932999999</v>
      </c>
      <c r="Y18" s="19">
        <v>2810.2007434000002</v>
      </c>
      <c r="Z18" s="19">
        <v>2727.5765704999999</v>
      </c>
      <c r="AA18" s="19">
        <v>2642.0198314999998</v>
      </c>
      <c r="AB18" s="19">
        <v>2501.9360359000002</v>
      </c>
      <c r="AC18" s="19">
        <v>2428.3325946999998</v>
      </c>
      <c r="AD18" s="19">
        <v>2374.2764041</v>
      </c>
      <c r="AE18" s="19">
        <v>2326.2312301000002</v>
      </c>
      <c r="AF18" s="19">
        <v>2151.4034796000001</v>
      </c>
      <c r="AG18" s="20">
        <v>2103.9895544000001</v>
      </c>
      <c r="AH18" s="20">
        <v>2061.3169825</v>
      </c>
      <c r="AI18" s="20">
        <v>1943.0572810000001</v>
      </c>
      <c r="AJ18" s="20">
        <v>1643.4631277999999</v>
      </c>
      <c r="AK18" s="13">
        <v>1629.2356265999999</v>
      </c>
      <c r="AL18" s="13">
        <v>1585.5157629</v>
      </c>
      <c r="AM18" s="13">
        <v>1557.3955274</v>
      </c>
    </row>
    <row r="19" spans="1:39" x14ac:dyDescent="0.2">
      <c r="A19" s="14" t="s">
        <v>14</v>
      </c>
      <c r="B19" s="22">
        <v>330</v>
      </c>
      <c r="C19" s="22">
        <v>165</v>
      </c>
      <c r="D19" s="22">
        <v>248</v>
      </c>
      <c r="E19" s="22">
        <v>310</v>
      </c>
      <c r="F19" s="22">
        <v>369</v>
      </c>
      <c r="G19" s="22">
        <v>286</v>
      </c>
      <c r="H19" s="22">
        <v>255</v>
      </c>
      <c r="I19" s="22">
        <v>241</v>
      </c>
      <c r="J19" s="22">
        <v>390</v>
      </c>
      <c r="K19" s="22">
        <v>267</v>
      </c>
      <c r="L19" s="22">
        <v>412.36083000000002</v>
      </c>
      <c r="M19" s="22">
        <v>186.56205</v>
      </c>
      <c r="N19" s="22">
        <v>179.48262</v>
      </c>
      <c r="O19" s="22">
        <v>251.008478</v>
      </c>
      <c r="P19" s="22">
        <v>276.02077600000001</v>
      </c>
      <c r="Q19" s="22">
        <v>184.00074600000002</v>
      </c>
      <c r="R19" s="19">
        <v>179.8955129</v>
      </c>
      <c r="S19" s="19">
        <v>215.99446470000001</v>
      </c>
      <c r="T19" s="19">
        <v>268.39347287999999</v>
      </c>
      <c r="U19" s="19">
        <v>276.56810092000001</v>
      </c>
      <c r="V19" s="19">
        <v>234.19063216999999</v>
      </c>
      <c r="W19" s="19">
        <v>267.17234309999998</v>
      </c>
      <c r="X19" s="19">
        <v>219.76793472</v>
      </c>
      <c r="Y19" s="19">
        <v>243.54577954000001</v>
      </c>
      <c r="Z19" s="19">
        <v>197.33024427999999</v>
      </c>
      <c r="AA19" s="19">
        <v>270.98792096</v>
      </c>
      <c r="AB19" s="19">
        <v>223.18619428</v>
      </c>
      <c r="AC19" s="19">
        <v>186.90044585000001</v>
      </c>
      <c r="AD19" s="19">
        <v>180.51415138999999</v>
      </c>
      <c r="AE19" s="19">
        <v>252.17060952</v>
      </c>
      <c r="AF19" s="19">
        <v>268.76751582999998</v>
      </c>
      <c r="AG19" s="20">
        <v>391.98626329000001</v>
      </c>
      <c r="AH19" s="20">
        <v>382.32656723999997</v>
      </c>
      <c r="AI19" s="20">
        <v>268.72513937000002</v>
      </c>
      <c r="AJ19" s="20">
        <v>426.01271237999998</v>
      </c>
      <c r="AK19" s="13">
        <v>347.79101356000001</v>
      </c>
      <c r="AL19" s="13">
        <v>254.47788255</v>
      </c>
      <c r="AM19" s="13">
        <v>254.47788255</v>
      </c>
    </row>
    <row r="20" spans="1:39" x14ac:dyDescent="0.2">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19"/>
      <c r="AC20" s="19"/>
      <c r="AD20" s="19"/>
      <c r="AE20" s="19"/>
      <c r="AF20" s="19"/>
      <c r="AG20" s="19"/>
      <c r="AH20" s="19"/>
      <c r="AI20" s="20"/>
      <c r="AJ20" s="20"/>
      <c r="AK20" s="20"/>
      <c r="AL20" s="20"/>
    </row>
    <row r="21" spans="1:39" x14ac:dyDescent="0.2">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19"/>
      <c r="AC21" s="19"/>
      <c r="AD21" s="19"/>
      <c r="AE21" s="19"/>
      <c r="AF21" s="19"/>
      <c r="AG21" s="19"/>
      <c r="AH21" s="19"/>
      <c r="AI21" s="20"/>
      <c r="AJ21" s="20"/>
      <c r="AK21" s="20"/>
      <c r="AL21" s="20"/>
    </row>
    <row r="22" spans="1:39" x14ac:dyDescent="0.2">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19"/>
      <c r="AC22" s="19"/>
      <c r="AD22" s="19"/>
      <c r="AE22" s="19"/>
      <c r="AF22" s="19"/>
      <c r="AG22" s="19"/>
      <c r="AH22" s="19"/>
      <c r="AI22" s="20"/>
      <c r="AJ22" s="20"/>
      <c r="AK22" s="20"/>
      <c r="AL22" s="20"/>
    </row>
    <row r="23" spans="1:39" x14ac:dyDescent="0.2">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19"/>
      <c r="AC23" s="19"/>
      <c r="AD23" s="19"/>
      <c r="AE23" s="19"/>
      <c r="AF23" s="19"/>
      <c r="AG23" s="19"/>
      <c r="AH23" s="19"/>
      <c r="AI23" s="20"/>
      <c r="AJ23" s="20"/>
      <c r="AK23" s="20"/>
      <c r="AL23" s="20"/>
    </row>
    <row r="24" spans="1:39" x14ac:dyDescent="0.2">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19"/>
      <c r="AC24" s="19"/>
      <c r="AD24" s="19"/>
      <c r="AE24" s="19"/>
      <c r="AF24" s="19"/>
      <c r="AG24" s="19"/>
      <c r="AH24" s="19"/>
      <c r="AI24" s="20"/>
      <c r="AJ24" s="20"/>
      <c r="AK24" s="20"/>
      <c r="AL24" s="20"/>
    </row>
    <row r="25" spans="1:39" x14ac:dyDescent="0.2">
      <c r="A25" s="14" t="s">
        <v>15</v>
      </c>
      <c r="B25" s="19">
        <f t="shared" ref="B25:AA25" si="0">SUM(B7:B19)</f>
        <v>26882</v>
      </c>
      <c r="C25" s="19">
        <f t="shared" si="0"/>
        <v>26378</v>
      </c>
      <c r="D25" s="19">
        <f t="shared" si="0"/>
        <v>27080</v>
      </c>
      <c r="E25" s="19">
        <f t="shared" si="0"/>
        <v>25757</v>
      </c>
      <c r="F25" s="19">
        <f t="shared" si="0"/>
        <v>25527</v>
      </c>
      <c r="G25" s="19">
        <f t="shared" si="0"/>
        <v>25180</v>
      </c>
      <c r="H25" s="19">
        <f t="shared" si="0"/>
        <v>25261</v>
      </c>
      <c r="I25" s="19">
        <f t="shared" si="0"/>
        <v>25356</v>
      </c>
      <c r="J25" s="19">
        <f t="shared" si="0"/>
        <v>25350</v>
      </c>
      <c r="K25" s="19">
        <f t="shared" si="0"/>
        <v>24955</v>
      </c>
      <c r="L25" s="19">
        <f t="shared" si="0"/>
        <v>24787.361250000005</v>
      </c>
      <c r="M25" s="19">
        <f t="shared" si="0"/>
        <v>24704.956589999998</v>
      </c>
      <c r="N25" s="19">
        <f t="shared" si="0"/>
        <v>24347.759939999996</v>
      </c>
      <c r="O25" s="19">
        <f t="shared" si="0"/>
        <v>22844.743190000001</v>
      </c>
      <c r="P25" s="19">
        <f t="shared" si="0"/>
        <v>22598.433584999999</v>
      </c>
      <c r="Q25" s="19">
        <f t="shared" si="0"/>
        <v>21548.510710000006</v>
      </c>
      <c r="R25" s="19">
        <f t="shared" si="0"/>
        <v>25253.874257678999</v>
      </c>
      <c r="S25" s="19">
        <f t="shared" si="0"/>
        <v>24610.637568179001</v>
      </c>
      <c r="T25" s="19">
        <f t="shared" si="0"/>
        <v>22857.277369005002</v>
      </c>
      <c r="U25" s="19">
        <f t="shared" si="0"/>
        <v>21865.399705020001</v>
      </c>
      <c r="V25" s="19">
        <f t="shared" si="0"/>
        <v>20273.224394341498</v>
      </c>
      <c r="W25" s="19">
        <f t="shared" si="0"/>
        <v>18995.852505463503</v>
      </c>
      <c r="X25" s="19">
        <f t="shared" si="0"/>
        <v>17910.147258319699</v>
      </c>
      <c r="Y25" s="19">
        <f t="shared" si="0"/>
        <v>15596.706714115</v>
      </c>
      <c r="Z25" s="19">
        <f t="shared" si="0"/>
        <v>15340.266955353</v>
      </c>
      <c r="AA25" s="19">
        <f t="shared" si="0"/>
        <v>14633.614691707598</v>
      </c>
      <c r="AB25" s="19">
        <f t="shared" ref="AB25:AG25" si="1">SUM(AB7:AB19)</f>
        <v>13740.175322790801</v>
      </c>
      <c r="AC25" s="19">
        <f t="shared" si="1"/>
        <v>12886.342064195</v>
      </c>
      <c r="AD25" s="19">
        <f t="shared" si="1"/>
        <v>12159.9088997081</v>
      </c>
      <c r="AE25" s="19">
        <f t="shared" si="1"/>
        <v>11114.0137415063</v>
      </c>
      <c r="AF25" s="19">
        <f t="shared" si="1"/>
        <v>10036.538219767801</v>
      </c>
      <c r="AG25" s="19">
        <f t="shared" si="1"/>
        <v>9504.5828577487009</v>
      </c>
      <c r="AH25" s="19">
        <f t="shared" ref="AH25:AK25" si="2">SUM(AH7:AH19)</f>
        <v>9109.2694791260001</v>
      </c>
      <c r="AI25" s="19">
        <f t="shared" si="2"/>
        <v>8601.7068861725002</v>
      </c>
      <c r="AJ25" s="19">
        <f t="shared" si="2"/>
        <v>7815.6486145334993</v>
      </c>
      <c r="AK25" s="19">
        <f t="shared" si="2"/>
        <v>7829.0899375741992</v>
      </c>
      <c r="AL25" s="19">
        <f t="shared" ref="AL25:AM25" si="3">SUM(AL7:AL19)</f>
        <v>7339.2725801160996</v>
      </c>
      <c r="AM25" s="19">
        <f t="shared" si="3"/>
        <v>6916.1636663860991</v>
      </c>
    </row>
    <row r="26" spans="1:39" x14ac:dyDescent="0.2">
      <c r="A26" s="14" t="s">
        <v>16</v>
      </c>
      <c r="B26" s="22" t="s">
        <v>9</v>
      </c>
      <c r="C26" s="22" t="s">
        <v>9</v>
      </c>
      <c r="D26" s="22" t="s">
        <v>9</v>
      </c>
      <c r="E26" s="22" t="s">
        <v>9</v>
      </c>
      <c r="F26" s="22">
        <v>361.68541999999997</v>
      </c>
      <c r="G26" s="22">
        <v>246.9358</v>
      </c>
      <c r="H26" s="22">
        <v>233.74489000000003</v>
      </c>
      <c r="I26" s="22">
        <v>233.74489000000003</v>
      </c>
      <c r="J26" s="22">
        <v>381.68380999999999</v>
      </c>
      <c r="K26" s="22">
        <v>258.19341000000003</v>
      </c>
      <c r="L26" s="22">
        <v>404.98626999999999</v>
      </c>
      <c r="M26" s="22">
        <v>179.11698000000001</v>
      </c>
      <c r="N26" s="22">
        <v>171.95885000000001</v>
      </c>
      <c r="O26" s="22">
        <v>236.147471</v>
      </c>
      <c r="P26" s="22">
        <v>263.201187</v>
      </c>
      <c r="Q26" s="22">
        <v>170.963967</v>
      </c>
      <c r="R26" s="13">
        <v>106.66491197000001</v>
      </c>
      <c r="S26" s="13">
        <v>113.58257705</v>
      </c>
      <c r="T26" s="13">
        <v>136.72949840999999</v>
      </c>
      <c r="U26" s="13">
        <v>119.96593006000001</v>
      </c>
      <c r="V26" s="13">
        <v>91.192374203</v>
      </c>
      <c r="W26" s="13">
        <v>120.44097259999999</v>
      </c>
      <c r="X26" s="13">
        <v>64.323660580999999</v>
      </c>
      <c r="Y26" s="13">
        <v>94.847538029000006</v>
      </c>
      <c r="Z26" s="13">
        <v>37.223332331000002</v>
      </c>
      <c r="AA26" s="13">
        <v>93.885257413000005</v>
      </c>
      <c r="AB26" s="13">
        <v>85.903269938999998</v>
      </c>
      <c r="AC26" s="13">
        <v>56.685217522000002</v>
      </c>
      <c r="AD26" s="13">
        <v>52.634083935</v>
      </c>
      <c r="AE26" s="13">
        <v>143.54265566999999</v>
      </c>
      <c r="AF26" s="13">
        <v>129.26455712999999</v>
      </c>
      <c r="AG26" s="13">
        <v>184.91575986000001</v>
      </c>
      <c r="AH26" s="13">
        <v>178.24599708</v>
      </c>
      <c r="AI26" s="13">
        <v>75.014251229999999</v>
      </c>
      <c r="AJ26" s="13">
        <v>246.24315390000001</v>
      </c>
      <c r="AK26" s="13">
        <v>165.81075433999999</v>
      </c>
      <c r="AL26" s="13">
        <v>69.137015892999997</v>
      </c>
      <c r="AM26" s="13">
        <v>69.137015892999997</v>
      </c>
    </row>
    <row r="27" spans="1:39" x14ac:dyDescent="0.2">
      <c r="A27" s="6" t="s">
        <v>17</v>
      </c>
      <c r="B27" s="22">
        <v>26883</v>
      </c>
      <c r="C27" s="22">
        <v>26377</v>
      </c>
      <c r="D27" s="22">
        <v>27079</v>
      </c>
      <c r="E27" s="22">
        <v>25757</v>
      </c>
      <c r="F27" s="19">
        <f t="shared" ref="F27:AA27" si="4">F25 - F26</f>
        <v>25165.314579999998</v>
      </c>
      <c r="G27" s="19">
        <f t="shared" si="4"/>
        <v>24933.064200000001</v>
      </c>
      <c r="H27" s="19">
        <f t="shared" si="4"/>
        <v>25027.255109999998</v>
      </c>
      <c r="I27" s="19">
        <f t="shared" si="4"/>
        <v>25122.255109999998</v>
      </c>
      <c r="J27" s="19">
        <f t="shared" si="4"/>
        <v>24968.316190000001</v>
      </c>
      <c r="K27" s="19">
        <f t="shared" si="4"/>
        <v>24696.80659</v>
      </c>
      <c r="L27" s="19">
        <f t="shared" si="4"/>
        <v>24382.374980000004</v>
      </c>
      <c r="M27" s="19">
        <f t="shared" si="4"/>
        <v>24525.839609999999</v>
      </c>
      <c r="N27" s="19">
        <f t="shared" si="4"/>
        <v>24175.801089999997</v>
      </c>
      <c r="O27" s="19">
        <f t="shared" si="4"/>
        <v>22608.595719000001</v>
      </c>
      <c r="P27" s="19">
        <f t="shared" si="4"/>
        <v>22335.232398</v>
      </c>
      <c r="Q27" s="19">
        <f t="shared" si="4"/>
        <v>21377.546743000006</v>
      </c>
      <c r="R27" s="19">
        <f t="shared" si="4"/>
        <v>25147.209345708998</v>
      </c>
      <c r="S27" s="19">
        <f t="shared" si="4"/>
        <v>24497.054991129</v>
      </c>
      <c r="T27" s="19">
        <f t="shared" si="4"/>
        <v>22720.547870595001</v>
      </c>
      <c r="U27" s="19">
        <f t="shared" si="4"/>
        <v>21745.433774960002</v>
      </c>
      <c r="V27" s="19">
        <f t="shared" si="4"/>
        <v>20182.032020138497</v>
      </c>
      <c r="W27" s="19">
        <f t="shared" si="4"/>
        <v>18875.411532863502</v>
      </c>
      <c r="X27" s="19">
        <f t="shared" si="4"/>
        <v>17845.823597738698</v>
      </c>
      <c r="Y27" s="19">
        <f t="shared" si="4"/>
        <v>15501.859176086</v>
      </c>
      <c r="Z27" s="19">
        <f t="shared" si="4"/>
        <v>15303.043623022</v>
      </c>
      <c r="AA27" s="19">
        <f t="shared" si="4"/>
        <v>14539.729434294599</v>
      </c>
      <c r="AB27" s="19">
        <f t="shared" ref="AB27:AG27" si="5">AB25 - AB26</f>
        <v>13654.2720528518</v>
      </c>
      <c r="AC27" s="19">
        <f t="shared" si="5"/>
        <v>12829.656846673</v>
      </c>
      <c r="AD27" s="19">
        <f t="shared" si="5"/>
        <v>12107.2748157731</v>
      </c>
      <c r="AE27" s="19">
        <f t="shared" si="5"/>
        <v>10970.4710858363</v>
      </c>
      <c r="AF27" s="19">
        <f t="shared" si="5"/>
        <v>9907.273662637801</v>
      </c>
      <c r="AG27" s="19">
        <f t="shared" si="5"/>
        <v>9319.6670978887014</v>
      </c>
      <c r="AH27" s="19">
        <f t="shared" ref="AH27:AL27" si="6">AH25 - AH26</f>
        <v>8931.0234820460009</v>
      </c>
      <c r="AI27" s="19">
        <f t="shared" si="6"/>
        <v>8526.6926349424994</v>
      </c>
      <c r="AJ27" s="19">
        <f t="shared" si="6"/>
        <v>7569.4054606334994</v>
      </c>
      <c r="AK27" s="19">
        <f t="shared" si="6"/>
        <v>7663.2791832341991</v>
      </c>
      <c r="AL27" s="19">
        <f t="shared" si="6"/>
        <v>7270.1355642230992</v>
      </c>
      <c r="AM27" s="19">
        <f t="shared" ref="AM27" si="7">AM25 - AM26</f>
        <v>6847.0266504930987</v>
      </c>
    </row>
    <row r="28" spans="1:39" x14ac:dyDescent="0.2">
      <c r="A28" s="6" t="s">
        <v>18</v>
      </c>
      <c r="B28" s="22"/>
      <c r="C28" s="22"/>
      <c r="D28" s="22"/>
      <c r="E28" s="22"/>
      <c r="F28" s="19">
        <f t="shared" ref="F28:AA28" si="8">F19 - F26</f>
        <v>7.3145800000000349</v>
      </c>
      <c r="G28" s="19">
        <f t="shared" si="8"/>
        <v>39.0642</v>
      </c>
      <c r="H28" s="19">
        <f t="shared" si="8"/>
        <v>21.255109999999974</v>
      </c>
      <c r="I28" s="19">
        <f t="shared" si="8"/>
        <v>7.2551099999999735</v>
      </c>
      <c r="J28" s="19">
        <f t="shared" si="8"/>
        <v>8.316190000000006</v>
      </c>
      <c r="K28" s="19">
        <f t="shared" si="8"/>
        <v>8.8065899999999715</v>
      </c>
      <c r="L28" s="19">
        <f t="shared" si="8"/>
        <v>7.3745600000000309</v>
      </c>
      <c r="M28" s="19">
        <f t="shared" si="8"/>
        <v>7.445069999999987</v>
      </c>
      <c r="N28" s="19">
        <f t="shared" si="8"/>
        <v>7.5237699999999847</v>
      </c>
      <c r="O28" s="19">
        <f t="shared" si="8"/>
        <v>14.861007000000001</v>
      </c>
      <c r="P28" s="19">
        <f t="shared" si="8"/>
        <v>12.819589000000008</v>
      </c>
      <c r="Q28" s="19">
        <f t="shared" si="8"/>
        <v>13.036779000000024</v>
      </c>
      <c r="R28" s="19">
        <f t="shared" si="8"/>
        <v>73.230600929999994</v>
      </c>
      <c r="S28" s="19">
        <f t="shared" si="8"/>
        <v>102.41188765000001</v>
      </c>
      <c r="T28" s="19">
        <f t="shared" si="8"/>
        <v>131.66397447</v>
      </c>
      <c r="U28" s="19">
        <f t="shared" si="8"/>
        <v>156.60217086</v>
      </c>
      <c r="V28" s="19">
        <f t="shared" si="8"/>
        <v>142.99825796699997</v>
      </c>
      <c r="W28" s="19">
        <f t="shared" si="8"/>
        <v>146.73137049999997</v>
      </c>
      <c r="X28" s="19">
        <f t="shared" si="8"/>
        <v>155.44427413900002</v>
      </c>
      <c r="Y28" s="19">
        <f t="shared" si="8"/>
        <v>148.69824151099999</v>
      </c>
      <c r="Z28" s="19">
        <f t="shared" si="8"/>
        <v>160.10691194899999</v>
      </c>
      <c r="AA28" s="19">
        <f t="shared" si="8"/>
        <v>177.10266354699999</v>
      </c>
      <c r="AB28" s="19">
        <f t="shared" ref="AB28:AG28" si="9">AB19 - AB26</f>
        <v>137.28292434100001</v>
      </c>
      <c r="AC28" s="19">
        <f t="shared" si="9"/>
        <v>130.21522832800002</v>
      </c>
      <c r="AD28" s="19">
        <f t="shared" si="9"/>
        <v>127.88006745499999</v>
      </c>
      <c r="AE28" s="19">
        <f t="shared" si="9"/>
        <v>108.62795385000001</v>
      </c>
      <c r="AF28" s="19">
        <f t="shared" si="9"/>
        <v>139.50295869999999</v>
      </c>
      <c r="AG28" s="19">
        <f t="shared" si="9"/>
        <v>207.07050343</v>
      </c>
      <c r="AH28" s="19">
        <f t="shared" ref="AH28:AL28" si="10">AH19 - AH26</f>
        <v>204.08057015999998</v>
      </c>
      <c r="AI28" s="19">
        <f t="shared" si="10"/>
        <v>193.71088814000001</v>
      </c>
      <c r="AJ28" s="19">
        <f t="shared" si="10"/>
        <v>179.76955847999997</v>
      </c>
      <c r="AK28" s="19">
        <f t="shared" si="10"/>
        <v>181.98025922000002</v>
      </c>
      <c r="AL28" s="19">
        <f t="shared" si="10"/>
        <v>185.34086665699999</v>
      </c>
      <c r="AM28" s="19">
        <f t="shared" ref="AM28" si="11">AM19 - AM26</f>
        <v>185.34086665699999</v>
      </c>
    </row>
    <row r="29" spans="1:39" x14ac:dyDescent="0.2">
      <c r="A29" s="6"/>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19"/>
      <c r="AC29" s="19"/>
      <c r="AD29" s="19"/>
      <c r="AE29" s="19"/>
      <c r="AF29" s="19"/>
      <c r="AG29" s="19"/>
      <c r="AH29" s="20"/>
      <c r="AI29" s="20"/>
      <c r="AJ29" s="20"/>
      <c r="AK29" s="20"/>
      <c r="AL29" s="21"/>
      <c r="AM29" s="21"/>
    </row>
    <row r="30" spans="1:39" x14ac:dyDescent="0.2">
      <c r="A30" s="6"/>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19"/>
      <c r="AC30" s="19"/>
      <c r="AD30" s="19"/>
      <c r="AE30" s="19"/>
      <c r="AF30" s="19"/>
      <c r="AG30" s="19"/>
      <c r="AH30" s="20"/>
      <c r="AI30" s="20"/>
      <c r="AJ30" s="20"/>
      <c r="AK30" s="20"/>
      <c r="AL30" s="21"/>
      <c r="AM30" s="21"/>
    </row>
    <row r="31" spans="1:39" x14ac:dyDescent="0.2">
      <c r="A31" s="6" t="s">
        <v>19</v>
      </c>
      <c r="B31" s="19">
        <f t="shared" ref="B31:AA31" si="12">SUM(B7:B9)</f>
        <v>10061</v>
      </c>
      <c r="C31" s="19">
        <f t="shared" si="12"/>
        <v>10486</v>
      </c>
      <c r="D31" s="19">
        <f t="shared" si="12"/>
        <v>11320</v>
      </c>
      <c r="E31" s="19">
        <f t="shared" si="12"/>
        <v>10048</v>
      </c>
      <c r="F31" s="19">
        <f t="shared" si="12"/>
        <v>10894</v>
      </c>
      <c r="G31" s="19">
        <f t="shared" si="12"/>
        <v>10779</v>
      </c>
      <c r="H31" s="19">
        <f t="shared" si="12"/>
        <v>10928</v>
      </c>
      <c r="I31" s="19">
        <f t="shared" si="12"/>
        <v>11110</v>
      </c>
      <c r="J31" s="19">
        <f t="shared" si="12"/>
        <v>11015</v>
      </c>
      <c r="K31" s="19">
        <f t="shared" si="12"/>
        <v>10826</v>
      </c>
      <c r="L31" s="19">
        <f t="shared" si="12"/>
        <v>10512.581590000002</v>
      </c>
      <c r="M31" s="19">
        <f t="shared" si="12"/>
        <v>10554.109419999999</v>
      </c>
      <c r="N31" s="19">
        <f t="shared" si="12"/>
        <v>10382.87221</v>
      </c>
      <c r="O31" s="19">
        <f t="shared" si="12"/>
        <v>9198.0252550000005</v>
      </c>
      <c r="P31" s="19">
        <f t="shared" si="12"/>
        <v>8818.9369289999995</v>
      </c>
      <c r="Q31" s="19">
        <f t="shared" si="12"/>
        <v>8453.6128960000005</v>
      </c>
      <c r="R31" s="19">
        <f t="shared" si="12"/>
        <v>7492.8994646799993</v>
      </c>
      <c r="S31" s="19">
        <f t="shared" si="12"/>
        <v>7187.1434012500004</v>
      </c>
      <c r="T31" s="19">
        <f t="shared" si="12"/>
        <v>6450.6636681100008</v>
      </c>
      <c r="U31" s="19">
        <f t="shared" si="12"/>
        <v>6315.9759605400004</v>
      </c>
      <c r="V31" s="19">
        <f t="shared" si="12"/>
        <v>5549.0921608999997</v>
      </c>
      <c r="W31" s="19">
        <f t="shared" si="12"/>
        <v>5419.3835125100004</v>
      </c>
      <c r="X31" s="19">
        <f t="shared" si="12"/>
        <v>5135.5635572700003</v>
      </c>
      <c r="Y31" s="19">
        <f t="shared" si="12"/>
        <v>4045.0166050399998</v>
      </c>
      <c r="Z31" s="19">
        <f t="shared" si="12"/>
        <v>3955.2635958600004</v>
      </c>
      <c r="AA31" s="19">
        <f t="shared" si="12"/>
        <v>3921.8852056999999</v>
      </c>
      <c r="AB31" s="19">
        <f t="shared" ref="AB31:AG31" si="13">SUM(AB7:AB9)</f>
        <v>3648.8715307500001</v>
      </c>
      <c r="AC31" s="19">
        <f t="shared" si="13"/>
        <v>3563.5792430800002</v>
      </c>
      <c r="AD31" s="19">
        <f t="shared" si="13"/>
        <v>3465.3948557100002</v>
      </c>
      <c r="AE31" s="19">
        <f t="shared" si="13"/>
        <v>3097.3284248099999</v>
      </c>
      <c r="AF31" s="19">
        <f t="shared" si="13"/>
        <v>2906.6533445700002</v>
      </c>
      <c r="AG31" s="19">
        <f t="shared" si="13"/>
        <v>2675.4239121999994</v>
      </c>
      <c r="AH31" s="19">
        <f t="shared" ref="AH31:AL31" si="14">SUM(AH7:AH9)</f>
        <v>2691.0946188800003</v>
      </c>
      <c r="AI31" s="19">
        <f t="shared" si="14"/>
        <v>2528.0703255600001</v>
      </c>
      <c r="AJ31" s="19">
        <f t="shared" si="14"/>
        <v>2333.3784349699999</v>
      </c>
      <c r="AK31" s="19">
        <f t="shared" si="14"/>
        <v>2351.7928248500002</v>
      </c>
      <c r="AL31" s="19">
        <f t="shared" si="14"/>
        <v>2322.1297176799999</v>
      </c>
      <c r="AM31" s="19">
        <f t="shared" ref="AM31" si="15">SUM(AM7:AM9)</f>
        <v>2234.6341453800001</v>
      </c>
    </row>
    <row r="32" spans="1:39" x14ac:dyDescent="0.2">
      <c r="A32" s="6" t="s">
        <v>20</v>
      </c>
      <c r="B32" s="19">
        <f t="shared" ref="B32:AA32" si="16">SUM(B10:B16)</f>
        <v>1215</v>
      </c>
      <c r="C32" s="19">
        <f t="shared" si="16"/>
        <v>698</v>
      </c>
      <c r="D32" s="19">
        <f t="shared" si="16"/>
        <v>666</v>
      </c>
      <c r="E32" s="19">
        <f t="shared" si="16"/>
        <v>891</v>
      </c>
      <c r="F32" s="19">
        <f t="shared" si="16"/>
        <v>891</v>
      </c>
      <c r="G32" s="19">
        <f t="shared" si="16"/>
        <v>817</v>
      </c>
      <c r="H32" s="19">
        <f t="shared" si="16"/>
        <v>857</v>
      </c>
      <c r="I32" s="19">
        <f t="shared" si="16"/>
        <v>862</v>
      </c>
      <c r="J32" s="19">
        <f t="shared" si="16"/>
        <v>879</v>
      </c>
      <c r="K32" s="19">
        <f t="shared" si="16"/>
        <v>873</v>
      </c>
      <c r="L32" s="19">
        <f t="shared" si="16"/>
        <v>950.46630999999991</v>
      </c>
      <c r="M32" s="19">
        <f t="shared" si="16"/>
        <v>994.37095999999997</v>
      </c>
      <c r="N32" s="19">
        <f t="shared" si="16"/>
        <v>1009.7912699999999</v>
      </c>
      <c r="O32" s="19">
        <f t="shared" si="16"/>
        <v>939.95642800000007</v>
      </c>
      <c r="P32" s="19">
        <f t="shared" si="16"/>
        <v>942.98776599999997</v>
      </c>
      <c r="Q32" s="19">
        <f t="shared" si="16"/>
        <v>980.6818199999999</v>
      </c>
      <c r="R32" s="19">
        <f t="shared" si="16"/>
        <v>1216.4104906989999</v>
      </c>
      <c r="S32" s="19">
        <f t="shared" si="16"/>
        <v>1251.5392389290002</v>
      </c>
      <c r="T32" s="19">
        <f t="shared" si="16"/>
        <v>1319.6258788150001</v>
      </c>
      <c r="U32" s="19">
        <f t="shared" si="16"/>
        <v>1353.2905284600001</v>
      </c>
      <c r="V32" s="19">
        <f t="shared" si="16"/>
        <v>1315.8922027714998</v>
      </c>
      <c r="W32" s="19">
        <f t="shared" si="16"/>
        <v>1332.8175808534997</v>
      </c>
      <c r="X32" s="19">
        <f t="shared" si="16"/>
        <v>1390.0334080297</v>
      </c>
      <c r="Y32" s="19">
        <f t="shared" si="16"/>
        <v>1203.943899335</v>
      </c>
      <c r="Z32" s="19">
        <f t="shared" si="16"/>
        <v>1227.7137091129998</v>
      </c>
      <c r="AA32" s="19">
        <f t="shared" si="16"/>
        <v>1338.0896526476001</v>
      </c>
      <c r="AB32" s="19">
        <f t="shared" ref="AB32:AG32" si="17">SUM(AB10:AB16)</f>
        <v>1429.4838677608</v>
      </c>
      <c r="AC32" s="19">
        <f t="shared" si="17"/>
        <v>1272.196485665</v>
      </c>
      <c r="AD32" s="19">
        <f t="shared" si="17"/>
        <v>1281.6102670081</v>
      </c>
      <c r="AE32" s="19">
        <f t="shared" si="17"/>
        <v>1168.4596504763001</v>
      </c>
      <c r="AF32" s="19">
        <f t="shared" si="17"/>
        <v>1130.4794037678</v>
      </c>
      <c r="AG32" s="19">
        <f t="shared" si="17"/>
        <v>1093.3409579587001</v>
      </c>
      <c r="AH32" s="19">
        <f t="shared" ref="AH32:AL32" si="18">SUM(AH10:AH16)</f>
        <v>1091.4121326060001</v>
      </c>
      <c r="AI32" s="19">
        <f t="shared" si="18"/>
        <v>1041.2615475425</v>
      </c>
      <c r="AJ32" s="19">
        <f t="shared" si="18"/>
        <v>1067.7967775835</v>
      </c>
      <c r="AK32" s="19">
        <f t="shared" si="18"/>
        <v>1220.4068543641999</v>
      </c>
      <c r="AL32" s="19">
        <f t="shared" si="18"/>
        <v>1204.4517105861</v>
      </c>
      <c r="AM32" s="19">
        <f t="shared" ref="AM32" si="19">SUM(AM10:AM16)</f>
        <v>1204.1247165560999</v>
      </c>
    </row>
    <row r="33" spans="1:39" x14ac:dyDescent="0.2">
      <c r="A33" s="6" t="s">
        <v>21</v>
      </c>
      <c r="B33" s="19">
        <f t="shared" ref="B33:AA33" si="20">B17+B18</f>
        <v>15276</v>
      </c>
      <c r="C33" s="19">
        <f t="shared" si="20"/>
        <v>15029</v>
      </c>
      <c r="D33" s="19">
        <f t="shared" si="20"/>
        <v>14846</v>
      </c>
      <c r="E33" s="19">
        <f t="shared" si="20"/>
        <v>14508</v>
      </c>
      <c r="F33" s="19">
        <f t="shared" si="20"/>
        <v>13373</v>
      </c>
      <c r="G33" s="19">
        <f t="shared" si="20"/>
        <v>13298</v>
      </c>
      <c r="H33" s="19">
        <f t="shared" si="20"/>
        <v>13221</v>
      </c>
      <c r="I33" s="19">
        <f t="shared" si="20"/>
        <v>13143</v>
      </c>
      <c r="J33" s="19">
        <f t="shared" si="20"/>
        <v>13066</v>
      </c>
      <c r="K33" s="19">
        <f t="shared" si="20"/>
        <v>12989</v>
      </c>
      <c r="L33" s="19">
        <f t="shared" si="20"/>
        <v>12911.952520000003</v>
      </c>
      <c r="M33" s="19">
        <f t="shared" si="20"/>
        <v>12969.914159999998</v>
      </c>
      <c r="N33" s="19">
        <f t="shared" si="20"/>
        <v>12775.613839999998</v>
      </c>
      <c r="O33" s="19">
        <f t="shared" si="20"/>
        <v>12455.753029</v>
      </c>
      <c r="P33" s="19">
        <f t="shared" si="20"/>
        <v>12560.488114</v>
      </c>
      <c r="Q33" s="19">
        <f t="shared" si="20"/>
        <v>11930.215248</v>
      </c>
      <c r="R33" s="19">
        <f t="shared" si="20"/>
        <v>16364.668789399999</v>
      </c>
      <c r="S33" s="19">
        <f t="shared" si="20"/>
        <v>15955.9604633</v>
      </c>
      <c r="T33" s="19">
        <f t="shared" si="20"/>
        <v>14818.594349200001</v>
      </c>
      <c r="U33" s="19">
        <f t="shared" si="20"/>
        <v>13919.5651151</v>
      </c>
      <c r="V33" s="19">
        <f t="shared" si="20"/>
        <v>13174.049398499999</v>
      </c>
      <c r="W33" s="19">
        <f t="shared" si="20"/>
        <v>11976.479069000001</v>
      </c>
      <c r="X33" s="19">
        <f t="shared" si="20"/>
        <v>11164.782358299999</v>
      </c>
      <c r="Y33" s="19">
        <f t="shared" si="20"/>
        <v>10104.2004302</v>
      </c>
      <c r="Z33" s="19">
        <f t="shared" si="20"/>
        <v>9959.9594061000007</v>
      </c>
      <c r="AA33" s="19">
        <f t="shared" si="20"/>
        <v>9102.6519124000006</v>
      </c>
      <c r="AB33" s="19">
        <f t="shared" ref="AB33:AG33" si="21">AB17+AB18</f>
        <v>8438.6337300000014</v>
      </c>
      <c r="AC33" s="19">
        <f t="shared" si="21"/>
        <v>7863.665889599999</v>
      </c>
      <c r="AD33" s="19">
        <f t="shared" si="21"/>
        <v>7232.3896255999998</v>
      </c>
      <c r="AE33" s="19">
        <f t="shared" si="21"/>
        <v>6596.0550567</v>
      </c>
      <c r="AF33" s="19">
        <f t="shared" si="21"/>
        <v>5730.6379556000002</v>
      </c>
      <c r="AG33" s="19">
        <f t="shared" si="21"/>
        <v>5343.8317243000001</v>
      </c>
      <c r="AH33" s="19">
        <f t="shared" ref="AH33:AL33" si="22">AH17+AH18</f>
        <v>4944.4361604000005</v>
      </c>
      <c r="AI33" s="19">
        <f t="shared" si="22"/>
        <v>4763.6498737000002</v>
      </c>
      <c r="AJ33" s="19">
        <f t="shared" si="22"/>
        <v>3988.4606895999996</v>
      </c>
      <c r="AK33" s="19">
        <f t="shared" si="22"/>
        <v>3909.0992447999997</v>
      </c>
      <c r="AL33" s="19">
        <f t="shared" si="22"/>
        <v>3558.2132693000003</v>
      </c>
      <c r="AM33" s="19">
        <f t="shared" ref="AM33" si="23">AM17+AM18</f>
        <v>3222.9269218999998</v>
      </c>
    </row>
    <row r="34" spans="1:39" x14ac:dyDescent="0.2">
      <c r="A34" s="6" t="s">
        <v>22</v>
      </c>
      <c r="B34" s="19">
        <f t="shared" ref="B34:AA34" si="24">B19</f>
        <v>330</v>
      </c>
      <c r="C34" s="19">
        <f t="shared" si="24"/>
        <v>165</v>
      </c>
      <c r="D34" s="19">
        <f t="shared" si="24"/>
        <v>248</v>
      </c>
      <c r="E34" s="19">
        <f t="shared" si="24"/>
        <v>310</v>
      </c>
      <c r="F34" s="19">
        <f t="shared" si="24"/>
        <v>369</v>
      </c>
      <c r="G34" s="19">
        <f t="shared" si="24"/>
        <v>286</v>
      </c>
      <c r="H34" s="19">
        <f t="shared" si="24"/>
        <v>255</v>
      </c>
      <c r="I34" s="19">
        <f t="shared" si="24"/>
        <v>241</v>
      </c>
      <c r="J34" s="19">
        <f t="shared" si="24"/>
        <v>390</v>
      </c>
      <c r="K34" s="19">
        <f t="shared" si="24"/>
        <v>267</v>
      </c>
      <c r="L34" s="19">
        <f t="shared" si="24"/>
        <v>412.36083000000002</v>
      </c>
      <c r="M34" s="19">
        <f t="shared" si="24"/>
        <v>186.56205</v>
      </c>
      <c r="N34" s="19">
        <f t="shared" si="24"/>
        <v>179.48262</v>
      </c>
      <c r="O34" s="19">
        <f t="shared" si="24"/>
        <v>251.008478</v>
      </c>
      <c r="P34" s="19">
        <f t="shared" si="24"/>
        <v>276.02077600000001</v>
      </c>
      <c r="Q34" s="19">
        <f t="shared" si="24"/>
        <v>184.00074600000002</v>
      </c>
      <c r="R34" s="19">
        <f t="shared" si="24"/>
        <v>179.8955129</v>
      </c>
      <c r="S34" s="19">
        <f t="shared" si="24"/>
        <v>215.99446470000001</v>
      </c>
      <c r="T34" s="19">
        <f t="shared" si="24"/>
        <v>268.39347287999999</v>
      </c>
      <c r="U34" s="19">
        <f t="shared" si="24"/>
        <v>276.56810092000001</v>
      </c>
      <c r="V34" s="19">
        <f t="shared" si="24"/>
        <v>234.19063216999999</v>
      </c>
      <c r="W34" s="19">
        <f t="shared" si="24"/>
        <v>267.17234309999998</v>
      </c>
      <c r="X34" s="19">
        <f t="shared" si="24"/>
        <v>219.76793472</v>
      </c>
      <c r="Y34" s="19">
        <f t="shared" si="24"/>
        <v>243.54577954000001</v>
      </c>
      <c r="Z34" s="19">
        <f t="shared" si="24"/>
        <v>197.33024427999999</v>
      </c>
      <c r="AA34" s="19">
        <f t="shared" si="24"/>
        <v>270.98792096</v>
      </c>
      <c r="AB34" s="19">
        <f t="shared" ref="AB34:AG34" si="25">AB19</f>
        <v>223.18619428</v>
      </c>
      <c r="AC34" s="19">
        <f t="shared" si="25"/>
        <v>186.90044585000001</v>
      </c>
      <c r="AD34" s="19">
        <f t="shared" si="25"/>
        <v>180.51415138999999</v>
      </c>
      <c r="AE34" s="19">
        <f t="shared" si="25"/>
        <v>252.17060952</v>
      </c>
      <c r="AF34" s="19">
        <f t="shared" si="25"/>
        <v>268.76751582999998</v>
      </c>
      <c r="AG34" s="19">
        <f t="shared" si="25"/>
        <v>391.98626329000001</v>
      </c>
      <c r="AH34" s="19">
        <f t="shared" ref="AH34:AL34" si="26">AH19</f>
        <v>382.32656723999997</v>
      </c>
      <c r="AI34" s="19">
        <f t="shared" si="26"/>
        <v>268.72513937000002</v>
      </c>
      <c r="AJ34" s="19">
        <f t="shared" si="26"/>
        <v>426.01271237999998</v>
      </c>
      <c r="AK34" s="19">
        <f t="shared" si="26"/>
        <v>347.79101356000001</v>
      </c>
      <c r="AL34" s="19">
        <f t="shared" si="26"/>
        <v>254.47788255</v>
      </c>
      <c r="AM34" s="19">
        <f t="shared" ref="AM34" si="27">AM19</f>
        <v>254.47788255</v>
      </c>
    </row>
    <row r="35" spans="1:39" x14ac:dyDescent="0.2">
      <c r="A35" s="6" t="s">
        <v>15</v>
      </c>
      <c r="B35" s="19">
        <f t="shared" ref="B35:AA35" si="28">SUM(B31:B34)</f>
        <v>26882</v>
      </c>
      <c r="C35" s="19">
        <f t="shared" si="28"/>
        <v>26378</v>
      </c>
      <c r="D35" s="19">
        <f t="shared" si="28"/>
        <v>27080</v>
      </c>
      <c r="E35" s="19">
        <f t="shared" si="28"/>
        <v>25757</v>
      </c>
      <c r="F35" s="19">
        <f t="shared" si="28"/>
        <v>25527</v>
      </c>
      <c r="G35" s="19">
        <f t="shared" si="28"/>
        <v>25180</v>
      </c>
      <c r="H35" s="19">
        <f t="shared" si="28"/>
        <v>25261</v>
      </c>
      <c r="I35" s="19">
        <f t="shared" si="28"/>
        <v>25356</v>
      </c>
      <c r="J35" s="19">
        <f t="shared" si="28"/>
        <v>25350</v>
      </c>
      <c r="K35" s="19">
        <f t="shared" si="28"/>
        <v>24955</v>
      </c>
      <c r="L35" s="19">
        <f t="shared" si="28"/>
        <v>24787.361250000005</v>
      </c>
      <c r="M35" s="19">
        <f t="shared" si="28"/>
        <v>24704.956589999998</v>
      </c>
      <c r="N35" s="19">
        <f t="shared" si="28"/>
        <v>24347.759939999996</v>
      </c>
      <c r="O35" s="19">
        <f t="shared" si="28"/>
        <v>22844.743189999997</v>
      </c>
      <c r="P35" s="19">
        <f t="shared" si="28"/>
        <v>22598.433585000002</v>
      </c>
      <c r="Q35" s="19">
        <f t="shared" si="28"/>
        <v>21548.510710000002</v>
      </c>
      <c r="R35" s="19">
        <f t="shared" si="28"/>
        <v>25253.874257678999</v>
      </c>
      <c r="S35" s="19">
        <f t="shared" si="28"/>
        <v>24610.637568179001</v>
      </c>
      <c r="T35" s="19">
        <f t="shared" si="28"/>
        <v>22857.277369005002</v>
      </c>
      <c r="U35" s="19">
        <f t="shared" si="28"/>
        <v>21865.399705020001</v>
      </c>
      <c r="V35" s="19">
        <f t="shared" si="28"/>
        <v>20273.224394341501</v>
      </c>
      <c r="W35" s="19">
        <f t="shared" si="28"/>
        <v>18995.852505463499</v>
      </c>
      <c r="X35" s="19">
        <f t="shared" si="28"/>
        <v>17910.147258319699</v>
      </c>
      <c r="Y35" s="19">
        <f t="shared" si="28"/>
        <v>15596.706714115</v>
      </c>
      <c r="Z35" s="19">
        <f t="shared" si="28"/>
        <v>15340.266955353001</v>
      </c>
      <c r="AA35" s="19">
        <f t="shared" si="28"/>
        <v>14633.6146917076</v>
      </c>
      <c r="AB35" s="19">
        <f t="shared" ref="AB35:AG35" si="29">SUM(AB31:AB34)</f>
        <v>13740.175322790803</v>
      </c>
      <c r="AC35" s="19">
        <f t="shared" si="29"/>
        <v>12886.342064195</v>
      </c>
      <c r="AD35" s="19">
        <f t="shared" si="29"/>
        <v>12159.9088997081</v>
      </c>
      <c r="AE35" s="19">
        <f t="shared" si="29"/>
        <v>11114.013741506302</v>
      </c>
      <c r="AF35" s="19">
        <f t="shared" si="29"/>
        <v>10036.538219767801</v>
      </c>
      <c r="AG35" s="19">
        <f t="shared" si="29"/>
        <v>9504.5828577487009</v>
      </c>
      <c r="AH35" s="19">
        <f t="shared" ref="AH35:AL35" si="30">SUM(AH31:AH34)</f>
        <v>9109.2694791260001</v>
      </c>
      <c r="AI35" s="19">
        <f t="shared" si="30"/>
        <v>8601.7068861725002</v>
      </c>
      <c r="AJ35" s="19">
        <f t="shared" si="30"/>
        <v>7815.6486145334993</v>
      </c>
      <c r="AK35" s="19">
        <f t="shared" si="30"/>
        <v>7829.0899375741992</v>
      </c>
      <c r="AL35" s="19">
        <f t="shared" si="30"/>
        <v>7339.2725801160996</v>
      </c>
      <c r="AM35" s="19">
        <f t="shared" ref="AM35" si="31">SUM(AM31:AM34)</f>
        <v>6916.1636663860991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36"/>
  <sheetViews>
    <sheetView workbookViewId="0">
      <pane xSplit="1" ySplit="6" topLeftCell="B14" activePane="bottomRight" state="frozen"/>
      <selection pane="topRight" activeCell="B1" sqref="B1"/>
      <selection pane="bottomLeft" activeCell="A2" sqref="A2"/>
      <selection pane="bottomRight" activeCell="A23" sqref="A23"/>
    </sheetView>
  </sheetViews>
  <sheetFormatPr defaultColWidth="9.140625" defaultRowHeight="12.75" x14ac:dyDescent="0.2"/>
  <cols>
    <col min="1" max="1" width="35.5703125" style="17" bestFit="1" customWidth="1"/>
    <col min="2" max="16384" width="9.140625" style="17"/>
  </cols>
  <sheetData>
    <row r="1" spans="1:39" ht="25.5" x14ac:dyDescent="0.2">
      <c r="A1" s="18" t="s">
        <v>27</v>
      </c>
    </row>
    <row r="2" spans="1:39" ht="25.5" x14ac:dyDescent="0.2">
      <c r="A2" s="18" t="s">
        <v>25</v>
      </c>
    </row>
    <row r="3" spans="1:39" x14ac:dyDescent="0.2">
      <c r="A3" s="18"/>
    </row>
    <row r="4" spans="1:39" x14ac:dyDescent="0.2">
      <c r="A4" s="18"/>
    </row>
    <row r="6" spans="1:39" x14ac:dyDescent="0.2">
      <c r="A6" s="3" t="s">
        <v>0</v>
      </c>
      <c r="B6" s="4">
        <v>1970</v>
      </c>
      <c r="C6" s="4">
        <v>1975</v>
      </c>
      <c r="D6" s="4">
        <v>1980</v>
      </c>
      <c r="E6" s="4">
        <v>1985</v>
      </c>
      <c r="F6" s="4">
        <v>1990</v>
      </c>
      <c r="G6" s="4">
        <v>1991</v>
      </c>
      <c r="H6" s="4">
        <v>1992</v>
      </c>
      <c r="I6" s="4">
        <v>1993</v>
      </c>
      <c r="J6" s="4">
        <v>1994</v>
      </c>
      <c r="K6" s="4">
        <v>1995</v>
      </c>
      <c r="L6" s="4">
        <v>1996</v>
      </c>
      <c r="M6" s="4">
        <v>1997</v>
      </c>
      <c r="N6" s="4">
        <v>1998</v>
      </c>
      <c r="O6" s="4">
        <v>1999</v>
      </c>
      <c r="P6" s="4">
        <v>2000</v>
      </c>
      <c r="Q6" s="4">
        <v>2001</v>
      </c>
      <c r="R6" s="4">
        <v>2002</v>
      </c>
      <c r="S6" s="4">
        <v>2003</v>
      </c>
      <c r="T6" s="4">
        <v>2004</v>
      </c>
      <c r="U6" s="4">
        <v>2005</v>
      </c>
      <c r="V6" s="4">
        <v>2006</v>
      </c>
      <c r="W6" s="4">
        <v>2007</v>
      </c>
      <c r="X6" s="4">
        <v>2008</v>
      </c>
      <c r="Y6" s="4">
        <v>2009</v>
      </c>
      <c r="Z6" s="4">
        <v>2010</v>
      </c>
      <c r="AA6" s="4">
        <v>2011</v>
      </c>
      <c r="AB6" s="4">
        <v>2012</v>
      </c>
      <c r="AC6" s="4">
        <v>2013</v>
      </c>
      <c r="AD6" s="4">
        <v>2014</v>
      </c>
      <c r="AE6" s="4">
        <v>2015</v>
      </c>
      <c r="AF6" s="4">
        <v>2016</v>
      </c>
      <c r="AG6" s="23">
        <v>2017</v>
      </c>
      <c r="AH6" s="23">
        <v>2018</v>
      </c>
      <c r="AI6" s="23">
        <v>2019</v>
      </c>
      <c r="AJ6" s="23">
        <v>2020</v>
      </c>
      <c r="AK6" s="23">
        <v>2021</v>
      </c>
      <c r="AL6" s="23">
        <v>2022</v>
      </c>
      <c r="AM6" s="23">
        <v>2023</v>
      </c>
    </row>
    <row r="7" spans="1:39" x14ac:dyDescent="0.2">
      <c r="A7" s="14" t="s">
        <v>1</v>
      </c>
      <c r="B7" s="22">
        <v>1775</v>
      </c>
      <c r="C7" s="22">
        <v>1191</v>
      </c>
      <c r="D7" s="22">
        <v>879</v>
      </c>
      <c r="E7" s="22">
        <v>280</v>
      </c>
      <c r="F7" s="22">
        <v>295</v>
      </c>
      <c r="G7" s="22">
        <v>257</v>
      </c>
      <c r="H7" s="22">
        <v>257</v>
      </c>
      <c r="I7" s="22">
        <v>279</v>
      </c>
      <c r="J7" s="22">
        <v>273</v>
      </c>
      <c r="K7" s="22">
        <v>268</v>
      </c>
      <c r="L7" s="22">
        <v>288.798</v>
      </c>
      <c r="M7" s="22">
        <v>294.51600000000002</v>
      </c>
      <c r="N7" s="22">
        <v>228.99799999999999</v>
      </c>
      <c r="O7" s="22">
        <v>722.78499999999997</v>
      </c>
      <c r="P7" s="22">
        <v>686.77499999999998</v>
      </c>
      <c r="Q7" s="22">
        <v>696.35299999999995</v>
      </c>
      <c r="R7" s="13">
        <v>620.04103508000003</v>
      </c>
      <c r="S7" s="13">
        <v>619.43096416000003</v>
      </c>
      <c r="T7" s="13">
        <v>616.20588181999995</v>
      </c>
      <c r="U7" s="13">
        <v>616.20588181999995</v>
      </c>
      <c r="V7" s="13">
        <v>608.32990480000001</v>
      </c>
      <c r="W7" s="13">
        <v>423.43435841000002</v>
      </c>
      <c r="X7" s="13">
        <v>423.01991910999999</v>
      </c>
      <c r="Y7" s="13">
        <v>303.31716030000001</v>
      </c>
      <c r="Z7" s="13">
        <v>299.33347680999998</v>
      </c>
      <c r="AA7" s="13">
        <v>279.67601523000002</v>
      </c>
      <c r="AB7" s="13">
        <v>230.84965955000001</v>
      </c>
      <c r="AC7" s="13">
        <v>226.14892483</v>
      </c>
      <c r="AD7" s="13">
        <v>234.16222583000001</v>
      </c>
      <c r="AE7" s="13">
        <v>175.39049487</v>
      </c>
      <c r="AF7" s="13">
        <v>161.03732926999999</v>
      </c>
      <c r="AG7" s="13">
        <v>131.80164837000001</v>
      </c>
      <c r="AH7" s="13">
        <v>153.71197805</v>
      </c>
      <c r="AI7" s="13">
        <v>114.81692477</v>
      </c>
      <c r="AJ7" s="13">
        <v>100.67220974999999</v>
      </c>
      <c r="AK7" s="13">
        <v>126.76138555</v>
      </c>
      <c r="AL7" s="13">
        <v>123.80649498</v>
      </c>
      <c r="AM7" s="13">
        <v>123.80649498</v>
      </c>
    </row>
    <row r="8" spans="1:39" x14ac:dyDescent="0.2">
      <c r="A8" s="14" t="s">
        <v>2</v>
      </c>
      <c r="B8" s="22">
        <v>641</v>
      </c>
      <c r="C8" s="22">
        <v>564</v>
      </c>
      <c r="D8" s="22">
        <v>679</v>
      </c>
      <c r="E8" s="22">
        <v>247</v>
      </c>
      <c r="F8" s="22">
        <v>270</v>
      </c>
      <c r="G8" s="22">
        <v>233</v>
      </c>
      <c r="H8" s="22">
        <v>243</v>
      </c>
      <c r="I8" s="22">
        <v>257</v>
      </c>
      <c r="J8" s="22">
        <v>270</v>
      </c>
      <c r="K8" s="22">
        <v>302</v>
      </c>
      <c r="L8" s="22">
        <v>238.40700000000001</v>
      </c>
      <c r="M8" s="22">
        <v>232.35400000000001</v>
      </c>
      <c r="N8" s="22">
        <v>228.94399999999999</v>
      </c>
      <c r="O8" s="22">
        <v>317.49700000000001</v>
      </c>
      <c r="P8" s="22">
        <v>319.745</v>
      </c>
      <c r="Q8" s="22">
        <v>329.92500000000001</v>
      </c>
      <c r="R8" s="13">
        <v>421.99866323999998</v>
      </c>
      <c r="S8" s="13">
        <v>423.86429620000001</v>
      </c>
      <c r="T8" s="13">
        <v>428.96102888000001</v>
      </c>
      <c r="U8" s="13">
        <v>427.05153981000001</v>
      </c>
      <c r="V8" s="13">
        <v>253.06739816999999</v>
      </c>
      <c r="W8" s="13">
        <v>269.30834732</v>
      </c>
      <c r="X8" s="13">
        <v>263.40112069000003</v>
      </c>
      <c r="Y8" s="13">
        <v>234.97452389</v>
      </c>
      <c r="Z8" s="13">
        <v>250.13028993</v>
      </c>
      <c r="AA8" s="13">
        <v>253.40516438</v>
      </c>
      <c r="AB8" s="13">
        <v>256.60940592999998</v>
      </c>
      <c r="AC8" s="13">
        <v>256.49803443000002</v>
      </c>
      <c r="AD8" s="13">
        <v>244.90056423999999</v>
      </c>
      <c r="AE8" s="13">
        <v>233.95494581</v>
      </c>
      <c r="AF8" s="13">
        <v>245.54385658000001</v>
      </c>
      <c r="AG8" s="13">
        <v>245.39042812</v>
      </c>
      <c r="AH8" s="13">
        <v>237.91167863000001</v>
      </c>
      <c r="AI8" s="13">
        <v>233.97314896</v>
      </c>
      <c r="AJ8" s="13">
        <v>298.72695139000001</v>
      </c>
      <c r="AK8" s="13">
        <v>287.15090633</v>
      </c>
      <c r="AL8" s="13">
        <v>287.46375347999998</v>
      </c>
      <c r="AM8" s="13">
        <v>287.46375347999998</v>
      </c>
    </row>
    <row r="9" spans="1:39" x14ac:dyDescent="0.2">
      <c r="A9" s="14" t="s">
        <v>3</v>
      </c>
      <c r="B9" s="22">
        <v>455</v>
      </c>
      <c r="C9" s="22">
        <v>492</v>
      </c>
      <c r="D9" s="22">
        <v>887</v>
      </c>
      <c r="E9" s="22">
        <v>1009</v>
      </c>
      <c r="F9" s="22">
        <v>631</v>
      </c>
      <c r="G9" s="22">
        <v>657</v>
      </c>
      <c r="H9" s="22">
        <v>683</v>
      </c>
      <c r="I9" s="22">
        <v>588</v>
      </c>
      <c r="J9" s="22">
        <v>570</v>
      </c>
      <c r="K9" s="22">
        <v>610</v>
      </c>
      <c r="L9" s="22">
        <v>380.17399999999998</v>
      </c>
      <c r="M9" s="22">
        <v>380.75599999999997</v>
      </c>
      <c r="N9" s="22">
        <v>378.33600000000001</v>
      </c>
      <c r="O9" s="22">
        <v>421.44600000000003</v>
      </c>
      <c r="P9" s="22">
        <v>464.55599999999998</v>
      </c>
      <c r="Q9" s="22">
        <v>467.125</v>
      </c>
      <c r="R9" s="13">
        <v>383.35160611999999</v>
      </c>
      <c r="S9" s="13">
        <v>399.47644614000001</v>
      </c>
      <c r="T9" s="13">
        <v>406.43278350000003</v>
      </c>
      <c r="U9" s="13">
        <v>422.36798189000001</v>
      </c>
      <c r="V9" s="13">
        <v>340.97294851999999</v>
      </c>
      <c r="W9" s="13">
        <v>373.36445795999998</v>
      </c>
      <c r="X9" s="13">
        <v>413.39914829999998</v>
      </c>
      <c r="Y9" s="13">
        <v>439.10350189000002</v>
      </c>
      <c r="Z9" s="13">
        <v>466.96461436999999</v>
      </c>
      <c r="AA9" s="13">
        <v>454.38238934999998</v>
      </c>
      <c r="AB9" s="13">
        <v>384.93816049999998</v>
      </c>
      <c r="AC9" s="13">
        <v>491.32828891999998</v>
      </c>
      <c r="AD9" s="13">
        <v>488.80562555</v>
      </c>
      <c r="AE9" s="13">
        <v>434.46555501</v>
      </c>
      <c r="AF9" s="13">
        <v>381.22904912000001</v>
      </c>
      <c r="AG9" s="13">
        <v>369.72111660000002</v>
      </c>
      <c r="AH9" s="13">
        <v>444.31932485999999</v>
      </c>
      <c r="AI9" s="13">
        <v>461.21159323000001</v>
      </c>
      <c r="AJ9" s="13">
        <v>521.38334482000005</v>
      </c>
      <c r="AK9" s="13">
        <v>518.18977656000004</v>
      </c>
      <c r="AL9" s="13">
        <v>518.66608398000005</v>
      </c>
      <c r="AM9" s="13">
        <v>518.66608398000005</v>
      </c>
    </row>
    <row r="10" spans="1:39" x14ac:dyDescent="0.2">
      <c r="A10" s="14" t="s">
        <v>4</v>
      </c>
      <c r="B10" s="22">
        <v>235</v>
      </c>
      <c r="C10" s="22">
        <v>127</v>
      </c>
      <c r="D10" s="22">
        <v>148</v>
      </c>
      <c r="E10" s="22">
        <v>58</v>
      </c>
      <c r="F10" s="22">
        <v>77</v>
      </c>
      <c r="G10" s="22">
        <v>68</v>
      </c>
      <c r="H10" s="22">
        <v>71</v>
      </c>
      <c r="I10" s="22">
        <v>66</v>
      </c>
      <c r="J10" s="22">
        <v>76</v>
      </c>
      <c r="K10" s="22">
        <v>67</v>
      </c>
      <c r="L10" s="22">
        <v>63.113999999999997</v>
      </c>
      <c r="M10" s="22">
        <v>63.838000000000001</v>
      </c>
      <c r="N10" s="22">
        <v>64.835999999999999</v>
      </c>
      <c r="O10" s="22">
        <v>53.722999999999999</v>
      </c>
      <c r="P10" s="22">
        <v>54.972999999999999</v>
      </c>
      <c r="Q10" s="22">
        <v>56.561999999999998</v>
      </c>
      <c r="R10" s="13">
        <v>39.762803175999998</v>
      </c>
      <c r="S10" s="13">
        <v>39.762803175999998</v>
      </c>
      <c r="T10" s="13">
        <v>35.553097766</v>
      </c>
      <c r="U10" s="13">
        <v>35.553097766</v>
      </c>
      <c r="V10" s="13">
        <v>26.810195781000001</v>
      </c>
      <c r="W10" s="13">
        <v>26.810195781000001</v>
      </c>
      <c r="X10" s="13">
        <v>26.810195781000001</v>
      </c>
      <c r="Y10" s="13">
        <v>24.58090151</v>
      </c>
      <c r="Z10" s="13">
        <v>22.186800654999999</v>
      </c>
      <c r="AA10" s="13">
        <v>22.186815655</v>
      </c>
      <c r="AB10" s="13">
        <v>22.186800654999999</v>
      </c>
      <c r="AC10" s="13">
        <v>20.011864671000001</v>
      </c>
      <c r="AD10" s="13">
        <v>19.119499317999999</v>
      </c>
      <c r="AE10" s="13">
        <v>18.972222517999999</v>
      </c>
      <c r="AF10" s="13">
        <v>19.079567522000001</v>
      </c>
      <c r="AG10" s="13">
        <v>19.354818814000001</v>
      </c>
      <c r="AH10" s="13">
        <v>19.619867234000001</v>
      </c>
      <c r="AI10" s="13">
        <v>18.428570466</v>
      </c>
      <c r="AJ10" s="13">
        <v>17.393072482000001</v>
      </c>
      <c r="AK10" s="13">
        <v>18.029409197</v>
      </c>
      <c r="AL10" s="13">
        <v>17.478688173999998</v>
      </c>
      <c r="AM10" s="13">
        <v>17.478688173999998</v>
      </c>
    </row>
    <row r="11" spans="1:39" x14ac:dyDescent="0.2">
      <c r="A11" s="14" t="s">
        <v>5</v>
      </c>
      <c r="B11" s="22">
        <v>1316</v>
      </c>
      <c r="C11" s="22">
        <v>825</v>
      </c>
      <c r="D11" s="22">
        <v>622</v>
      </c>
      <c r="E11" s="22">
        <v>220</v>
      </c>
      <c r="F11" s="22">
        <v>214</v>
      </c>
      <c r="G11" s="22">
        <v>251</v>
      </c>
      <c r="H11" s="22">
        <v>250</v>
      </c>
      <c r="I11" s="22">
        <v>181</v>
      </c>
      <c r="J11" s="22">
        <v>184</v>
      </c>
      <c r="K11" s="22">
        <v>212</v>
      </c>
      <c r="L11" s="22">
        <v>144.05099999999999</v>
      </c>
      <c r="M11" s="22">
        <v>151.08199999999999</v>
      </c>
      <c r="N11" s="22">
        <v>150.11699999999999</v>
      </c>
      <c r="O11" s="22">
        <v>135.86699999999999</v>
      </c>
      <c r="P11" s="22">
        <v>139.762</v>
      </c>
      <c r="Q11" s="22">
        <v>147.798</v>
      </c>
      <c r="R11" s="13">
        <v>77.128435890000006</v>
      </c>
      <c r="S11" s="13">
        <v>77.128435890000006</v>
      </c>
      <c r="T11" s="13">
        <v>80.384470544999999</v>
      </c>
      <c r="U11" s="13">
        <v>80.384470544999999</v>
      </c>
      <c r="V11" s="13">
        <v>81.921731183000006</v>
      </c>
      <c r="W11" s="13">
        <v>81.921731183000006</v>
      </c>
      <c r="X11" s="13">
        <v>81.921731183000006</v>
      </c>
      <c r="Y11" s="13">
        <v>61.49351618</v>
      </c>
      <c r="Z11" s="13">
        <v>63.167005228999997</v>
      </c>
      <c r="AA11" s="13">
        <v>63.167005228999997</v>
      </c>
      <c r="AB11" s="13">
        <v>63.167005228999997</v>
      </c>
      <c r="AC11" s="13">
        <v>57.078394250000002</v>
      </c>
      <c r="AD11" s="13">
        <v>58.120551077999998</v>
      </c>
      <c r="AE11" s="13">
        <v>52.798146232999997</v>
      </c>
      <c r="AF11" s="13">
        <v>45.530012286999998</v>
      </c>
      <c r="AG11" s="13">
        <v>50.826193867999997</v>
      </c>
      <c r="AH11" s="13">
        <v>55.022697837999999</v>
      </c>
      <c r="AI11" s="13">
        <v>49.824757193000003</v>
      </c>
      <c r="AJ11" s="13">
        <v>37.249438032999997</v>
      </c>
      <c r="AK11" s="13">
        <v>41.171717909999998</v>
      </c>
      <c r="AL11" s="13">
        <v>40.014873684999998</v>
      </c>
      <c r="AM11" s="13">
        <v>40.014873684999998</v>
      </c>
    </row>
    <row r="12" spans="1:39" x14ac:dyDescent="0.2">
      <c r="A12" s="14" t="s">
        <v>6</v>
      </c>
      <c r="B12" s="22">
        <v>286</v>
      </c>
      <c r="C12" s="22">
        <v>179</v>
      </c>
      <c r="D12" s="22">
        <v>138</v>
      </c>
      <c r="E12" s="22">
        <v>63</v>
      </c>
      <c r="F12" s="22">
        <v>55</v>
      </c>
      <c r="G12" s="22">
        <v>43</v>
      </c>
      <c r="H12" s="22">
        <v>43</v>
      </c>
      <c r="I12" s="22">
        <v>38</v>
      </c>
      <c r="J12" s="22">
        <v>38</v>
      </c>
      <c r="K12" s="22">
        <v>40</v>
      </c>
      <c r="L12" s="22">
        <v>29.280999999999999</v>
      </c>
      <c r="M12" s="22">
        <v>29.86</v>
      </c>
      <c r="N12" s="22">
        <v>29.530999999999999</v>
      </c>
      <c r="O12" s="22">
        <v>38.009</v>
      </c>
      <c r="P12" s="22">
        <v>38.417000000000002</v>
      </c>
      <c r="Q12" s="22">
        <v>38.814999999999998</v>
      </c>
      <c r="R12" s="13">
        <v>39.224199040000002</v>
      </c>
      <c r="S12" s="13">
        <v>41.731036953</v>
      </c>
      <c r="T12" s="13">
        <v>41.222281158999998</v>
      </c>
      <c r="U12" s="13">
        <v>42.743293082999998</v>
      </c>
      <c r="V12" s="13">
        <v>40.142388328999999</v>
      </c>
      <c r="W12" s="13">
        <v>37.079234522999997</v>
      </c>
      <c r="X12" s="13">
        <v>38.684694413999999</v>
      </c>
      <c r="Y12" s="13">
        <v>34.940088127000003</v>
      </c>
      <c r="Z12" s="13">
        <v>31.416082129999999</v>
      </c>
      <c r="AA12" s="13">
        <v>33.068097457</v>
      </c>
      <c r="AB12" s="13">
        <v>34.785154304999999</v>
      </c>
      <c r="AC12" s="13">
        <v>30.184120486000001</v>
      </c>
      <c r="AD12" s="13">
        <v>37.983957330000003</v>
      </c>
      <c r="AE12" s="13">
        <v>28.262494023999999</v>
      </c>
      <c r="AF12" s="13">
        <v>30.048931916000001</v>
      </c>
      <c r="AG12" s="13">
        <v>28.123681633</v>
      </c>
      <c r="AH12" s="13">
        <v>28.542648617000001</v>
      </c>
      <c r="AI12" s="13">
        <v>26.985338827</v>
      </c>
      <c r="AJ12" s="13">
        <v>26.893508868000001</v>
      </c>
      <c r="AK12" s="13">
        <v>30.159334266999998</v>
      </c>
      <c r="AL12" s="13">
        <v>29.975561903999999</v>
      </c>
      <c r="AM12" s="13">
        <v>29.975561903999999</v>
      </c>
    </row>
    <row r="13" spans="1:39" x14ac:dyDescent="0.2">
      <c r="A13" s="14" t="s">
        <v>7</v>
      </c>
      <c r="B13" s="22">
        <v>5832</v>
      </c>
      <c r="C13" s="22">
        <v>2572</v>
      </c>
      <c r="D13" s="22">
        <v>1846</v>
      </c>
      <c r="E13" s="22">
        <v>611</v>
      </c>
      <c r="F13" s="22">
        <v>583</v>
      </c>
      <c r="G13" s="22">
        <v>520</v>
      </c>
      <c r="H13" s="22">
        <v>506</v>
      </c>
      <c r="I13" s="22">
        <v>501</v>
      </c>
      <c r="J13" s="22">
        <v>495</v>
      </c>
      <c r="K13" s="22">
        <v>511</v>
      </c>
      <c r="L13" s="22">
        <v>325.16699999999997</v>
      </c>
      <c r="M13" s="22">
        <v>336.26600000000002</v>
      </c>
      <c r="N13" s="22">
        <v>338.04</v>
      </c>
      <c r="O13" s="22">
        <v>364.78500000000003</v>
      </c>
      <c r="P13" s="22">
        <v>378.35399999999998</v>
      </c>
      <c r="Q13" s="22">
        <v>393.55599999999998</v>
      </c>
      <c r="R13" s="13">
        <v>791.28021067999998</v>
      </c>
      <c r="S13" s="13">
        <v>791.28021067999998</v>
      </c>
      <c r="T13" s="13">
        <v>823.93760374999999</v>
      </c>
      <c r="U13" s="13">
        <v>823.93760374999999</v>
      </c>
      <c r="V13" s="13">
        <v>799.64145092000001</v>
      </c>
      <c r="W13" s="13">
        <v>799.93120151999995</v>
      </c>
      <c r="X13" s="13">
        <v>799.93120151999995</v>
      </c>
      <c r="Y13" s="13">
        <v>755.61174167000001</v>
      </c>
      <c r="Z13" s="13">
        <v>754.70153875999995</v>
      </c>
      <c r="AA13" s="13">
        <v>752.14355324999997</v>
      </c>
      <c r="AB13" s="13">
        <v>751.43388862999996</v>
      </c>
      <c r="AC13" s="13">
        <v>748.55282536000004</v>
      </c>
      <c r="AD13" s="13">
        <v>740.28285215999995</v>
      </c>
      <c r="AE13" s="13">
        <v>738.86414825999998</v>
      </c>
      <c r="AF13" s="13">
        <v>770.55991038000002</v>
      </c>
      <c r="AG13" s="13">
        <v>765.26689139999996</v>
      </c>
      <c r="AH13" s="13">
        <v>767.18553403999999</v>
      </c>
      <c r="AI13" s="13">
        <v>767.64401223000004</v>
      </c>
      <c r="AJ13" s="13">
        <v>747.65146637999999</v>
      </c>
      <c r="AK13" s="13">
        <v>746.04735042000004</v>
      </c>
      <c r="AL13" s="13">
        <v>741.99051378000001</v>
      </c>
      <c r="AM13" s="13">
        <v>741.99051378000001</v>
      </c>
    </row>
    <row r="14" spans="1:39" x14ac:dyDescent="0.2">
      <c r="A14" s="14" t="s">
        <v>8</v>
      </c>
      <c r="B14" s="22" t="s">
        <v>9</v>
      </c>
      <c r="C14" s="22" t="s">
        <v>9</v>
      </c>
      <c r="D14" s="22" t="s">
        <v>9</v>
      </c>
      <c r="E14" s="22">
        <v>2</v>
      </c>
      <c r="F14" s="22">
        <v>4</v>
      </c>
      <c r="G14" s="22">
        <v>5</v>
      </c>
      <c r="H14" s="22">
        <v>5</v>
      </c>
      <c r="I14" s="22">
        <v>6</v>
      </c>
      <c r="J14" s="22">
        <v>6</v>
      </c>
      <c r="K14" s="22">
        <v>6</v>
      </c>
      <c r="L14" s="22">
        <v>5.7670000000000003</v>
      </c>
      <c r="M14" s="22">
        <v>6.0149999999999997</v>
      </c>
      <c r="N14" s="22">
        <v>6.1790000000000003</v>
      </c>
      <c r="O14" s="22">
        <v>16.812000000000001</v>
      </c>
      <c r="P14" s="22">
        <v>17.149999999999999</v>
      </c>
      <c r="Q14" s="22">
        <v>17.617999999999999</v>
      </c>
      <c r="R14" s="13">
        <v>4.5267244999999999E-3</v>
      </c>
      <c r="S14" s="13">
        <v>4.5267244999999999E-3</v>
      </c>
      <c r="T14" s="13">
        <v>3.7272353999999999E-3</v>
      </c>
      <c r="U14" s="13">
        <v>3.7272353999999999E-3</v>
      </c>
      <c r="V14" s="13">
        <v>6.4226963999999996E-3</v>
      </c>
      <c r="W14" s="13">
        <v>6.4233490000000001E-3</v>
      </c>
      <c r="X14" s="13">
        <v>6.4233490000000001E-3</v>
      </c>
      <c r="Y14" s="13">
        <v>2.2674264E-3</v>
      </c>
      <c r="Z14" s="13">
        <v>2.2622081499999998E-2</v>
      </c>
      <c r="AA14" s="13">
        <v>2.2622974300000001E-2</v>
      </c>
      <c r="AB14" s="13">
        <v>2.2622974300000001E-2</v>
      </c>
      <c r="AC14" s="13">
        <v>1.1794524299999999E-2</v>
      </c>
      <c r="AD14" s="13">
        <v>1.0121105E-2</v>
      </c>
      <c r="AE14" s="13">
        <v>4.7437868999999997E-3</v>
      </c>
      <c r="AF14" s="13">
        <v>4.3667999880000004</v>
      </c>
      <c r="AG14" s="13">
        <v>2.2497340000000002E-3</v>
      </c>
      <c r="AH14" s="13">
        <v>1.4772100000000001E-3</v>
      </c>
      <c r="AI14" s="13">
        <v>2.9878156000000002E-3</v>
      </c>
      <c r="AJ14" s="13">
        <v>3.9817305780000001</v>
      </c>
      <c r="AK14" s="13">
        <v>4.6973235384000001</v>
      </c>
      <c r="AL14" s="13">
        <v>4.8588922746999996</v>
      </c>
      <c r="AM14" s="13">
        <v>4.8588922746999996</v>
      </c>
    </row>
    <row r="15" spans="1:39" x14ac:dyDescent="0.2">
      <c r="A15" s="14" t="s">
        <v>10</v>
      </c>
      <c r="B15" s="22" t="s">
        <v>9</v>
      </c>
      <c r="C15" s="22" t="s">
        <v>9</v>
      </c>
      <c r="D15" s="22" t="s">
        <v>9</v>
      </c>
      <c r="E15" s="22">
        <v>107</v>
      </c>
      <c r="F15" s="22">
        <v>102</v>
      </c>
      <c r="G15" s="22">
        <v>101</v>
      </c>
      <c r="H15" s="22">
        <v>117</v>
      </c>
      <c r="I15" s="22">
        <v>114</v>
      </c>
      <c r="J15" s="22">
        <v>106</v>
      </c>
      <c r="K15" s="22">
        <v>109</v>
      </c>
      <c r="L15" s="22">
        <v>80.506</v>
      </c>
      <c r="M15" s="22">
        <v>83.119</v>
      </c>
      <c r="N15" s="22">
        <v>84.016999999999996</v>
      </c>
      <c r="O15" s="22">
        <v>82.606999999999999</v>
      </c>
      <c r="P15" s="22">
        <v>84.274000000000001</v>
      </c>
      <c r="Q15" s="22">
        <v>88.075000000000003</v>
      </c>
      <c r="R15" s="13">
        <v>59.662287569</v>
      </c>
      <c r="S15" s="13">
        <v>59.662287569</v>
      </c>
      <c r="T15" s="13">
        <v>57.085736736000001</v>
      </c>
      <c r="U15" s="13">
        <v>57.085736736000001</v>
      </c>
      <c r="V15" s="13">
        <v>48.660010344</v>
      </c>
      <c r="W15" s="13">
        <v>49.048824357000001</v>
      </c>
      <c r="X15" s="13">
        <v>49.048824357000001</v>
      </c>
      <c r="Y15" s="13">
        <v>46.052931985999997</v>
      </c>
      <c r="Z15" s="13">
        <v>52.306891524999998</v>
      </c>
      <c r="AA15" s="13">
        <v>51.820276479</v>
      </c>
      <c r="AB15" s="13">
        <v>51.246774033999998</v>
      </c>
      <c r="AC15" s="13">
        <v>51.323571514000001</v>
      </c>
      <c r="AD15" s="13">
        <v>43.358654293999997</v>
      </c>
      <c r="AE15" s="13">
        <v>41.943581762999997</v>
      </c>
      <c r="AF15" s="13">
        <v>42.549876802999997</v>
      </c>
      <c r="AG15" s="13">
        <v>35.562123913000001</v>
      </c>
      <c r="AH15" s="13">
        <v>36.000822145999997</v>
      </c>
      <c r="AI15" s="13">
        <v>35.380275550999997</v>
      </c>
      <c r="AJ15" s="13">
        <v>32.835214676</v>
      </c>
      <c r="AK15" s="13">
        <v>34.673285524999997</v>
      </c>
      <c r="AL15" s="13">
        <v>33.921614838000004</v>
      </c>
      <c r="AM15" s="13">
        <v>33.921614838000004</v>
      </c>
    </row>
    <row r="16" spans="1:39" x14ac:dyDescent="0.2">
      <c r="A16" s="14" t="s">
        <v>11</v>
      </c>
      <c r="B16" s="22">
        <v>999</v>
      </c>
      <c r="C16" s="22">
        <v>371</v>
      </c>
      <c r="D16" s="22">
        <v>273</v>
      </c>
      <c r="E16" s="22">
        <v>278</v>
      </c>
      <c r="F16" s="22">
        <v>271</v>
      </c>
      <c r="G16" s="22">
        <v>276</v>
      </c>
      <c r="H16" s="22">
        <v>278</v>
      </c>
      <c r="I16" s="22">
        <v>334</v>
      </c>
      <c r="J16" s="22">
        <v>313</v>
      </c>
      <c r="K16" s="22">
        <v>287</v>
      </c>
      <c r="L16" s="22">
        <v>453.84800000000001</v>
      </c>
      <c r="M16" s="22">
        <v>467.56099999999998</v>
      </c>
      <c r="N16" s="22">
        <v>488.327</v>
      </c>
      <c r="O16" s="22">
        <v>467.827</v>
      </c>
      <c r="P16" s="22">
        <v>361.68200000000002</v>
      </c>
      <c r="Q16" s="22">
        <v>362.50799999999998</v>
      </c>
      <c r="R16" s="13">
        <v>226.18300163000001</v>
      </c>
      <c r="S16" s="13">
        <v>226.18300163000001</v>
      </c>
      <c r="T16" s="13">
        <v>226.81325896999999</v>
      </c>
      <c r="U16" s="13">
        <v>226.81325896999999</v>
      </c>
      <c r="V16" s="13">
        <v>226.27950254000001</v>
      </c>
      <c r="W16" s="13">
        <v>226.17627372000001</v>
      </c>
      <c r="X16" s="13">
        <v>226.17627372000001</v>
      </c>
      <c r="Y16" s="13">
        <v>226.17341927999999</v>
      </c>
      <c r="Z16" s="13">
        <v>226.33524775999999</v>
      </c>
      <c r="AA16" s="13">
        <v>226.90319015</v>
      </c>
      <c r="AB16" s="13">
        <v>226.95085972000001</v>
      </c>
      <c r="AC16" s="13">
        <v>227.0130144</v>
      </c>
      <c r="AD16" s="13">
        <v>226.75891730000001</v>
      </c>
      <c r="AE16" s="13">
        <v>226.7945019</v>
      </c>
      <c r="AF16" s="13">
        <v>226.13650193999999</v>
      </c>
      <c r="AG16" s="13">
        <v>226.97844028</v>
      </c>
      <c r="AH16" s="13">
        <v>226.89155466</v>
      </c>
      <c r="AI16" s="13">
        <v>227.02521908</v>
      </c>
      <c r="AJ16" s="13">
        <v>252.90778526</v>
      </c>
      <c r="AK16" s="13">
        <v>252.89622223000001</v>
      </c>
      <c r="AL16" s="13">
        <v>253.56329123</v>
      </c>
      <c r="AM16" s="13">
        <v>253.56329123</v>
      </c>
    </row>
    <row r="17" spans="1:39" x14ac:dyDescent="0.2">
      <c r="A17" s="14" t="s">
        <v>12</v>
      </c>
      <c r="B17" s="22">
        <v>480</v>
      </c>
      <c r="C17" s="22">
        <v>456</v>
      </c>
      <c r="D17" s="22">
        <v>432</v>
      </c>
      <c r="E17" s="22">
        <v>408</v>
      </c>
      <c r="F17" s="22">
        <v>387</v>
      </c>
      <c r="G17" s="22">
        <v>370</v>
      </c>
      <c r="H17" s="22">
        <v>354</v>
      </c>
      <c r="I17" s="22">
        <v>337</v>
      </c>
      <c r="J17" s="22">
        <v>321</v>
      </c>
      <c r="K17" s="22">
        <v>304</v>
      </c>
      <c r="L17" s="22">
        <v>287.14699999999999</v>
      </c>
      <c r="M17" s="22">
        <v>274.05</v>
      </c>
      <c r="N17" s="22">
        <v>256.18</v>
      </c>
      <c r="O17" s="22">
        <v>240.77199999999999</v>
      </c>
      <c r="P17" s="22">
        <v>229.83500000000001</v>
      </c>
      <c r="Q17" s="22">
        <v>212.499</v>
      </c>
      <c r="R17" s="13">
        <v>473.52813171999998</v>
      </c>
      <c r="S17" s="13">
        <v>471.99619522</v>
      </c>
      <c r="T17" s="13">
        <v>466.20887183999997</v>
      </c>
      <c r="U17" s="13">
        <v>452.4979659</v>
      </c>
      <c r="V17" s="13">
        <v>446.65260888</v>
      </c>
      <c r="W17" s="13">
        <v>399.63057243999998</v>
      </c>
      <c r="X17" s="13">
        <v>379.66097694000001</v>
      </c>
      <c r="Y17" s="13">
        <v>350.47796351</v>
      </c>
      <c r="Z17" s="13">
        <v>363.57182344</v>
      </c>
      <c r="AA17" s="13">
        <v>323.08222917000001</v>
      </c>
      <c r="AB17" s="13">
        <v>303.06250698000002</v>
      </c>
      <c r="AC17" s="13">
        <v>289.32706566000002</v>
      </c>
      <c r="AD17" s="13">
        <v>270.09817765999998</v>
      </c>
      <c r="AE17" s="13">
        <v>252.34653410000001</v>
      </c>
      <c r="AF17" s="13">
        <v>236.25192516000001</v>
      </c>
      <c r="AG17" s="13">
        <v>222.14947015000001</v>
      </c>
      <c r="AH17" s="13">
        <v>210.54723159</v>
      </c>
      <c r="AI17" s="13">
        <v>218.11883105000001</v>
      </c>
      <c r="AJ17" s="13">
        <v>190.45603982</v>
      </c>
      <c r="AK17" s="13">
        <v>191.22212422000001</v>
      </c>
      <c r="AL17" s="13">
        <v>190.86134602000001</v>
      </c>
      <c r="AM17" s="13">
        <v>190.50056792999999</v>
      </c>
    </row>
    <row r="18" spans="1:39" x14ac:dyDescent="0.2">
      <c r="A18" s="14" t="s">
        <v>13</v>
      </c>
      <c r="B18" s="22">
        <v>164</v>
      </c>
      <c r="C18" s="22">
        <v>209</v>
      </c>
      <c r="D18" s="22">
        <v>257</v>
      </c>
      <c r="E18" s="22">
        <v>304</v>
      </c>
      <c r="F18" s="22">
        <v>328</v>
      </c>
      <c r="G18" s="22">
        <v>331</v>
      </c>
      <c r="H18" s="22">
        <v>333</v>
      </c>
      <c r="I18" s="22">
        <v>335</v>
      </c>
      <c r="J18" s="22">
        <v>337</v>
      </c>
      <c r="K18" s="22">
        <v>339</v>
      </c>
      <c r="L18" s="22">
        <v>341.42500000000001</v>
      </c>
      <c r="M18" s="22">
        <v>336.661</v>
      </c>
      <c r="N18" s="22">
        <v>331.69600000000003</v>
      </c>
      <c r="O18" s="22">
        <v>335.51</v>
      </c>
      <c r="P18" s="22">
        <v>322.245</v>
      </c>
      <c r="Q18" s="22">
        <v>316.51</v>
      </c>
      <c r="R18" s="13">
        <v>285.30445990999999</v>
      </c>
      <c r="S18" s="13">
        <v>282.89414787999999</v>
      </c>
      <c r="T18" s="13">
        <v>270.87353810000002</v>
      </c>
      <c r="U18" s="13">
        <v>267.27551312000003</v>
      </c>
      <c r="V18" s="13">
        <v>254.13776615</v>
      </c>
      <c r="W18" s="13">
        <v>239.12798011999999</v>
      </c>
      <c r="X18" s="13">
        <v>224.47215739000001</v>
      </c>
      <c r="Y18" s="13">
        <v>209.21825061000001</v>
      </c>
      <c r="Z18" s="13">
        <v>199.82588619000001</v>
      </c>
      <c r="AA18" s="13">
        <v>190.93138024999999</v>
      </c>
      <c r="AB18" s="13">
        <v>181.74769094999999</v>
      </c>
      <c r="AC18" s="13">
        <v>174.58444510999999</v>
      </c>
      <c r="AD18" s="13">
        <v>168.08722721999999</v>
      </c>
      <c r="AE18" s="13">
        <v>158.76409057000001</v>
      </c>
      <c r="AF18" s="13">
        <v>145.65661593999999</v>
      </c>
      <c r="AG18" s="13">
        <v>140.28360334999999</v>
      </c>
      <c r="AH18" s="13">
        <v>134.47133550000001</v>
      </c>
      <c r="AI18" s="13">
        <v>127.72849832999999</v>
      </c>
      <c r="AJ18" s="13">
        <v>112.01976132999999</v>
      </c>
      <c r="AK18" s="13">
        <v>109.3910394</v>
      </c>
      <c r="AL18" s="13">
        <v>105.03143711</v>
      </c>
      <c r="AM18" s="13">
        <v>100.33316344000001</v>
      </c>
    </row>
    <row r="19" spans="1:39" x14ac:dyDescent="0.2">
      <c r="A19" s="6" t="s">
        <v>16</v>
      </c>
      <c r="B19" s="22"/>
      <c r="C19" s="22"/>
      <c r="D19" s="22"/>
      <c r="E19" s="22"/>
      <c r="F19" s="22"/>
      <c r="G19" s="22"/>
      <c r="H19" s="22"/>
      <c r="I19" s="22"/>
      <c r="J19" s="22"/>
      <c r="K19" s="22"/>
      <c r="L19" s="22"/>
      <c r="M19" s="22"/>
      <c r="N19" s="22"/>
      <c r="O19" s="22"/>
      <c r="P19" s="22"/>
      <c r="Q19" s="22"/>
      <c r="R19" s="13">
        <v>659.34238988000004</v>
      </c>
      <c r="S19" s="13">
        <v>978.85108702000002</v>
      </c>
      <c r="T19" s="13">
        <v>595.21147456000006</v>
      </c>
      <c r="U19" s="13">
        <v>591.04910499000005</v>
      </c>
      <c r="V19" s="13">
        <v>586.54337226999996</v>
      </c>
      <c r="W19" s="13">
        <v>793.84033652000005</v>
      </c>
      <c r="X19" s="13">
        <v>442.30233759999999</v>
      </c>
      <c r="Y19" s="13">
        <v>422.92212656999999</v>
      </c>
      <c r="Z19" s="13">
        <v>192.29599504000001</v>
      </c>
      <c r="AA19" s="13">
        <v>553.66970700000002</v>
      </c>
      <c r="AB19" s="13">
        <v>600.60699187</v>
      </c>
      <c r="AC19" s="13">
        <v>303.80906372999999</v>
      </c>
      <c r="AD19" s="13">
        <v>333.28333917999998</v>
      </c>
      <c r="AE19" s="13">
        <v>942.81357132000005</v>
      </c>
      <c r="AF19" s="13">
        <v>991.64382782999996</v>
      </c>
      <c r="AG19" s="13">
        <v>1400.1221341</v>
      </c>
      <c r="AH19" s="13">
        <v>1489.7380883000001</v>
      </c>
      <c r="AI19" s="13">
        <v>366.83569748999997</v>
      </c>
      <c r="AJ19" s="13">
        <v>1977.0536889</v>
      </c>
      <c r="AK19" s="13">
        <v>3950.5113652</v>
      </c>
      <c r="AL19" s="13">
        <v>1451.9283842</v>
      </c>
      <c r="AM19" s="13">
        <v>1451.9283842</v>
      </c>
    </row>
    <row r="20" spans="1:39" x14ac:dyDescent="0.2">
      <c r="A20" s="14" t="s">
        <v>14</v>
      </c>
      <c r="B20" s="22">
        <v>839</v>
      </c>
      <c r="C20" s="22">
        <v>569</v>
      </c>
      <c r="D20" s="22">
        <v>852</v>
      </c>
      <c r="E20" s="22">
        <v>37736</v>
      </c>
      <c r="F20" s="22">
        <v>24536</v>
      </c>
      <c r="G20" s="22">
        <v>24233</v>
      </c>
      <c r="H20" s="22">
        <v>23958</v>
      </c>
      <c r="I20" s="22">
        <v>24328</v>
      </c>
      <c r="J20" s="22">
        <v>25619</v>
      </c>
      <c r="K20" s="22">
        <v>22765</v>
      </c>
      <c r="L20" s="22">
        <v>20219.312000000002</v>
      </c>
      <c r="M20" s="22">
        <v>20252.550999999999</v>
      </c>
      <c r="N20" s="22">
        <v>20307.467000000001</v>
      </c>
      <c r="O20" s="22">
        <v>20185.744999999999</v>
      </c>
      <c r="P20" s="22">
        <v>20649.109</v>
      </c>
      <c r="Q20" s="22">
        <v>20580.25</v>
      </c>
      <c r="R20" s="13">
        <v>13252.724053</v>
      </c>
      <c r="S20" s="13">
        <v>13778.971466000001</v>
      </c>
      <c r="T20" s="13">
        <v>13442.749734000001</v>
      </c>
      <c r="U20" s="13">
        <v>14134.437977</v>
      </c>
      <c r="V20" s="13">
        <v>13656.641693</v>
      </c>
      <c r="W20" s="13">
        <v>14307.909158</v>
      </c>
      <c r="X20" s="13">
        <v>13808.900978</v>
      </c>
      <c r="Y20" s="13">
        <v>13573.019882000001</v>
      </c>
      <c r="Z20" s="13">
        <v>13508.562491000001</v>
      </c>
      <c r="AA20" s="13">
        <v>14040.773384</v>
      </c>
      <c r="AB20" s="13">
        <v>14328.893565</v>
      </c>
      <c r="AC20" s="13">
        <v>13122.677137999999</v>
      </c>
      <c r="AD20" s="13">
        <v>13186.360839999999</v>
      </c>
      <c r="AE20" s="13">
        <v>13783.064668999999</v>
      </c>
      <c r="AF20" s="13">
        <v>14425.662317</v>
      </c>
      <c r="AG20" s="13">
        <v>15436.510323</v>
      </c>
      <c r="AH20" s="13">
        <v>14815.825128</v>
      </c>
      <c r="AI20" s="13">
        <v>13140.631434999999</v>
      </c>
      <c r="AJ20" s="13">
        <v>14440.249051999999</v>
      </c>
      <c r="AK20" s="13">
        <v>17653.725138999998</v>
      </c>
      <c r="AL20" s="13">
        <v>15166.528120999999</v>
      </c>
      <c r="AM20" s="13">
        <v>15166.528120999999</v>
      </c>
    </row>
    <row r="21" spans="1:39" x14ac:dyDescent="0.2">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19"/>
      <c r="AC21" s="19"/>
      <c r="AD21" s="19"/>
      <c r="AE21" s="19"/>
      <c r="AF21" s="19"/>
      <c r="AG21" s="19"/>
      <c r="AH21" s="21"/>
      <c r="AI21" s="21"/>
      <c r="AJ21" s="21"/>
      <c r="AK21" s="21"/>
      <c r="AL21" s="20"/>
    </row>
    <row r="22" spans="1:39" x14ac:dyDescent="0.2">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19"/>
      <c r="AC22" s="19"/>
      <c r="AD22" s="19"/>
      <c r="AE22" s="19"/>
      <c r="AF22" s="19"/>
      <c r="AG22" s="19"/>
      <c r="AH22" s="21"/>
      <c r="AI22" s="21"/>
      <c r="AJ22" s="21"/>
      <c r="AK22" s="21"/>
      <c r="AL22" s="20"/>
    </row>
    <row r="23" spans="1:39" x14ac:dyDescent="0.2">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19"/>
      <c r="AC23" s="19"/>
      <c r="AD23" s="19"/>
      <c r="AE23" s="19"/>
      <c r="AF23" s="19"/>
      <c r="AG23" s="19"/>
      <c r="AH23" s="21"/>
      <c r="AI23" s="21"/>
      <c r="AJ23" s="21"/>
      <c r="AK23" s="21"/>
      <c r="AL23" s="20"/>
    </row>
    <row r="24" spans="1:39" x14ac:dyDescent="0.2">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19"/>
      <c r="AC24" s="19"/>
      <c r="AD24" s="19"/>
      <c r="AE24" s="19"/>
      <c r="AF24" s="19"/>
      <c r="AG24" s="19"/>
      <c r="AH24" s="21"/>
      <c r="AI24" s="21"/>
      <c r="AJ24" s="21"/>
      <c r="AK24" s="21"/>
      <c r="AL24" s="20"/>
    </row>
    <row r="25" spans="1:39" x14ac:dyDescent="0.2">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19"/>
      <c r="AC25" s="19"/>
      <c r="AD25" s="19"/>
      <c r="AE25" s="19"/>
      <c r="AF25" s="19"/>
      <c r="AG25" s="19"/>
      <c r="AH25" s="21"/>
      <c r="AI25" s="21"/>
      <c r="AJ25" s="21"/>
      <c r="AK25" s="21"/>
      <c r="AL25" s="20"/>
    </row>
    <row r="26" spans="1:39" x14ac:dyDescent="0.2">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19"/>
      <c r="AC26" s="19"/>
      <c r="AD26" s="19"/>
      <c r="AE26" s="19"/>
      <c r="AF26" s="19"/>
      <c r="AG26" s="19"/>
      <c r="AH26" s="21"/>
      <c r="AI26" s="21"/>
      <c r="AJ26" s="21"/>
      <c r="AK26" s="21"/>
      <c r="AL26" s="19"/>
    </row>
    <row r="27" spans="1:39" x14ac:dyDescent="0.2">
      <c r="A27" s="17" t="s">
        <v>15</v>
      </c>
      <c r="B27" s="19">
        <f>SUM(B7:B20)</f>
        <v>13022</v>
      </c>
      <c r="C27" s="19">
        <f>SUM(C7:C20)</f>
        <v>7555</v>
      </c>
      <c r="D27" s="19">
        <f>SUM(D7:D20)</f>
        <v>7013</v>
      </c>
      <c r="E27" s="19">
        <f>SUM(E7:E20)</f>
        <v>41323</v>
      </c>
      <c r="F27" s="19">
        <f>SUM(F7:F20)</f>
        <v>27753</v>
      </c>
      <c r="G27" s="19">
        <f>SUM(G7:G20)</f>
        <v>27345</v>
      </c>
      <c r="H27" s="19">
        <f>SUM(H7:H20)</f>
        <v>27098</v>
      </c>
      <c r="I27" s="19">
        <f>SUM(I7:I20)</f>
        <v>27364</v>
      </c>
      <c r="J27" s="19">
        <f>SUM(J7:J20)</f>
        <v>28608</v>
      </c>
      <c r="K27" s="19">
        <f>SUM(K7:K20)</f>
        <v>25820</v>
      </c>
      <c r="L27" s="19">
        <f>SUM(L7:L20)</f>
        <v>22856.997000000003</v>
      </c>
      <c r="M27" s="19">
        <f>SUM(M7:M20)</f>
        <v>22908.629000000001</v>
      </c>
      <c r="N27" s="19">
        <f>SUM(N7:N20)</f>
        <v>22892.668000000001</v>
      </c>
      <c r="O27" s="19">
        <f>SUM(O7:O20)</f>
        <v>23383.384999999998</v>
      </c>
      <c r="P27" s="19">
        <f>SUM(P7:P20)</f>
        <v>23746.877</v>
      </c>
      <c r="Q27" s="19">
        <f>SUM(Q7:Q20)</f>
        <v>23707.593999999997</v>
      </c>
      <c r="R27" s="19">
        <f>SUM(R7:R20)</f>
        <v>17329.535803659499</v>
      </c>
      <c r="S27" s="19">
        <f>SUM(S7:S20)</f>
        <v>18191.236905242502</v>
      </c>
      <c r="T27" s="19">
        <f>SUM(T7:T20)</f>
        <v>17491.643488861402</v>
      </c>
      <c r="U27" s="19">
        <f>SUM(U7:U20)</f>
        <v>18177.4071526154</v>
      </c>
      <c r="V27" s="19">
        <f>SUM(V7:V20)</f>
        <v>17369.8073935834</v>
      </c>
      <c r="W27" s="19">
        <f>SUM(W7:W20)</f>
        <v>18027.589095203002</v>
      </c>
      <c r="X27" s="19">
        <f>SUM(X7:X20)</f>
        <v>17177.735982353999</v>
      </c>
      <c r="Y27" s="19">
        <f>SUM(Y7:Y20)</f>
        <v>16681.888274949401</v>
      </c>
      <c r="Z27" s="19">
        <f>SUM(Z7:Z20)</f>
        <v>16430.8207649205</v>
      </c>
      <c r="AA27" s="19">
        <f>SUM(AA7:AA20)</f>
        <v>17245.231830574299</v>
      </c>
      <c r="AB27" s="19">
        <f>SUM(AB7:AB20)</f>
        <v>17436.501086327302</v>
      </c>
      <c r="AC27" s="19">
        <f>SUM(AC7:AC20)</f>
        <v>15998.5485458853</v>
      </c>
      <c r="AD27" s="19">
        <f>SUM(AD7:AD20)</f>
        <v>16051.332552264999</v>
      </c>
      <c r="AE27" s="19">
        <f>SUM(AE7:AE20)</f>
        <v>17088.439699164897</v>
      </c>
      <c r="AF27" s="19">
        <f>SUM(AF7:AF20)</f>
        <v>17725.296521736</v>
      </c>
      <c r="AG27" s="19">
        <f>SUM(AG7:AG20)</f>
        <v>19072.093123332001</v>
      </c>
      <c r="AH27" s="19">
        <f>SUM(AH7:AH20)</f>
        <v>18619.789366675002</v>
      </c>
      <c r="AI27" s="19">
        <f>SUM(AI7:AI20)</f>
        <v>15788.6072899926</v>
      </c>
      <c r="AJ27" s="19">
        <f>SUM(AJ7:AJ20)</f>
        <v>18759.473264287</v>
      </c>
      <c r="AK27" s="19">
        <f>SUM(AK7:AK20)</f>
        <v>23964.626379347399</v>
      </c>
      <c r="AL27" s="19">
        <f>SUM(AL7:AL20)</f>
        <v>18966.089056655699</v>
      </c>
      <c r="AM27" s="19">
        <f>SUM(AM7:AM20)</f>
        <v>18961.0300048957</v>
      </c>
    </row>
    <row r="28" spans="1:39" x14ac:dyDescent="0.2">
      <c r="A28" s="17" t="s">
        <v>22</v>
      </c>
      <c r="B28" s="19">
        <f t="shared" ref="B28:AA28" si="0">B20</f>
        <v>839</v>
      </c>
      <c r="C28" s="19">
        <f t="shared" si="0"/>
        <v>569</v>
      </c>
      <c r="D28" s="19">
        <f t="shared" si="0"/>
        <v>852</v>
      </c>
      <c r="E28" s="19">
        <f t="shared" si="0"/>
        <v>37736</v>
      </c>
      <c r="F28" s="19">
        <f t="shared" si="0"/>
        <v>24536</v>
      </c>
      <c r="G28" s="19">
        <f t="shared" si="0"/>
        <v>24233</v>
      </c>
      <c r="H28" s="19">
        <f t="shared" si="0"/>
        <v>23958</v>
      </c>
      <c r="I28" s="19">
        <f t="shared" si="0"/>
        <v>24328</v>
      </c>
      <c r="J28" s="19">
        <f t="shared" si="0"/>
        <v>25619</v>
      </c>
      <c r="K28" s="19">
        <f t="shared" si="0"/>
        <v>22765</v>
      </c>
      <c r="L28" s="19">
        <f t="shared" si="0"/>
        <v>20219.312000000002</v>
      </c>
      <c r="M28" s="19">
        <f t="shared" si="0"/>
        <v>20252.550999999999</v>
      </c>
      <c r="N28" s="19">
        <f t="shared" si="0"/>
        <v>20307.467000000001</v>
      </c>
      <c r="O28" s="19">
        <f t="shared" si="0"/>
        <v>20185.744999999999</v>
      </c>
      <c r="P28" s="19">
        <f t="shared" si="0"/>
        <v>20649.109</v>
      </c>
      <c r="Q28" s="19">
        <f t="shared" si="0"/>
        <v>20580.25</v>
      </c>
      <c r="R28" s="19">
        <f t="shared" si="0"/>
        <v>13252.724053</v>
      </c>
      <c r="S28" s="19">
        <f t="shared" si="0"/>
        <v>13778.971466000001</v>
      </c>
      <c r="T28" s="19">
        <f t="shared" si="0"/>
        <v>13442.749734000001</v>
      </c>
      <c r="U28" s="19">
        <f t="shared" si="0"/>
        <v>14134.437977</v>
      </c>
      <c r="V28" s="19">
        <f t="shared" si="0"/>
        <v>13656.641693</v>
      </c>
      <c r="W28" s="19">
        <f t="shared" si="0"/>
        <v>14307.909158</v>
      </c>
      <c r="X28" s="19">
        <f t="shared" si="0"/>
        <v>13808.900978</v>
      </c>
      <c r="Y28" s="19">
        <f t="shared" si="0"/>
        <v>13573.019882000001</v>
      </c>
      <c r="Z28" s="19">
        <f t="shared" si="0"/>
        <v>13508.562491000001</v>
      </c>
      <c r="AA28" s="19">
        <f t="shared" si="0"/>
        <v>14040.773384</v>
      </c>
      <c r="AB28" s="19">
        <f t="shared" ref="AB28:AG28" si="1">AB20</f>
        <v>14328.893565</v>
      </c>
      <c r="AC28" s="19">
        <f t="shared" si="1"/>
        <v>13122.677137999999</v>
      </c>
      <c r="AD28" s="19">
        <f t="shared" si="1"/>
        <v>13186.360839999999</v>
      </c>
      <c r="AE28" s="19">
        <f t="shared" si="1"/>
        <v>13783.064668999999</v>
      </c>
      <c r="AF28" s="19">
        <f t="shared" si="1"/>
        <v>14425.662317</v>
      </c>
      <c r="AG28" s="19">
        <f t="shared" si="1"/>
        <v>15436.510323</v>
      </c>
      <c r="AH28" s="19">
        <f t="shared" ref="AH28:AK28" si="2">AH20</f>
        <v>14815.825128</v>
      </c>
      <c r="AI28" s="19">
        <f t="shared" si="2"/>
        <v>13140.631434999999</v>
      </c>
      <c r="AJ28" s="19">
        <f t="shared" si="2"/>
        <v>14440.249051999999</v>
      </c>
      <c r="AK28" s="19">
        <f t="shared" si="2"/>
        <v>17653.725138999998</v>
      </c>
      <c r="AL28" s="19">
        <f t="shared" ref="AL28:AM28" si="3">AL20</f>
        <v>15166.528120999999</v>
      </c>
      <c r="AM28" s="19">
        <f t="shared" si="3"/>
        <v>15166.528120999999</v>
      </c>
    </row>
    <row r="29" spans="1:39" x14ac:dyDescent="0.2">
      <c r="A29" s="6" t="s">
        <v>23</v>
      </c>
      <c r="B29" s="19">
        <f t="shared" ref="B29:AA29" si="4">B27 - B28</f>
        <v>12183</v>
      </c>
      <c r="C29" s="19">
        <f t="shared" si="4"/>
        <v>6986</v>
      </c>
      <c r="D29" s="19">
        <f t="shared" si="4"/>
        <v>6161</v>
      </c>
      <c r="E29" s="19">
        <f t="shared" si="4"/>
        <v>3587</v>
      </c>
      <c r="F29" s="19">
        <f t="shared" si="4"/>
        <v>3217</v>
      </c>
      <c r="G29" s="19">
        <f t="shared" si="4"/>
        <v>3112</v>
      </c>
      <c r="H29" s="19">
        <f t="shared" si="4"/>
        <v>3140</v>
      </c>
      <c r="I29" s="19">
        <f t="shared" si="4"/>
        <v>3036</v>
      </c>
      <c r="J29" s="19">
        <f t="shared" si="4"/>
        <v>2989</v>
      </c>
      <c r="K29" s="19">
        <f t="shared" si="4"/>
        <v>3055</v>
      </c>
      <c r="L29" s="19">
        <f t="shared" si="4"/>
        <v>2637.6850000000013</v>
      </c>
      <c r="M29" s="19">
        <f t="shared" si="4"/>
        <v>2656.0780000000013</v>
      </c>
      <c r="N29" s="19">
        <f t="shared" si="4"/>
        <v>2585.2010000000009</v>
      </c>
      <c r="O29" s="19">
        <f t="shared" si="4"/>
        <v>3197.6399999999994</v>
      </c>
      <c r="P29" s="19">
        <f t="shared" si="4"/>
        <v>3097.768</v>
      </c>
      <c r="Q29" s="19">
        <f t="shared" si="4"/>
        <v>3127.3439999999973</v>
      </c>
      <c r="R29" s="19">
        <f t="shared" si="4"/>
        <v>4076.811750659499</v>
      </c>
      <c r="S29" s="19">
        <f t="shared" si="4"/>
        <v>4412.2654392425011</v>
      </c>
      <c r="T29" s="19">
        <f t="shared" si="4"/>
        <v>4048.8937548614012</v>
      </c>
      <c r="U29" s="19">
        <f t="shared" si="4"/>
        <v>4042.9691756154007</v>
      </c>
      <c r="V29" s="19">
        <f t="shared" si="4"/>
        <v>3713.1657005834004</v>
      </c>
      <c r="W29" s="19">
        <f t="shared" si="4"/>
        <v>3719.6799372030018</v>
      </c>
      <c r="X29" s="19">
        <f t="shared" si="4"/>
        <v>3368.8350043539995</v>
      </c>
      <c r="Y29" s="19">
        <f t="shared" si="4"/>
        <v>3108.8683929494</v>
      </c>
      <c r="Z29" s="19">
        <f t="shared" si="4"/>
        <v>2922.2582739204991</v>
      </c>
      <c r="AA29" s="19">
        <f t="shared" si="4"/>
        <v>3204.4584465742992</v>
      </c>
      <c r="AB29" s="19">
        <f t="shared" ref="AB29:AG29" si="5">AB27 - AB28</f>
        <v>3107.6075213273016</v>
      </c>
      <c r="AC29" s="19">
        <f t="shared" si="5"/>
        <v>2875.8714078853009</v>
      </c>
      <c r="AD29" s="19">
        <f t="shared" si="5"/>
        <v>2864.971712265</v>
      </c>
      <c r="AE29" s="19">
        <f t="shared" si="5"/>
        <v>3305.3750301648979</v>
      </c>
      <c r="AF29" s="19">
        <f t="shared" si="5"/>
        <v>3299.6342047359994</v>
      </c>
      <c r="AG29" s="19">
        <f t="shared" si="5"/>
        <v>3635.5828003320003</v>
      </c>
      <c r="AH29" s="19">
        <f t="shared" ref="AH29:AK29" si="6">AH27 - AH28</f>
        <v>3803.964238675002</v>
      </c>
      <c r="AI29" s="19">
        <f t="shared" si="6"/>
        <v>2647.9758549926009</v>
      </c>
      <c r="AJ29" s="19">
        <f t="shared" si="6"/>
        <v>4319.2242122870011</v>
      </c>
      <c r="AK29" s="19">
        <f t="shared" si="6"/>
        <v>6310.9012403474007</v>
      </c>
      <c r="AL29" s="19">
        <f t="shared" ref="AL29:AM29" si="7">AL27 - AL28</f>
        <v>3799.5609356556997</v>
      </c>
      <c r="AM29" s="19">
        <f t="shared" si="7"/>
        <v>3794.5018838957003</v>
      </c>
    </row>
    <row r="30" spans="1:39" x14ac:dyDescent="0.2">
      <c r="A30" s="6" t="s">
        <v>16</v>
      </c>
      <c r="B30" s="22"/>
      <c r="C30" s="22"/>
      <c r="D30" s="22"/>
      <c r="E30" s="22"/>
      <c r="F30" s="22"/>
      <c r="G30" s="22"/>
      <c r="H30" s="22"/>
      <c r="I30" s="22"/>
      <c r="J30" s="22"/>
      <c r="K30" s="22"/>
      <c r="L30" s="22"/>
      <c r="M30" s="22"/>
      <c r="N30" s="22"/>
      <c r="O30" s="22"/>
      <c r="P30" s="22"/>
      <c r="Q30" s="22"/>
      <c r="R30" s="13">
        <v>659.34238988000004</v>
      </c>
      <c r="S30" s="13">
        <v>978.85108702000002</v>
      </c>
      <c r="T30" s="13">
        <v>595.21147456000006</v>
      </c>
      <c r="U30" s="13">
        <v>591.04910499000005</v>
      </c>
      <c r="V30" s="13">
        <v>586.54337226999996</v>
      </c>
      <c r="W30" s="13">
        <v>793.84033652000005</v>
      </c>
      <c r="X30" s="13">
        <v>442.30233759999999</v>
      </c>
      <c r="Y30" s="13">
        <v>422.92212656999999</v>
      </c>
      <c r="Z30" s="13">
        <v>192.29599504000001</v>
      </c>
      <c r="AA30" s="13">
        <v>553.66970700000002</v>
      </c>
      <c r="AB30" s="13">
        <v>600.60699187</v>
      </c>
      <c r="AC30" s="13">
        <v>303.80906372999999</v>
      </c>
      <c r="AD30" s="13">
        <v>333.28333917999998</v>
      </c>
      <c r="AE30" s="13">
        <v>942.81357132000005</v>
      </c>
      <c r="AF30" s="13">
        <v>991.64382782999996</v>
      </c>
      <c r="AG30" s="13">
        <v>1400.1221341</v>
      </c>
      <c r="AH30" s="13">
        <v>1489.7380883000001</v>
      </c>
      <c r="AI30" s="13">
        <v>366.83569748999997</v>
      </c>
      <c r="AJ30" s="13">
        <v>1977.0536889</v>
      </c>
      <c r="AK30" s="13">
        <v>3950.5113652</v>
      </c>
      <c r="AL30" s="13">
        <v>1451.9283842</v>
      </c>
      <c r="AM30" s="13">
        <v>1451.9283842</v>
      </c>
    </row>
    <row r="31" spans="1:39" x14ac:dyDescent="0.2">
      <c r="A31" s="6" t="s">
        <v>17</v>
      </c>
      <c r="B31" s="22"/>
      <c r="C31" s="22"/>
      <c r="D31" s="22"/>
      <c r="E31" s="22"/>
      <c r="F31" s="22"/>
      <c r="G31" s="22"/>
      <c r="H31" s="22"/>
      <c r="I31" s="22"/>
      <c r="J31" s="22"/>
      <c r="K31" s="22"/>
      <c r="L31" s="22"/>
      <c r="M31" s="22"/>
      <c r="N31" s="22"/>
      <c r="O31" s="22"/>
      <c r="P31" s="22"/>
      <c r="Q31" s="22"/>
      <c r="R31" s="19">
        <f t="shared" ref="R31:AA31" si="8">R27 - R30</f>
        <v>16670.1934137795</v>
      </c>
      <c r="S31" s="19">
        <f t="shared" si="8"/>
        <v>17212.385818222501</v>
      </c>
      <c r="T31" s="19">
        <f t="shared" si="8"/>
        <v>16896.432014301401</v>
      </c>
      <c r="U31" s="19">
        <f t="shared" si="8"/>
        <v>17586.358047625399</v>
      </c>
      <c r="V31" s="19">
        <f t="shared" si="8"/>
        <v>16783.2640213134</v>
      </c>
      <c r="W31" s="19">
        <f t="shared" si="8"/>
        <v>17233.748758683003</v>
      </c>
      <c r="X31" s="19">
        <f t="shared" si="8"/>
        <v>16735.433644754001</v>
      </c>
      <c r="Y31" s="19">
        <f t="shared" si="8"/>
        <v>16258.966148379401</v>
      </c>
      <c r="Z31" s="19">
        <f t="shared" si="8"/>
        <v>16238.5247698805</v>
      </c>
      <c r="AA31" s="19">
        <f t="shared" si="8"/>
        <v>16691.562123574298</v>
      </c>
      <c r="AB31" s="19">
        <f t="shared" ref="AB31:AG31" si="9">AB27 - AB30</f>
        <v>16835.894094457301</v>
      </c>
      <c r="AC31" s="19">
        <f t="shared" si="9"/>
        <v>15694.739482155301</v>
      </c>
      <c r="AD31" s="19">
        <f t="shared" si="9"/>
        <v>15718.049213085</v>
      </c>
      <c r="AE31" s="19">
        <f t="shared" si="9"/>
        <v>16145.626127844896</v>
      </c>
      <c r="AF31" s="19">
        <f t="shared" si="9"/>
        <v>16733.652693905999</v>
      </c>
      <c r="AG31" s="19">
        <f t="shared" si="9"/>
        <v>17671.970989232002</v>
      </c>
      <c r="AH31" s="19">
        <f t="shared" ref="AH31:AK31" si="10">AH27 - AH30</f>
        <v>17130.051278375002</v>
      </c>
      <c r="AI31" s="19">
        <f t="shared" si="10"/>
        <v>15421.7715925026</v>
      </c>
      <c r="AJ31" s="19">
        <f t="shared" si="10"/>
        <v>16782.419575387001</v>
      </c>
      <c r="AK31" s="19">
        <f t="shared" si="10"/>
        <v>20014.115014147399</v>
      </c>
      <c r="AL31" s="19">
        <f t="shared" ref="AL31:AM31" si="11">AL27 - AL30</f>
        <v>17514.160672455699</v>
      </c>
      <c r="AM31" s="19">
        <f t="shared" si="11"/>
        <v>17509.101620695699</v>
      </c>
    </row>
    <row r="32" spans="1:39" x14ac:dyDescent="0.2">
      <c r="A32" s="6" t="s">
        <v>18</v>
      </c>
      <c r="B32" s="22"/>
      <c r="C32" s="22"/>
      <c r="D32" s="22"/>
      <c r="E32" s="22"/>
      <c r="F32" s="22"/>
      <c r="G32" s="22"/>
      <c r="H32" s="22"/>
      <c r="I32" s="22"/>
      <c r="J32" s="22"/>
      <c r="K32" s="22"/>
      <c r="L32" s="22"/>
      <c r="M32" s="22"/>
      <c r="N32" s="22"/>
      <c r="O32" s="22"/>
      <c r="P32" s="22"/>
      <c r="Q32" s="22"/>
      <c r="R32" s="19">
        <f t="shared" ref="R32:AA32" si="12">R28 - R30</f>
        <v>12593.381663120001</v>
      </c>
      <c r="S32" s="19">
        <f t="shared" si="12"/>
        <v>12800.12037898</v>
      </c>
      <c r="T32" s="19">
        <f t="shared" si="12"/>
        <v>12847.538259440002</v>
      </c>
      <c r="U32" s="19">
        <f t="shared" si="12"/>
        <v>13543.38887201</v>
      </c>
      <c r="V32" s="19">
        <f t="shared" si="12"/>
        <v>13070.09832073</v>
      </c>
      <c r="W32" s="19">
        <f t="shared" si="12"/>
        <v>13514.068821480001</v>
      </c>
      <c r="X32" s="19">
        <f t="shared" si="12"/>
        <v>13366.5986404</v>
      </c>
      <c r="Y32" s="19">
        <f t="shared" si="12"/>
        <v>13150.097755430001</v>
      </c>
      <c r="Z32" s="19">
        <f t="shared" si="12"/>
        <v>13316.266495960001</v>
      </c>
      <c r="AA32" s="19">
        <f t="shared" si="12"/>
        <v>13487.103676999999</v>
      </c>
      <c r="AB32" s="19">
        <f t="shared" ref="AB32:AG32" si="13">AB28 - AB30</f>
        <v>13728.286573130001</v>
      </c>
      <c r="AC32" s="19">
        <f t="shared" si="13"/>
        <v>12818.86807427</v>
      </c>
      <c r="AD32" s="19">
        <f t="shared" si="13"/>
        <v>12853.07750082</v>
      </c>
      <c r="AE32" s="19">
        <f t="shared" si="13"/>
        <v>12840.251097679999</v>
      </c>
      <c r="AF32" s="19">
        <f t="shared" si="13"/>
        <v>13434.018489170001</v>
      </c>
      <c r="AG32" s="19">
        <f t="shared" si="13"/>
        <v>14036.3881889</v>
      </c>
      <c r="AH32" s="19">
        <f t="shared" ref="AH32:AK32" si="14">AH28 - AH30</f>
        <v>13326.0870397</v>
      </c>
      <c r="AI32" s="19">
        <f t="shared" si="14"/>
        <v>12773.79573751</v>
      </c>
      <c r="AJ32" s="19">
        <f t="shared" si="14"/>
        <v>12463.1953631</v>
      </c>
      <c r="AK32" s="19">
        <f t="shared" si="14"/>
        <v>13703.213773799998</v>
      </c>
      <c r="AL32" s="19">
        <f t="shared" ref="AL32:AM32" si="15">AL28 - AL30</f>
        <v>13714.599736799999</v>
      </c>
      <c r="AM32" s="19">
        <f t="shared" si="15"/>
        <v>13714.599736799999</v>
      </c>
    </row>
    <row r="33" spans="38:38" x14ac:dyDescent="0.2">
      <c r="AL33" s="19"/>
    </row>
    <row r="34" spans="38:38" x14ac:dyDescent="0.2">
      <c r="AL34" s="19"/>
    </row>
    <row r="35" spans="38:38" x14ac:dyDescent="0.2">
      <c r="AL35" s="19"/>
    </row>
    <row r="36" spans="38:38" x14ac:dyDescent="0.2">
      <c r="AL36" s="19"/>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32"/>
  <sheetViews>
    <sheetView tabSelected="1" workbookViewId="0">
      <pane xSplit="1" ySplit="6" topLeftCell="B14" activePane="bottomRight" state="frozen"/>
      <selection pane="topRight" activeCell="B1" sqref="B1"/>
      <selection pane="bottomLeft" activeCell="A2" sqref="A2"/>
      <selection pane="bottomRight" activeCell="C25" sqref="C25"/>
    </sheetView>
  </sheetViews>
  <sheetFormatPr defaultColWidth="9.140625" defaultRowHeight="12.75" x14ac:dyDescent="0.2"/>
  <cols>
    <col min="1" max="1" width="35.5703125" style="17" bestFit="1" customWidth="1"/>
    <col min="2" max="16384" width="9.140625" style="17"/>
  </cols>
  <sheetData>
    <row r="1" spans="1:35" ht="25.5" x14ac:dyDescent="0.2">
      <c r="A1" s="18" t="s">
        <v>28</v>
      </c>
    </row>
    <row r="2" spans="1:35" ht="25.5" x14ac:dyDescent="0.2">
      <c r="A2" s="18" t="s">
        <v>25</v>
      </c>
    </row>
    <row r="3" spans="1:35" x14ac:dyDescent="0.2">
      <c r="A3" s="18"/>
    </row>
    <row r="4" spans="1:35" x14ac:dyDescent="0.2">
      <c r="A4" s="18"/>
    </row>
    <row r="6" spans="1:35" x14ac:dyDescent="0.2">
      <c r="A6" s="3" t="s">
        <v>0</v>
      </c>
      <c r="B6" s="4">
        <v>1990</v>
      </c>
      <c r="C6" s="4">
        <v>1991</v>
      </c>
      <c r="D6" s="4">
        <v>1992</v>
      </c>
      <c r="E6" s="4">
        <v>1993</v>
      </c>
      <c r="F6" s="4">
        <v>1994</v>
      </c>
      <c r="G6" s="4">
        <v>1995</v>
      </c>
      <c r="H6" s="4">
        <v>1996</v>
      </c>
      <c r="I6" s="4">
        <v>1997</v>
      </c>
      <c r="J6" s="4">
        <v>1998</v>
      </c>
      <c r="K6" s="4">
        <v>1999</v>
      </c>
      <c r="L6" s="4">
        <v>2000</v>
      </c>
      <c r="M6" s="4">
        <v>2001</v>
      </c>
      <c r="N6" s="4">
        <v>2002</v>
      </c>
      <c r="O6" s="4">
        <v>2003</v>
      </c>
      <c r="P6" s="4">
        <v>2004</v>
      </c>
      <c r="Q6" s="4">
        <v>2005</v>
      </c>
      <c r="R6" s="4">
        <v>2006</v>
      </c>
      <c r="S6" s="4">
        <v>2007</v>
      </c>
      <c r="T6" s="4">
        <v>2008</v>
      </c>
      <c r="U6" s="4">
        <v>2009</v>
      </c>
      <c r="V6" s="4">
        <v>2010</v>
      </c>
      <c r="W6" s="4">
        <v>2011</v>
      </c>
      <c r="X6" s="4">
        <v>2012</v>
      </c>
      <c r="Y6" s="4">
        <v>2013</v>
      </c>
      <c r="Z6" s="4">
        <v>2014</v>
      </c>
      <c r="AA6" s="4">
        <v>2015</v>
      </c>
      <c r="AB6" s="4">
        <v>2016</v>
      </c>
      <c r="AC6" s="4">
        <v>2017</v>
      </c>
      <c r="AD6" s="23">
        <v>2018</v>
      </c>
      <c r="AE6" s="23">
        <v>2019</v>
      </c>
      <c r="AF6" s="23">
        <v>2020</v>
      </c>
      <c r="AG6" s="23">
        <v>2021</v>
      </c>
      <c r="AH6" s="23">
        <v>2022</v>
      </c>
      <c r="AI6" s="23">
        <v>2023</v>
      </c>
    </row>
    <row r="7" spans="1:35" x14ac:dyDescent="0.2">
      <c r="A7" s="14" t="s">
        <v>1</v>
      </c>
      <c r="B7" s="22">
        <v>121</v>
      </c>
      <c r="C7" s="22">
        <v>105</v>
      </c>
      <c r="D7" s="22">
        <v>106</v>
      </c>
      <c r="E7" s="22">
        <v>112</v>
      </c>
      <c r="F7" s="22">
        <v>108</v>
      </c>
      <c r="G7" s="22">
        <v>107</v>
      </c>
      <c r="H7" s="22">
        <v>156.839</v>
      </c>
      <c r="I7" s="22">
        <v>160.726</v>
      </c>
      <c r="J7" s="22">
        <v>129.822</v>
      </c>
      <c r="K7" s="22">
        <v>621.18600000000004</v>
      </c>
      <c r="L7" s="22">
        <v>587.48699999999997</v>
      </c>
      <c r="M7" s="22">
        <v>584.02300000000002</v>
      </c>
      <c r="N7" s="13">
        <v>506.19454823000001</v>
      </c>
      <c r="O7" s="13">
        <v>505.74521602999999</v>
      </c>
      <c r="P7" s="13">
        <v>505.75957776000001</v>
      </c>
      <c r="Q7" s="13">
        <v>505.75957776000001</v>
      </c>
      <c r="R7" s="13">
        <v>502.05080815999997</v>
      </c>
      <c r="S7" s="13">
        <v>321.47296208</v>
      </c>
      <c r="T7" s="13">
        <v>321.31354663000002</v>
      </c>
      <c r="U7" s="13">
        <v>211.64705744</v>
      </c>
      <c r="V7" s="13">
        <v>211.03308716000001</v>
      </c>
      <c r="W7" s="13">
        <v>204.85293607</v>
      </c>
      <c r="X7" s="13">
        <v>173.93785069</v>
      </c>
      <c r="Y7" s="13">
        <v>164.58917029</v>
      </c>
      <c r="Z7" s="13">
        <v>182.17031632000001</v>
      </c>
      <c r="AA7" s="13">
        <v>134.03217226999999</v>
      </c>
      <c r="AB7" s="13">
        <v>129.70021141000001</v>
      </c>
      <c r="AC7" s="13">
        <v>107.20334681</v>
      </c>
      <c r="AD7" s="13">
        <v>123.32536654</v>
      </c>
      <c r="AE7" s="13">
        <v>95.415076529999993</v>
      </c>
      <c r="AF7" s="13">
        <v>85.458952690000004</v>
      </c>
      <c r="AG7" s="13">
        <v>109.36888478</v>
      </c>
      <c r="AH7" s="13">
        <v>107.04257634</v>
      </c>
      <c r="AI7" s="13">
        <v>107.04257634</v>
      </c>
    </row>
    <row r="8" spans="1:35" x14ac:dyDescent="0.2">
      <c r="A8" s="14" t="s">
        <v>2</v>
      </c>
      <c r="B8" s="22">
        <v>177</v>
      </c>
      <c r="C8" s="22">
        <v>151</v>
      </c>
      <c r="D8" s="22">
        <v>159</v>
      </c>
      <c r="E8" s="22">
        <v>172</v>
      </c>
      <c r="F8" s="22">
        <v>183</v>
      </c>
      <c r="G8" s="22">
        <v>203</v>
      </c>
      <c r="H8" s="22">
        <v>152.239</v>
      </c>
      <c r="I8" s="22">
        <v>148.35</v>
      </c>
      <c r="J8" s="22">
        <v>146.785</v>
      </c>
      <c r="K8" s="22">
        <v>257.72899999999998</v>
      </c>
      <c r="L8" s="22">
        <v>259.91300000000001</v>
      </c>
      <c r="M8" s="22">
        <v>266.58100000000002</v>
      </c>
      <c r="N8" s="13">
        <v>251.89844951000001</v>
      </c>
      <c r="O8" s="13">
        <v>251.09726846000001</v>
      </c>
      <c r="P8" s="13">
        <v>264.99210699999998</v>
      </c>
      <c r="Q8" s="13">
        <v>263.34115514000001</v>
      </c>
      <c r="R8" s="13">
        <v>213.49041930999999</v>
      </c>
      <c r="S8" s="13">
        <v>223.65789187999999</v>
      </c>
      <c r="T8" s="13">
        <v>218.55047974999999</v>
      </c>
      <c r="U8" s="13">
        <v>196.03585623000001</v>
      </c>
      <c r="V8" s="13">
        <v>205.02823192</v>
      </c>
      <c r="W8" s="13">
        <v>208.20126031000001</v>
      </c>
      <c r="X8" s="13">
        <v>210.12098262999999</v>
      </c>
      <c r="Y8" s="13">
        <v>211.53965722000001</v>
      </c>
      <c r="Z8" s="13">
        <v>193.39983655</v>
      </c>
      <c r="AA8" s="13">
        <v>184.02053085</v>
      </c>
      <c r="AB8" s="13">
        <v>186.23511076</v>
      </c>
      <c r="AC8" s="13">
        <v>185.03657304000001</v>
      </c>
      <c r="AD8" s="13">
        <v>177.88242971</v>
      </c>
      <c r="AE8" s="13">
        <v>176.04659003</v>
      </c>
      <c r="AF8" s="13">
        <v>253.47011090999999</v>
      </c>
      <c r="AG8" s="13">
        <v>243.46207579</v>
      </c>
      <c r="AH8" s="13">
        <v>243.53221490000001</v>
      </c>
      <c r="AI8" s="13">
        <v>243.53221490000001</v>
      </c>
    </row>
    <row r="9" spans="1:35" x14ac:dyDescent="0.2">
      <c r="A9" s="14" t="s">
        <v>3</v>
      </c>
      <c r="B9" s="22">
        <v>611</v>
      </c>
      <c r="C9" s="22">
        <v>638</v>
      </c>
      <c r="D9" s="22">
        <v>662</v>
      </c>
      <c r="E9" s="22">
        <v>568</v>
      </c>
      <c r="F9" s="22">
        <v>550</v>
      </c>
      <c r="G9" s="22">
        <v>589</v>
      </c>
      <c r="H9" s="22">
        <v>355.84699999999998</v>
      </c>
      <c r="I9" s="22">
        <v>355.74400000000003</v>
      </c>
      <c r="J9" s="22">
        <v>354.01600000000002</v>
      </c>
      <c r="K9" s="22">
        <v>400.39400000000001</v>
      </c>
      <c r="L9" s="22">
        <v>446.77199999999999</v>
      </c>
      <c r="M9" s="22">
        <v>448.95499999999998</v>
      </c>
      <c r="N9" s="13">
        <v>345.24093765999999</v>
      </c>
      <c r="O9" s="13">
        <v>361.16606884999999</v>
      </c>
      <c r="P9" s="13">
        <v>368.10954492000002</v>
      </c>
      <c r="Q9" s="13">
        <v>383.97027204</v>
      </c>
      <c r="R9" s="13">
        <v>332.39163560999998</v>
      </c>
      <c r="S9" s="13">
        <v>364.47036052999999</v>
      </c>
      <c r="T9" s="13">
        <v>404.24955383000002</v>
      </c>
      <c r="U9" s="13">
        <v>429.92343576000002</v>
      </c>
      <c r="V9" s="13">
        <v>456.12855576999999</v>
      </c>
      <c r="W9" s="13">
        <v>443.46613208000002</v>
      </c>
      <c r="X9" s="13">
        <v>374.59361512999999</v>
      </c>
      <c r="Y9" s="13">
        <v>480.42797263</v>
      </c>
      <c r="Z9" s="13">
        <v>482.02549453</v>
      </c>
      <c r="AA9" s="13">
        <v>427.91164678000001</v>
      </c>
      <c r="AB9" s="13">
        <v>375.64593258999997</v>
      </c>
      <c r="AC9" s="13">
        <v>364.28369429999998</v>
      </c>
      <c r="AD9" s="13">
        <v>438.43401037000001</v>
      </c>
      <c r="AE9" s="13">
        <v>455.36712849999998</v>
      </c>
      <c r="AF9" s="13">
        <v>513.15528744999995</v>
      </c>
      <c r="AG9" s="13">
        <v>511.40828334999998</v>
      </c>
      <c r="AH9" s="13">
        <v>511.58854529000001</v>
      </c>
      <c r="AI9" s="13">
        <v>511.58854529000001</v>
      </c>
    </row>
    <row r="10" spans="1:35" x14ac:dyDescent="0.2">
      <c r="A10" s="14" t="s">
        <v>4</v>
      </c>
      <c r="B10" s="22">
        <v>47</v>
      </c>
      <c r="C10" s="22">
        <v>43</v>
      </c>
      <c r="D10" s="22">
        <v>45</v>
      </c>
      <c r="E10" s="22">
        <v>41</v>
      </c>
      <c r="F10" s="22">
        <v>49</v>
      </c>
      <c r="G10" s="22">
        <v>42</v>
      </c>
      <c r="H10" s="22">
        <v>38.542000000000002</v>
      </c>
      <c r="I10" s="22">
        <v>39.051000000000002</v>
      </c>
      <c r="J10" s="22">
        <v>39.612000000000002</v>
      </c>
      <c r="K10" s="22">
        <v>45.146999999999998</v>
      </c>
      <c r="L10" s="22">
        <v>46.164000000000001</v>
      </c>
      <c r="M10" s="22">
        <v>47.48</v>
      </c>
      <c r="N10" s="13">
        <v>29.737836429000001</v>
      </c>
      <c r="O10" s="13">
        <v>29.737836429000001</v>
      </c>
      <c r="P10" s="13">
        <v>29.200120151</v>
      </c>
      <c r="Q10" s="13">
        <v>29.200120151</v>
      </c>
      <c r="R10" s="13">
        <v>20.678047994</v>
      </c>
      <c r="S10" s="13">
        <v>20.678047994</v>
      </c>
      <c r="T10" s="13">
        <v>20.678047994</v>
      </c>
      <c r="U10" s="13">
        <v>18.918724415</v>
      </c>
      <c r="V10" s="13">
        <v>16.997304695</v>
      </c>
      <c r="W10" s="13">
        <v>16.997314695</v>
      </c>
      <c r="X10" s="13">
        <v>16.997304695</v>
      </c>
      <c r="Y10" s="13">
        <v>14.917745475</v>
      </c>
      <c r="Z10" s="13">
        <v>13.711980684</v>
      </c>
      <c r="AA10" s="13">
        <v>13.558869224</v>
      </c>
      <c r="AB10" s="13">
        <v>14.245421178999999</v>
      </c>
      <c r="AC10" s="13">
        <v>14.552901175000001</v>
      </c>
      <c r="AD10" s="13">
        <v>15.060110622</v>
      </c>
      <c r="AE10" s="13">
        <v>13.768874058</v>
      </c>
      <c r="AF10" s="13">
        <v>13.327579472</v>
      </c>
      <c r="AG10" s="13">
        <v>13.972770712999999</v>
      </c>
      <c r="AH10" s="13">
        <v>13.428613411000001</v>
      </c>
      <c r="AI10" s="13">
        <v>13.428613411000001</v>
      </c>
    </row>
    <row r="11" spans="1:35" x14ac:dyDescent="0.2">
      <c r="A11" s="14" t="s">
        <v>5</v>
      </c>
      <c r="B11" s="22">
        <v>157</v>
      </c>
      <c r="C11" s="22">
        <v>197</v>
      </c>
      <c r="D11" s="22">
        <v>198</v>
      </c>
      <c r="E11" s="22">
        <v>125</v>
      </c>
      <c r="F11" s="22">
        <v>125</v>
      </c>
      <c r="G11" s="22">
        <v>134</v>
      </c>
      <c r="H11" s="22">
        <v>100.66500000000001</v>
      </c>
      <c r="I11" s="22">
        <v>105.914</v>
      </c>
      <c r="J11" s="22">
        <v>105.32299999999999</v>
      </c>
      <c r="K11" s="22">
        <v>114.739</v>
      </c>
      <c r="L11" s="22">
        <v>118.03700000000001</v>
      </c>
      <c r="M11" s="22">
        <v>124.878</v>
      </c>
      <c r="N11" s="13">
        <v>52.937601250999997</v>
      </c>
      <c r="O11" s="13">
        <v>52.937601250999997</v>
      </c>
      <c r="P11" s="13">
        <v>59.528040482999998</v>
      </c>
      <c r="Q11" s="13">
        <v>59.528040482999998</v>
      </c>
      <c r="R11" s="13">
        <v>63.507938138999997</v>
      </c>
      <c r="S11" s="13">
        <v>63.507938138999997</v>
      </c>
      <c r="T11" s="13">
        <v>63.507938138999997</v>
      </c>
      <c r="U11" s="13">
        <v>47.895893514000001</v>
      </c>
      <c r="V11" s="13">
        <v>48.337724092999999</v>
      </c>
      <c r="W11" s="13">
        <v>48.337724092999999</v>
      </c>
      <c r="X11" s="13">
        <v>48.337724092999999</v>
      </c>
      <c r="Y11" s="13">
        <v>41.358046737000002</v>
      </c>
      <c r="Z11" s="13">
        <v>44.265399164999998</v>
      </c>
      <c r="AA11" s="13">
        <v>39.926553390999999</v>
      </c>
      <c r="AB11" s="13">
        <v>33.945119605000002</v>
      </c>
      <c r="AC11" s="13">
        <v>34.976909755000001</v>
      </c>
      <c r="AD11" s="13">
        <v>35.264868297</v>
      </c>
      <c r="AE11" s="13">
        <v>33.362582416000002</v>
      </c>
      <c r="AF11" s="13">
        <v>26.939059930999999</v>
      </c>
      <c r="AG11" s="13">
        <v>29.821354239000001</v>
      </c>
      <c r="AH11" s="13">
        <v>28.773508776</v>
      </c>
      <c r="AI11" s="13">
        <v>28.773508776</v>
      </c>
    </row>
    <row r="12" spans="1:35" x14ac:dyDescent="0.2">
      <c r="A12" s="14" t="s">
        <v>6</v>
      </c>
      <c r="B12" s="22">
        <v>27</v>
      </c>
      <c r="C12" s="22">
        <v>24</v>
      </c>
      <c r="D12" s="22">
        <v>24</v>
      </c>
      <c r="E12" s="22">
        <v>22</v>
      </c>
      <c r="F12" s="22">
        <v>22</v>
      </c>
      <c r="G12" s="22">
        <v>22</v>
      </c>
      <c r="H12" s="22">
        <v>16.515999999999998</v>
      </c>
      <c r="I12" s="22">
        <v>16.927</v>
      </c>
      <c r="J12" s="22">
        <v>16.766999999999999</v>
      </c>
      <c r="K12" s="22">
        <v>27.05</v>
      </c>
      <c r="L12" s="22">
        <v>27.341999999999999</v>
      </c>
      <c r="M12" s="22">
        <v>27.638000000000002</v>
      </c>
      <c r="N12" s="13">
        <v>31.886524334000001</v>
      </c>
      <c r="O12" s="13">
        <v>34.317410195999997</v>
      </c>
      <c r="P12" s="13">
        <v>34.023451379999997</v>
      </c>
      <c r="Q12" s="13">
        <v>35.499662399999998</v>
      </c>
      <c r="R12" s="13">
        <v>35.965757988</v>
      </c>
      <c r="S12" s="13">
        <v>33.008281052000001</v>
      </c>
      <c r="T12" s="13">
        <v>34.579468103000004</v>
      </c>
      <c r="U12" s="13">
        <v>30.777797218</v>
      </c>
      <c r="V12" s="13">
        <v>27.319845387000001</v>
      </c>
      <c r="W12" s="13">
        <v>28.950038787</v>
      </c>
      <c r="X12" s="13">
        <v>30.654187895</v>
      </c>
      <c r="Y12" s="13">
        <v>26.365716082999999</v>
      </c>
      <c r="Z12" s="13">
        <v>27.604567022000001</v>
      </c>
      <c r="AA12" s="13">
        <v>24.913917013999999</v>
      </c>
      <c r="AB12" s="13">
        <v>25.3007493</v>
      </c>
      <c r="AC12" s="13">
        <v>23.74320307</v>
      </c>
      <c r="AD12" s="13">
        <v>23.439452817999999</v>
      </c>
      <c r="AE12" s="13">
        <v>22.283785052999999</v>
      </c>
      <c r="AF12" s="13">
        <v>21.341325369</v>
      </c>
      <c r="AG12" s="13">
        <v>24.917894887999999</v>
      </c>
      <c r="AH12" s="13">
        <v>24.688980054000002</v>
      </c>
      <c r="AI12" s="13">
        <v>24.688980054000002</v>
      </c>
    </row>
    <row r="13" spans="1:35" x14ac:dyDescent="0.2">
      <c r="A13" s="14" t="s">
        <v>7</v>
      </c>
      <c r="B13" s="22">
        <v>284</v>
      </c>
      <c r="C13" s="22">
        <v>264</v>
      </c>
      <c r="D13" s="22">
        <v>259</v>
      </c>
      <c r="E13" s="22">
        <v>260</v>
      </c>
      <c r="F13" s="22">
        <v>256</v>
      </c>
      <c r="G13" s="22">
        <v>256</v>
      </c>
      <c r="H13" s="22">
        <v>179.59299999999999</v>
      </c>
      <c r="I13" s="22">
        <v>186.411</v>
      </c>
      <c r="J13" s="22">
        <v>188.989</v>
      </c>
      <c r="K13" s="22">
        <v>244.72399999999999</v>
      </c>
      <c r="L13" s="22">
        <v>253.78899999999999</v>
      </c>
      <c r="M13" s="22">
        <v>263.93099999999998</v>
      </c>
      <c r="N13" s="13">
        <v>293.93759953</v>
      </c>
      <c r="O13" s="13">
        <v>293.93759953</v>
      </c>
      <c r="P13" s="13">
        <v>325.71147431999998</v>
      </c>
      <c r="Q13" s="13">
        <v>325.71147431999998</v>
      </c>
      <c r="R13" s="13">
        <v>316.76538176999998</v>
      </c>
      <c r="S13" s="13">
        <v>316.23144748999999</v>
      </c>
      <c r="T13" s="13">
        <v>316.23144748999999</v>
      </c>
      <c r="U13" s="13">
        <v>290.78444186000002</v>
      </c>
      <c r="V13" s="13">
        <v>281.89381682999999</v>
      </c>
      <c r="W13" s="13">
        <v>281.13106637999999</v>
      </c>
      <c r="X13" s="13">
        <v>280.93746815999998</v>
      </c>
      <c r="Y13" s="13">
        <v>272.94161364000001</v>
      </c>
      <c r="Z13" s="13">
        <v>272.70744171000001</v>
      </c>
      <c r="AA13" s="13">
        <v>272.69068729000003</v>
      </c>
      <c r="AB13" s="13">
        <v>298.83919725999999</v>
      </c>
      <c r="AC13" s="13">
        <v>296.79173823000002</v>
      </c>
      <c r="AD13" s="13">
        <v>296.13193670999999</v>
      </c>
      <c r="AE13" s="13">
        <v>297.14188637000001</v>
      </c>
      <c r="AF13" s="13">
        <v>352.21584812999998</v>
      </c>
      <c r="AG13" s="13">
        <v>349.95083111999998</v>
      </c>
      <c r="AH13" s="13">
        <v>349.34806843000001</v>
      </c>
      <c r="AI13" s="13">
        <v>349.34806843000001</v>
      </c>
    </row>
    <row r="14" spans="1:35" x14ac:dyDescent="0.2">
      <c r="A14" s="14" t="s">
        <v>8</v>
      </c>
      <c r="B14" s="22">
        <v>4</v>
      </c>
      <c r="C14" s="22">
        <v>4</v>
      </c>
      <c r="D14" s="22">
        <v>5</v>
      </c>
      <c r="E14" s="22">
        <v>6</v>
      </c>
      <c r="F14" s="22">
        <v>6</v>
      </c>
      <c r="G14" s="22">
        <v>5</v>
      </c>
      <c r="H14" s="22">
        <v>5.1070000000000002</v>
      </c>
      <c r="I14" s="22">
        <v>5.3239999999999998</v>
      </c>
      <c r="J14" s="22">
        <v>5.4710000000000001</v>
      </c>
      <c r="K14" s="22">
        <v>16.61</v>
      </c>
      <c r="L14" s="22">
        <v>16.937999999999999</v>
      </c>
      <c r="M14" s="22">
        <v>17.396000000000001</v>
      </c>
      <c r="N14" s="13">
        <v>7.6504090000000002E-4</v>
      </c>
      <c r="O14" s="13">
        <v>7.6504090000000002E-4</v>
      </c>
      <c r="P14" s="13">
        <v>3.4092554000000001E-3</v>
      </c>
      <c r="Q14" s="13">
        <v>3.4092554000000001E-3</v>
      </c>
      <c r="R14" s="13">
        <v>6.3885401999999999E-3</v>
      </c>
      <c r="S14" s="13">
        <v>6.3891690999999997E-3</v>
      </c>
      <c r="T14" s="13">
        <v>6.3891690999999997E-3</v>
      </c>
      <c r="U14" s="13">
        <v>2.2332701999999999E-3</v>
      </c>
      <c r="V14" s="13">
        <v>5.7766935E-3</v>
      </c>
      <c r="W14" s="13">
        <v>5.7775537000000002E-3</v>
      </c>
      <c r="X14" s="13">
        <v>5.7775537000000002E-3</v>
      </c>
      <c r="Y14" s="13">
        <v>5.6818637999999999E-3</v>
      </c>
      <c r="Z14" s="13">
        <v>5.7833032000000001E-3</v>
      </c>
      <c r="AA14" s="13">
        <v>4.7050852000000004E-3</v>
      </c>
      <c r="AB14" s="13">
        <v>3.9223191184999999</v>
      </c>
      <c r="AC14" s="13">
        <v>1.9456479000000001E-3</v>
      </c>
      <c r="AD14" s="13">
        <v>9.9237159999999991E-4</v>
      </c>
      <c r="AE14" s="13">
        <v>2.3856367999999998E-3</v>
      </c>
      <c r="AF14" s="13">
        <v>3.5846718772999999</v>
      </c>
      <c r="AG14" s="13">
        <v>4.2710148324999997</v>
      </c>
      <c r="AH14" s="13">
        <v>4.4434016421000004</v>
      </c>
      <c r="AI14" s="13">
        <v>4.4434016421000004</v>
      </c>
    </row>
    <row r="15" spans="1:35" x14ac:dyDescent="0.2">
      <c r="A15" s="14" t="s">
        <v>10</v>
      </c>
      <c r="B15" s="22">
        <v>42</v>
      </c>
      <c r="C15" s="22">
        <v>42</v>
      </c>
      <c r="D15" s="22">
        <v>50</v>
      </c>
      <c r="E15" s="22">
        <v>46</v>
      </c>
      <c r="F15" s="22">
        <v>43</v>
      </c>
      <c r="G15" s="22">
        <v>42</v>
      </c>
      <c r="H15" s="22">
        <v>29.806000000000001</v>
      </c>
      <c r="I15" s="22">
        <v>30.702999999999999</v>
      </c>
      <c r="J15" s="22">
        <v>31.004999999999999</v>
      </c>
      <c r="K15" s="22">
        <v>41.430999999999997</v>
      </c>
      <c r="L15" s="22">
        <v>41.917000000000002</v>
      </c>
      <c r="M15" s="22">
        <v>43.97</v>
      </c>
      <c r="N15" s="13">
        <v>22.877375641</v>
      </c>
      <c r="O15" s="13">
        <v>22.877375641</v>
      </c>
      <c r="P15" s="13">
        <v>24.836933087999999</v>
      </c>
      <c r="Q15" s="13">
        <v>24.836933087999999</v>
      </c>
      <c r="R15" s="13">
        <v>21.954106863</v>
      </c>
      <c r="S15" s="13">
        <v>22.101199899000001</v>
      </c>
      <c r="T15" s="13">
        <v>22.101199899000001</v>
      </c>
      <c r="U15" s="13">
        <v>21.233022298000002</v>
      </c>
      <c r="V15" s="13">
        <v>20.802943405000001</v>
      </c>
      <c r="W15" s="13">
        <v>20.727609278999999</v>
      </c>
      <c r="X15" s="13">
        <v>20.509837997000002</v>
      </c>
      <c r="Y15" s="13">
        <v>20.397250351</v>
      </c>
      <c r="Z15" s="13">
        <v>17.374705423999998</v>
      </c>
      <c r="AA15" s="13">
        <v>16.515023525</v>
      </c>
      <c r="AB15" s="13">
        <v>16.548533446</v>
      </c>
      <c r="AC15" s="13">
        <v>13.397645901000001</v>
      </c>
      <c r="AD15" s="13">
        <v>13.549405928000001</v>
      </c>
      <c r="AE15" s="13">
        <v>13.756922774</v>
      </c>
      <c r="AF15" s="13">
        <v>13.002625921</v>
      </c>
      <c r="AG15" s="13">
        <v>14.255822411</v>
      </c>
      <c r="AH15" s="13">
        <v>13.509719240000001</v>
      </c>
      <c r="AI15" s="13">
        <v>13.509719240000001</v>
      </c>
    </row>
    <row r="16" spans="1:35" x14ac:dyDescent="0.2">
      <c r="A16" s="14" t="s">
        <v>11</v>
      </c>
      <c r="B16" s="22">
        <v>234</v>
      </c>
      <c r="C16" s="22">
        <v>238</v>
      </c>
      <c r="D16" s="22">
        <v>239</v>
      </c>
      <c r="E16" s="22">
        <v>288</v>
      </c>
      <c r="F16" s="22">
        <v>271</v>
      </c>
      <c r="G16" s="22">
        <v>247</v>
      </c>
      <c r="H16" s="22">
        <v>426.75900000000001</v>
      </c>
      <c r="I16" s="22">
        <v>439.11099999999999</v>
      </c>
      <c r="J16" s="22">
        <v>459.29399999999998</v>
      </c>
      <c r="K16" s="22">
        <v>439.798</v>
      </c>
      <c r="L16" s="22">
        <v>333.476</v>
      </c>
      <c r="M16" s="22">
        <v>333.88600000000002</v>
      </c>
      <c r="N16" s="13">
        <v>201.9717953</v>
      </c>
      <c r="O16" s="13">
        <v>201.9717953</v>
      </c>
      <c r="P16" s="13">
        <v>202.43951368</v>
      </c>
      <c r="Q16" s="13">
        <v>202.43951368</v>
      </c>
      <c r="R16" s="13">
        <v>202.07247280999999</v>
      </c>
      <c r="S16" s="13">
        <v>201.99754390000001</v>
      </c>
      <c r="T16" s="13">
        <v>201.99754390000001</v>
      </c>
      <c r="U16" s="13">
        <v>202.00053206999999</v>
      </c>
      <c r="V16" s="13">
        <v>202.14403164999999</v>
      </c>
      <c r="W16" s="13">
        <v>202.63219346</v>
      </c>
      <c r="X16" s="13">
        <v>202.68403162000001</v>
      </c>
      <c r="Y16" s="13">
        <v>202.75769539999999</v>
      </c>
      <c r="Z16" s="13">
        <v>202.52853131000001</v>
      </c>
      <c r="AA16" s="13">
        <v>202.54990863</v>
      </c>
      <c r="AB16" s="13">
        <v>202.08392169999999</v>
      </c>
      <c r="AC16" s="13">
        <v>202.63599765999999</v>
      </c>
      <c r="AD16" s="13">
        <v>202.55594163999999</v>
      </c>
      <c r="AE16" s="13">
        <v>202.66306465</v>
      </c>
      <c r="AF16" s="13">
        <v>227.31135273999999</v>
      </c>
      <c r="AG16" s="13">
        <v>227.27187627000001</v>
      </c>
      <c r="AH16" s="13">
        <v>227.48673679000001</v>
      </c>
      <c r="AI16" s="13">
        <v>227.48673679000001</v>
      </c>
    </row>
    <row r="17" spans="1:35" x14ac:dyDescent="0.2">
      <c r="A17" s="14" t="s">
        <v>12</v>
      </c>
      <c r="B17" s="22">
        <v>323</v>
      </c>
      <c r="C17" s="22">
        <v>308</v>
      </c>
      <c r="D17" s="22">
        <v>292</v>
      </c>
      <c r="E17" s="22">
        <v>276</v>
      </c>
      <c r="F17" s="22">
        <v>261</v>
      </c>
      <c r="G17" s="22">
        <v>245</v>
      </c>
      <c r="H17" s="22">
        <v>228.57900000000001</v>
      </c>
      <c r="I17" s="22">
        <v>215.53899999999999</v>
      </c>
      <c r="J17" s="22">
        <v>199.13399999999999</v>
      </c>
      <c r="K17" s="22">
        <v>183.89699999999999</v>
      </c>
      <c r="L17" s="22">
        <v>173.01900000000001</v>
      </c>
      <c r="M17" s="22">
        <v>157.238</v>
      </c>
      <c r="N17" s="13">
        <v>340.35475493000001</v>
      </c>
      <c r="O17" s="13">
        <v>337.36182450000001</v>
      </c>
      <c r="P17" s="13">
        <v>330.59656937</v>
      </c>
      <c r="Q17" s="13">
        <v>317.1681069</v>
      </c>
      <c r="R17" s="13">
        <v>310.56583033999999</v>
      </c>
      <c r="S17" s="13">
        <v>268.24543576000002</v>
      </c>
      <c r="T17" s="13">
        <v>251.81105916000001</v>
      </c>
      <c r="U17" s="13">
        <v>226.72401010999999</v>
      </c>
      <c r="V17" s="13">
        <v>237.12985452999999</v>
      </c>
      <c r="W17" s="13">
        <v>201.20258931000001</v>
      </c>
      <c r="X17" s="13">
        <v>181.75602212000001</v>
      </c>
      <c r="Y17" s="13">
        <v>169.52159470000001</v>
      </c>
      <c r="Z17" s="13">
        <v>150.62417203999999</v>
      </c>
      <c r="AA17" s="13">
        <v>132.45132946999999</v>
      </c>
      <c r="AB17" s="13">
        <v>114.87786435</v>
      </c>
      <c r="AC17" s="13">
        <v>100.93825064000001</v>
      </c>
      <c r="AD17" s="13">
        <v>89.512593745000004</v>
      </c>
      <c r="AE17" s="13">
        <v>95.519725417000004</v>
      </c>
      <c r="AF17" s="13">
        <v>79.261548262999995</v>
      </c>
      <c r="AG17" s="13">
        <v>75.24373104</v>
      </c>
      <c r="AH17" s="13">
        <v>69.209752108000004</v>
      </c>
      <c r="AI17" s="13">
        <v>63.175773274999997</v>
      </c>
    </row>
    <row r="18" spans="1:35" x14ac:dyDescent="0.2">
      <c r="A18" s="14" t="s">
        <v>13</v>
      </c>
      <c r="B18" s="22">
        <v>300</v>
      </c>
      <c r="C18" s="22">
        <v>303</v>
      </c>
      <c r="D18" s="22">
        <v>305</v>
      </c>
      <c r="E18" s="22">
        <v>307</v>
      </c>
      <c r="F18" s="22">
        <v>309</v>
      </c>
      <c r="G18" s="22">
        <v>311</v>
      </c>
      <c r="H18" s="22">
        <v>312.92500000000001</v>
      </c>
      <c r="I18" s="22">
        <v>308.66199999999998</v>
      </c>
      <c r="J18" s="22">
        <v>304.28899999999999</v>
      </c>
      <c r="K18" s="22">
        <v>307.142</v>
      </c>
      <c r="L18" s="22">
        <v>295.245</v>
      </c>
      <c r="M18" s="22">
        <v>289.99</v>
      </c>
      <c r="N18" s="13">
        <v>272.28293833999999</v>
      </c>
      <c r="O18" s="13">
        <v>269.94972747000003</v>
      </c>
      <c r="P18" s="13">
        <v>258.28444435</v>
      </c>
      <c r="Q18" s="13">
        <v>254.82802552000001</v>
      </c>
      <c r="R18" s="13">
        <v>242.14171339000001</v>
      </c>
      <c r="S18" s="13">
        <v>227.63626596</v>
      </c>
      <c r="T18" s="13">
        <v>213.52419325</v>
      </c>
      <c r="U18" s="13">
        <v>198.88111384000001</v>
      </c>
      <c r="V18" s="13">
        <v>189.88407236</v>
      </c>
      <c r="W18" s="13">
        <v>181.36456666000001</v>
      </c>
      <c r="X18" s="13">
        <v>172.32814934999999</v>
      </c>
      <c r="Y18" s="13">
        <v>165.25918109</v>
      </c>
      <c r="Z18" s="13">
        <v>158.86998194</v>
      </c>
      <c r="AA18" s="13">
        <v>149.95999723</v>
      </c>
      <c r="AB18" s="13">
        <v>137.38373206</v>
      </c>
      <c r="AC18" s="13">
        <v>132.10903150999999</v>
      </c>
      <c r="AD18" s="13">
        <v>126.45148976</v>
      </c>
      <c r="AE18" s="13">
        <v>120.01661661</v>
      </c>
      <c r="AF18" s="13">
        <v>105.19514371</v>
      </c>
      <c r="AG18" s="13">
        <v>102.62283924</v>
      </c>
      <c r="AH18" s="13">
        <v>98.431548194000001</v>
      </c>
      <c r="AI18" s="13">
        <v>93.942483826</v>
      </c>
    </row>
    <row r="19" spans="1:35" x14ac:dyDescent="0.2">
      <c r="A19" s="6" t="s">
        <v>16</v>
      </c>
      <c r="B19" s="22"/>
      <c r="C19" s="22"/>
      <c r="D19" s="22"/>
      <c r="E19" s="22"/>
      <c r="F19" s="22"/>
      <c r="G19" s="22"/>
      <c r="H19" s="22"/>
      <c r="I19" s="22"/>
      <c r="J19" s="22"/>
      <c r="K19" s="22"/>
      <c r="L19" s="22"/>
      <c r="M19" s="22"/>
      <c r="N19" s="13">
        <v>557.07091235999997</v>
      </c>
      <c r="O19" s="13">
        <v>827.81205325999997</v>
      </c>
      <c r="P19" s="13">
        <v>496.90351125000001</v>
      </c>
      <c r="Q19" s="13">
        <v>494.24451957999997</v>
      </c>
      <c r="R19" s="13">
        <v>495.88997346000002</v>
      </c>
      <c r="S19" s="13">
        <v>668.05419247999998</v>
      </c>
      <c r="T19" s="13">
        <v>373.01717915</v>
      </c>
      <c r="U19" s="13">
        <v>354.45665710999998</v>
      </c>
      <c r="V19" s="13">
        <v>160.05097903000001</v>
      </c>
      <c r="W19" s="13">
        <v>467.83593951</v>
      </c>
      <c r="X19" s="13">
        <v>505.51415982999998</v>
      </c>
      <c r="Y19" s="13">
        <v>248.98404565000001</v>
      </c>
      <c r="Z19" s="13">
        <v>272.47017319000003</v>
      </c>
      <c r="AA19" s="13">
        <v>789.42235932999995</v>
      </c>
      <c r="AB19" s="13">
        <v>840.41537206999999</v>
      </c>
      <c r="AC19" s="13">
        <v>1185.5548804</v>
      </c>
      <c r="AD19" s="13">
        <v>1262.4772872999999</v>
      </c>
      <c r="AE19" s="13">
        <v>308.88609086999998</v>
      </c>
      <c r="AF19" s="13">
        <v>1675.5430848999999</v>
      </c>
      <c r="AG19" s="13">
        <v>3660.2568148</v>
      </c>
      <c r="AH19" s="13">
        <v>1333.8376096</v>
      </c>
      <c r="AI19" s="13">
        <v>1333.8376096</v>
      </c>
    </row>
    <row r="20" spans="1:35" x14ac:dyDescent="0.2">
      <c r="A20" s="14" t="s">
        <v>14</v>
      </c>
      <c r="B20" s="22">
        <v>5233</v>
      </c>
      <c r="C20" s="22">
        <v>5003</v>
      </c>
      <c r="D20" s="22">
        <v>4854</v>
      </c>
      <c r="E20" s="22">
        <v>4926</v>
      </c>
      <c r="F20" s="22">
        <v>5359</v>
      </c>
      <c r="G20" s="22">
        <v>4726</v>
      </c>
      <c r="H20" s="22">
        <v>4720.9269999999997</v>
      </c>
      <c r="I20" s="22">
        <v>4243.9849999999997</v>
      </c>
      <c r="J20" s="22">
        <v>4280.1189999999997</v>
      </c>
      <c r="K20" s="22">
        <v>4510.9210000000003</v>
      </c>
      <c r="L20" s="22">
        <v>4687.9160000000002</v>
      </c>
      <c r="M20" s="22">
        <v>4389.6670000000004</v>
      </c>
      <c r="N20" s="13">
        <v>2650.7687814999999</v>
      </c>
      <c r="O20" s="13">
        <v>3077.6206539</v>
      </c>
      <c r="P20" s="13">
        <v>2903.3441085999998</v>
      </c>
      <c r="Q20" s="13">
        <v>3054.1296634</v>
      </c>
      <c r="R20" s="13">
        <v>2969.3989915000002</v>
      </c>
      <c r="S20" s="13">
        <v>3227.2630832999998</v>
      </c>
      <c r="T20" s="13">
        <v>2923.4177138</v>
      </c>
      <c r="U20" s="13">
        <v>2847.9604813000001</v>
      </c>
      <c r="V20" s="13">
        <v>2719.3817788000001</v>
      </c>
      <c r="W20" s="13">
        <v>3104.8480451999999</v>
      </c>
      <c r="X20" s="13">
        <v>3015.8998468</v>
      </c>
      <c r="Y20" s="13">
        <v>2623.7978214</v>
      </c>
      <c r="Z20" s="13">
        <v>2640.4525905999999</v>
      </c>
      <c r="AA20" s="13">
        <v>3068.2695616000001</v>
      </c>
      <c r="AB20" s="13">
        <v>3333.1960905000001</v>
      </c>
      <c r="AC20" s="13">
        <v>4048.5353927000001</v>
      </c>
      <c r="AD20" s="13">
        <v>4064.0810454000002</v>
      </c>
      <c r="AE20" s="13">
        <v>2914.4012468000001</v>
      </c>
      <c r="AF20" s="13">
        <v>4127.8929460999998</v>
      </c>
      <c r="AG20" s="13">
        <v>6734.9438527000002</v>
      </c>
      <c r="AH20" s="13">
        <v>4419.5911606</v>
      </c>
      <c r="AI20" s="13">
        <v>4419.5911606</v>
      </c>
    </row>
    <row r="21" spans="1:35" x14ac:dyDescent="0.2">
      <c r="B21" s="21"/>
      <c r="C21" s="21"/>
      <c r="D21" s="21"/>
      <c r="E21" s="21"/>
      <c r="F21" s="21"/>
      <c r="G21" s="21"/>
      <c r="H21" s="21"/>
      <c r="I21" s="21"/>
      <c r="J21" s="21"/>
      <c r="K21" s="21"/>
      <c r="L21" s="21"/>
      <c r="M21" s="21"/>
      <c r="N21" s="21"/>
      <c r="O21" s="21"/>
      <c r="P21" s="21"/>
      <c r="Q21" s="21"/>
      <c r="R21" s="21"/>
      <c r="S21" s="21"/>
      <c r="T21" s="21"/>
      <c r="U21" s="21"/>
      <c r="V21" s="21"/>
      <c r="W21" s="21"/>
      <c r="X21" s="19"/>
      <c r="Y21" s="19"/>
      <c r="Z21" s="19"/>
      <c r="AA21" s="19"/>
      <c r="AB21" s="19"/>
      <c r="AC21" s="19"/>
      <c r="AD21" s="21"/>
      <c r="AE21" s="21"/>
      <c r="AF21" s="21"/>
      <c r="AG21" s="21"/>
      <c r="AH21" s="21"/>
    </row>
    <row r="22" spans="1:35" x14ac:dyDescent="0.2">
      <c r="B22" s="21"/>
      <c r="C22" s="21"/>
      <c r="D22" s="21"/>
      <c r="E22" s="21"/>
      <c r="F22" s="21"/>
      <c r="G22" s="21"/>
      <c r="H22" s="21"/>
      <c r="I22" s="21"/>
      <c r="J22" s="21"/>
      <c r="K22" s="21"/>
      <c r="L22" s="21"/>
      <c r="M22" s="21"/>
      <c r="N22" s="21"/>
      <c r="O22" s="21"/>
      <c r="P22" s="21"/>
      <c r="Q22" s="21"/>
      <c r="R22" s="21"/>
      <c r="S22" s="21"/>
      <c r="T22" s="21"/>
      <c r="U22" s="21"/>
      <c r="V22" s="21"/>
      <c r="W22" s="21"/>
      <c r="X22" s="19"/>
      <c r="Y22" s="19"/>
      <c r="Z22" s="19"/>
      <c r="AA22" s="19"/>
      <c r="AB22" s="19"/>
      <c r="AC22" s="19"/>
      <c r="AD22" s="21"/>
      <c r="AE22" s="21"/>
      <c r="AF22" s="21"/>
      <c r="AG22" s="21"/>
      <c r="AH22" s="21"/>
    </row>
    <row r="23" spans="1:35" x14ac:dyDescent="0.2">
      <c r="B23" s="21"/>
      <c r="C23" s="21"/>
      <c r="D23" s="21"/>
      <c r="E23" s="21"/>
      <c r="F23" s="21"/>
      <c r="G23" s="21"/>
      <c r="H23" s="21"/>
      <c r="I23" s="21"/>
      <c r="J23" s="21"/>
      <c r="K23" s="21"/>
      <c r="L23" s="21"/>
      <c r="M23" s="21"/>
      <c r="N23" s="21"/>
      <c r="O23" s="21"/>
      <c r="P23" s="21"/>
      <c r="Q23" s="21"/>
      <c r="R23" s="21"/>
      <c r="S23" s="21"/>
      <c r="T23" s="21"/>
      <c r="U23" s="21"/>
      <c r="V23" s="21"/>
      <c r="W23" s="21"/>
      <c r="X23" s="19"/>
      <c r="Y23" s="19"/>
      <c r="Z23" s="19"/>
      <c r="AA23" s="19"/>
      <c r="AB23" s="19"/>
      <c r="AC23" s="19"/>
      <c r="AD23" s="21"/>
      <c r="AE23" s="21"/>
      <c r="AF23" s="21"/>
      <c r="AG23" s="21"/>
      <c r="AH23" s="21"/>
    </row>
    <row r="24" spans="1:35" x14ac:dyDescent="0.2">
      <c r="B24" s="21"/>
      <c r="C24" s="21"/>
      <c r="D24" s="21"/>
      <c r="E24" s="21"/>
      <c r="F24" s="21"/>
      <c r="G24" s="21"/>
      <c r="H24" s="21"/>
      <c r="I24" s="21"/>
      <c r="J24" s="21"/>
      <c r="K24" s="21"/>
      <c r="L24" s="21"/>
      <c r="M24" s="21"/>
      <c r="N24" s="21"/>
      <c r="O24" s="21"/>
      <c r="P24" s="21"/>
      <c r="Q24" s="21"/>
      <c r="R24" s="21"/>
      <c r="S24" s="21"/>
      <c r="T24" s="21"/>
      <c r="U24" s="21"/>
      <c r="V24" s="21"/>
      <c r="W24" s="21"/>
      <c r="X24" s="19"/>
      <c r="Y24" s="19"/>
      <c r="Z24" s="19"/>
      <c r="AA24" s="19"/>
      <c r="AB24" s="19"/>
      <c r="AC24" s="19"/>
      <c r="AD24" s="21"/>
      <c r="AE24" s="21"/>
      <c r="AF24" s="21"/>
      <c r="AG24" s="21"/>
      <c r="AH24" s="21"/>
    </row>
    <row r="25" spans="1:35" x14ac:dyDescent="0.2">
      <c r="B25" s="21"/>
      <c r="C25" s="21"/>
      <c r="D25" s="21"/>
      <c r="E25" s="21"/>
      <c r="F25" s="21"/>
      <c r="G25" s="21"/>
      <c r="H25" s="21"/>
      <c r="I25" s="21"/>
      <c r="J25" s="21"/>
      <c r="K25" s="21"/>
      <c r="L25" s="21"/>
      <c r="M25" s="21"/>
      <c r="N25" s="21"/>
      <c r="O25" s="21"/>
      <c r="P25" s="21"/>
      <c r="Q25" s="21"/>
      <c r="R25" s="21"/>
      <c r="S25" s="21"/>
      <c r="T25" s="21"/>
      <c r="U25" s="21"/>
      <c r="V25" s="21"/>
      <c r="W25" s="21"/>
      <c r="X25" s="19"/>
      <c r="Y25" s="19"/>
      <c r="Z25" s="19"/>
      <c r="AA25" s="19"/>
      <c r="AB25" s="19"/>
      <c r="AC25" s="19"/>
      <c r="AD25" s="21"/>
      <c r="AE25" s="21"/>
      <c r="AF25" s="21"/>
      <c r="AG25" s="21"/>
      <c r="AH25" s="21"/>
    </row>
    <row r="26" spans="1:35" x14ac:dyDescent="0.2">
      <c r="B26" s="21"/>
      <c r="C26" s="21"/>
      <c r="D26" s="21"/>
      <c r="E26" s="21"/>
      <c r="F26" s="21"/>
      <c r="G26" s="21"/>
      <c r="H26" s="21"/>
      <c r="I26" s="21"/>
      <c r="J26" s="21"/>
      <c r="K26" s="21"/>
      <c r="L26" s="21"/>
      <c r="M26" s="21"/>
      <c r="N26" s="21"/>
      <c r="O26" s="21"/>
      <c r="P26" s="21"/>
      <c r="Q26" s="21"/>
      <c r="R26" s="21"/>
      <c r="S26" s="21"/>
      <c r="T26" s="21"/>
      <c r="U26" s="21"/>
      <c r="V26" s="21"/>
      <c r="W26" s="21"/>
      <c r="X26" s="19"/>
      <c r="Y26" s="19"/>
      <c r="Z26" s="19"/>
      <c r="AA26" s="19"/>
      <c r="AB26" s="19"/>
      <c r="AC26" s="19"/>
      <c r="AD26" s="21"/>
      <c r="AE26" s="21"/>
      <c r="AF26" s="21"/>
      <c r="AG26" s="21"/>
      <c r="AH26" s="21"/>
    </row>
    <row r="27" spans="1:35" x14ac:dyDescent="0.2">
      <c r="A27" s="17" t="s">
        <v>15</v>
      </c>
      <c r="B27" s="19">
        <f>SUM(B7:B20)</f>
        <v>7560</v>
      </c>
      <c r="C27" s="19">
        <f>SUM(C7:C20)</f>
        <v>7320</v>
      </c>
      <c r="D27" s="19">
        <f>SUM(D7:D20)</f>
        <v>7198</v>
      </c>
      <c r="E27" s="19">
        <f>SUM(E7:E20)</f>
        <v>7149</v>
      </c>
      <c r="F27" s="19">
        <f>SUM(F7:F20)</f>
        <v>7542</v>
      </c>
      <c r="G27" s="19">
        <f>SUM(G7:G20)</f>
        <v>6929</v>
      </c>
      <c r="H27" s="19">
        <f>SUM(H7:H20)</f>
        <v>6724.3439999999991</v>
      </c>
      <c r="I27" s="19">
        <f>SUM(I7:I20)</f>
        <v>6256.4470000000001</v>
      </c>
      <c r="J27" s="19">
        <f>SUM(J7:J20)</f>
        <v>6260.6260000000002</v>
      </c>
      <c r="K27" s="19">
        <f>SUM(K7:K20)</f>
        <v>7210.768</v>
      </c>
      <c r="L27" s="19">
        <f>SUM(L7:L20)</f>
        <v>7288.0150000000003</v>
      </c>
      <c r="M27" s="19">
        <f>SUM(M7:M20)</f>
        <v>6995.6329999999998</v>
      </c>
      <c r="N27" s="19">
        <f>SUM(N7:N20)</f>
        <v>5557.1608200559003</v>
      </c>
      <c r="O27" s="19">
        <f>SUM(O7:O20)</f>
        <v>6266.5331958579009</v>
      </c>
      <c r="P27" s="19">
        <f>SUM(P7:P20)</f>
        <v>5803.7328056074002</v>
      </c>
      <c r="Q27" s="19">
        <f>SUM(Q7:Q20)</f>
        <v>5950.6604737174002</v>
      </c>
      <c r="R27" s="19">
        <f>SUM(R7:R20)</f>
        <v>5726.8794658742008</v>
      </c>
      <c r="S27" s="19">
        <f>SUM(S7:S20)</f>
        <v>5958.3310396330999</v>
      </c>
      <c r="T27" s="19">
        <f>SUM(T7:T20)</f>
        <v>5364.9857602641005</v>
      </c>
      <c r="U27" s="19">
        <f>SUM(U7:U20)</f>
        <v>5077.2412564351998</v>
      </c>
      <c r="V27" s="19">
        <f>SUM(V7:V20)</f>
        <v>4776.1380023234997</v>
      </c>
      <c r="W27" s="19">
        <f>SUM(W7:W20)</f>
        <v>5410.5531933877</v>
      </c>
      <c r="X27" s="19">
        <f>SUM(X7:X20)</f>
        <v>5234.2769585636997</v>
      </c>
      <c r="Y27" s="19">
        <f>SUM(Y7:Y20)</f>
        <v>4642.8631925297996</v>
      </c>
      <c r="Z27" s="19">
        <f>SUM(Z7:Z20)</f>
        <v>4658.2109737882001</v>
      </c>
      <c r="AA27" s="19">
        <f>SUM(AA7:AA20)</f>
        <v>5456.2272616892005</v>
      </c>
      <c r="AB27" s="19">
        <f>SUM(AB7:AB20)</f>
        <v>5712.3395753485001</v>
      </c>
      <c r="AC27" s="19">
        <f>SUM(AC7:AC20)</f>
        <v>6709.7615108389</v>
      </c>
      <c r="AD27" s="19">
        <f>SUM(AD7:AD20)</f>
        <v>6868.1669312116001</v>
      </c>
      <c r="AE27" s="19">
        <f>SUM(AE7:AE20)</f>
        <v>4748.6319757148003</v>
      </c>
      <c r="AF27" s="19">
        <f>SUM(AF7:AF20)</f>
        <v>7497.6995374632988</v>
      </c>
      <c r="AG27" s="19">
        <f>SUM(AG7:AG20)</f>
        <v>12101.7680461735</v>
      </c>
      <c r="AH27" s="19">
        <f>SUM(AH7:AH20)</f>
        <v>7444.9124353750994</v>
      </c>
      <c r="AI27" s="19">
        <f>SUM(AI7:AI20)</f>
        <v>7434.3893921741001</v>
      </c>
    </row>
    <row r="28" spans="1:35" x14ac:dyDescent="0.2">
      <c r="A28" s="17" t="s">
        <v>22</v>
      </c>
      <c r="B28" s="19">
        <f t="shared" ref="B28:W28" si="0">B20</f>
        <v>5233</v>
      </c>
      <c r="C28" s="19">
        <f t="shared" si="0"/>
        <v>5003</v>
      </c>
      <c r="D28" s="19">
        <f t="shared" si="0"/>
        <v>4854</v>
      </c>
      <c r="E28" s="19">
        <f t="shared" si="0"/>
        <v>4926</v>
      </c>
      <c r="F28" s="19">
        <f t="shared" si="0"/>
        <v>5359</v>
      </c>
      <c r="G28" s="19">
        <f t="shared" si="0"/>
        <v>4726</v>
      </c>
      <c r="H28" s="19">
        <f t="shared" si="0"/>
        <v>4720.9269999999997</v>
      </c>
      <c r="I28" s="19">
        <f t="shared" si="0"/>
        <v>4243.9849999999997</v>
      </c>
      <c r="J28" s="19">
        <f t="shared" si="0"/>
        <v>4280.1189999999997</v>
      </c>
      <c r="K28" s="19">
        <f t="shared" si="0"/>
        <v>4510.9210000000003</v>
      </c>
      <c r="L28" s="19">
        <f t="shared" si="0"/>
        <v>4687.9160000000002</v>
      </c>
      <c r="M28" s="19">
        <f t="shared" si="0"/>
        <v>4389.6670000000004</v>
      </c>
      <c r="N28" s="19">
        <f t="shared" si="0"/>
        <v>2650.7687814999999</v>
      </c>
      <c r="O28" s="19">
        <f t="shared" si="0"/>
        <v>3077.6206539</v>
      </c>
      <c r="P28" s="19">
        <f t="shared" si="0"/>
        <v>2903.3441085999998</v>
      </c>
      <c r="Q28" s="19">
        <f t="shared" si="0"/>
        <v>3054.1296634</v>
      </c>
      <c r="R28" s="19">
        <f t="shared" si="0"/>
        <v>2969.3989915000002</v>
      </c>
      <c r="S28" s="19">
        <f t="shared" si="0"/>
        <v>3227.2630832999998</v>
      </c>
      <c r="T28" s="19">
        <f t="shared" si="0"/>
        <v>2923.4177138</v>
      </c>
      <c r="U28" s="19">
        <f t="shared" si="0"/>
        <v>2847.9604813000001</v>
      </c>
      <c r="V28" s="19">
        <f t="shared" si="0"/>
        <v>2719.3817788000001</v>
      </c>
      <c r="W28" s="19">
        <f t="shared" si="0"/>
        <v>3104.8480451999999</v>
      </c>
      <c r="X28" s="19">
        <f t="shared" ref="X28:AC28" si="1">X20</f>
        <v>3015.8998468</v>
      </c>
      <c r="Y28" s="19">
        <f t="shared" si="1"/>
        <v>2623.7978214</v>
      </c>
      <c r="Z28" s="19">
        <f t="shared" si="1"/>
        <v>2640.4525905999999</v>
      </c>
      <c r="AA28" s="19">
        <f t="shared" si="1"/>
        <v>3068.2695616000001</v>
      </c>
      <c r="AB28" s="19">
        <f t="shared" si="1"/>
        <v>3333.1960905000001</v>
      </c>
      <c r="AC28" s="19">
        <f t="shared" si="1"/>
        <v>4048.5353927000001</v>
      </c>
      <c r="AD28" s="19">
        <f t="shared" ref="AD28:AG28" si="2">AD20</f>
        <v>4064.0810454000002</v>
      </c>
      <c r="AE28" s="19">
        <f t="shared" si="2"/>
        <v>2914.4012468000001</v>
      </c>
      <c r="AF28" s="19">
        <f t="shared" si="2"/>
        <v>4127.8929460999998</v>
      </c>
      <c r="AG28" s="19">
        <f t="shared" si="2"/>
        <v>6734.9438527000002</v>
      </c>
      <c r="AH28" s="19">
        <f t="shared" ref="AH28:AI28" si="3">AH20</f>
        <v>4419.5911606</v>
      </c>
      <c r="AI28" s="19">
        <f t="shared" si="3"/>
        <v>4419.5911606</v>
      </c>
    </row>
    <row r="29" spans="1:35" x14ac:dyDescent="0.2">
      <c r="A29" s="6" t="s">
        <v>23</v>
      </c>
      <c r="B29" s="19">
        <f t="shared" ref="B29:W29" si="4">B27 - B28</f>
        <v>2327</v>
      </c>
      <c r="C29" s="19">
        <f t="shared" si="4"/>
        <v>2317</v>
      </c>
      <c r="D29" s="19">
        <f t="shared" si="4"/>
        <v>2344</v>
      </c>
      <c r="E29" s="19">
        <f t="shared" si="4"/>
        <v>2223</v>
      </c>
      <c r="F29" s="19">
        <f t="shared" si="4"/>
        <v>2183</v>
      </c>
      <c r="G29" s="19">
        <f t="shared" si="4"/>
        <v>2203</v>
      </c>
      <c r="H29" s="19">
        <f t="shared" si="4"/>
        <v>2003.4169999999995</v>
      </c>
      <c r="I29" s="19">
        <f t="shared" si="4"/>
        <v>2012.4620000000004</v>
      </c>
      <c r="J29" s="19">
        <f t="shared" si="4"/>
        <v>1980.5070000000005</v>
      </c>
      <c r="K29" s="19">
        <f t="shared" si="4"/>
        <v>2699.8469999999998</v>
      </c>
      <c r="L29" s="19">
        <f t="shared" si="4"/>
        <v>2600.0990000000002</v>
      </c>
      <c r="M29" s="19">
        <f t="shared" si="4"/>
        <v>2605.9659999999994</v>
      </c>
      <c r="N29" s="19">
        <f t="shared" si="4"/>
        <v>2906.3920385559004</v>
      </c>
      <c r="O29" s="19">
        <f t="shared" si="4"/>
        <v>3188.9125419579009</v>
      </c>
      <c r="P29" s="19">
        <f t="shared" si="4"/>
        <v>2900.3886970074004</v>
      </c>
      <c r="Q29" s="19">
        <f t="shared" si="4"/>
        <v>2896.5308103174002</v>
      </c>
      <c r="R29" s="19">
        <f t="shared" si="4"/>
        <v>2757.4804743742006</v>
      </c>
      <c r="S29" s="19">
        <f t="shared" si="4"/>
        <v>2731.0679563331</v>
      </c>
      <c r="T29" s="19">
        <f t="shared" si="4"/>
        <v>2441.5680464641005</v>
      </c>
      <c r="U29" s="19">
        <f t="shared" si="4"/>
        <v>2229.2807751351997</v>
      </c>
      <c r="V29" s="19">
        <f t="shared" si="4"/>
        <v>2056.7562235234996</v>
      </c>
      <c r="W29" s="19">
        <f t="shared" si="4"/>
        <v>2305.7051481877002</v>
      </c>
      <c r="X29" s="19">
        <f t="shared" ref="X29:AC29" si="5">X27 - X28</f>
        <v>2218.3771117636998</v>
      </c>
      <c r="Y29" s="19">
        <f t="shared" si="5"/>
        <v>2019.0653711297996</v>
      </c>
      <c r="Z29" s="19">
        <f t="shared" si="5"/>
        <v>2017.7583831882002</v>
      </c>
      <c r="AA29" s="19">
        <f t="shared" si="5"/>
        <v>2387.9577000892004</v>
      </c>
      <c r="AB29" s="19">
        <f t="shared" si="5"/>
        <v>2379.1434848485001</v>
      </c>
      <c r="AC29" s="19">
        <f t="shared" si="5"/>
        <v>2661.2261181388999</v>
      </c>
      <c r="AD29" s="19">
        <f t="shared" ref="AD29:AG29" si="6">AD27 - AD28</f>
        <v>2804.0858858115998</v>
      </c>
      <c r="AE29" s="19">
        <f t="shared" si="6"/>
        <v>1834.2307289148002</v>
      </c>
      <c r="AF29" s="19">
        <f t="shared" si="6"/>
        <v>3369.806591363299</v>
      </c>
      <c r="AG29" s="19">
        <f t="shared" si="6"/>
        <v>5366.8241934734997</v>
      </c>
      <c r="AH29" s="19">
        <f t="shared" ref="AH29:AI29" si="7">AH27 - AH28</f>
        <v>3025.3212747750995</v>
      </c>
      <c r="AI29" s="19">
        <f t="shared" si="7"/>
        <v>3014.7982315741001</v>
      </c>
    </row>
    <row r="30" spans="1:35" x14ac:dyDescent="0.2">
      <c r="A30" s="6" t="s">
        <v>16</v>
      </c>
      <c r="B30" s="22"/>
      <c r="C30" s="22"/>
      <c r="D30" s="22"/>
      <c r="E30" s="22"/>
      <c r="F30" s="22"/>
      <c r="G30" s="22"/>
      <c r="H30" s="22"/>
      <c r="I30" s="22"/>
      <c r="J30" s="22"/>
      <c r="K30" s="22"/>
      <c r="L30" s="22"/>
      <c r="M30" s="22"/>
      <c r="N30" s="13">
        <v>557.07091235999997</v>
      </c>
      <c r="O30" s="13">
        <v>827.81205325999997</v>
      </c>
      <c r="P30" s="13">
        <v>496.90351125000001</v>
      </c>
      <c r="Q30" s="13">
        <v>494.24451957999997</v>
      </c>
      <c r="R30" s="13">
        <v>495.88997346000002</v>
      </c>
      <c r="S30" s="13">
        <v>668.05419247999998</v>
      </c>
      <c r="T30" s="13">
        <v>373.01717915</v>
      </c>
      <c r="U30" s="13">
        <v>354.45665710999998</v>
      </c>
      <c r="V30" s="13">
        <v>160.05097903000001</v>
      </c>
      <c r="W30" s="13">
        <v>467.83593951</v>
      </c>
      <c r="X30" s="13">
        <v>505.51415982999998</v>
      </c>
      <c r="Y30" s="13">
        <v>248.98404565000001</v>
      </c>
      <c r="Z30" s="13">
        <v>272.47017319000003</v>
      </c>
      <c r="AA30" s="13">
        <v>789.42235932999995</v>
      </c>
      <c r="AB30" s="13">
        <v>840.41537206999999</v>
      </c>
      <c r="AC30" s="13">
        <v>1185.5548804</v>
      </c>
      <c r="AD30" s="13">
        <v>1262.4772872999999</v>
      </c>
      <c r="AE30" s="13">
        <v>308.88609086999998</v>
      </c>
      <c r="AF30" s="13">
        <v>1675.5430848999999</v>
      </c>
      <c r="AG30" s="13">
        <v>3660.2568148</v>
      </c>
      <c r="AH30" s="13">
        <v>1333.8376096</v>
      </c>
      <c r="AI30" s="13">
        <v>1333.8376096</v>
      </c>
    </row>
    <row r="31" spans="1:35" x14ac:dyDescent="0.2">
      <c r="A31" s="6" t="s">
        <v>17</v>
      </c>
      <c r="B31" s="22"/>
      <c r="C31" s="22"/>
      <c r="D31" s="22"/>
      <c r="E31" s="22"/>
      <c r="F31" s="22"/>
      <c r="G31" s="22"/>
      <c r="H31" s="22"/>
      <c r="I31" s="22"/>
      <c r="J31" s="22"/>
      <c r="K31" s="22"/>
      <c r="L31" s="22"/>
      <c r="M31" s="22"/>
      <c r="N31" s="19">
        <f t="shared" ref="N31:W31" si="8">N27 - N30</f>
        <v>5000.0899076959004</v>
      </c>
      <c r="O31" s="19">
        <f t="shared" si="8"/>
        <v>5438.7211425979012</v>
      </c>
      <c r="P31" s="19">
        <f t="shared" si="8"/>
        <v>5306.8292943574006</v>
      </c>
      <c r="Q31" s="19">
        <f t="shared" si="8"/>
        <v>5456.4159541374001</v>
      </c>
      <c r="R31" s="19">
        <f t="shared" si="8"/>
        <v>5230.9894924142009</v>
      </c>
      <c r="S31" s="19">
        <f t="shared" si="8"/>
        <v>5290.2768471530999</v>
      </c>
      <c r="T31" s="19">
        <f t="shared" si="8"/>
        <v>4991.9685811141007</v>
      </c>
      <c r="U31" s="19">
        <f t="shared" si="8"/>
        <v>4722.7845993251995</v>
      </c>
      <c r="V31" s="19">
        <f t="shared" si="8"/>
        <v>4616.0870232934994</v>
      </c>
      <c r="W31" s="19">
        <f t="shared" si="8"/>
        <v>4942.7172538777004</v>
      </c>
      <c r="X31" s="19">
        <f t="shared" ref="X31:AC31" si="9">X27 - X30</f>
        <v>4728.7627987337</v>
      </c>
      <c r="Y31" s="19">
        <f t="shared" si="9"/>
        <v>4393.8791468797999</v>
      </c>
      <c r="Z31" s="19">
        <f t="shared" si="9"/>
        <v>4385.7408005981997</v>
      </c>
      <c r="AA31" s="19">
        <f t="shared" si="9"/>
        <v>4666.8049023592002</v>
      </c>
      <c r="AB31" s="19">
        <f t="shared" si="9"/>
        <v>4871.9242032785005</v>
      </c>
      <c r="AC31" s="19">
        <f t="shared" si="9"/>
        <v>5524.2066304389</v>
      </c>
      <c r="AD31" s="19">
        <f t="shared" ref="AD31:AG31" si="10">AD27 - AD30</f>
        <v>5605.6896439115999</v>
      </c>
      <c r="AE31" s="19">
        <f t="shared" si="10"/>
        <v>4439.7458848448005</v>
      </c>
      <c r="AF31" s="19">
        <f t="shared" si="10"/>
        <v>5822.1564525632984</v>
      </c>
      <c r="AG31" s="19">
        <f t="shared" si="10"/>
        <v>8441.5112313735008</v>
      </c>
      <c r="AH31" s="19">
        <f t="shared" ref="AH31:AI31" si="11">AH27 - AH30</f>
        <v>6111.0748257750993</v>
      </c>
      <c r="AI31" s="19">
        <f t="shared" si="11"/>
        <v>6100.5517825740999</v>
      </c>
    </row>
    <row r="32" spans="1:35" x14ac:dyDescent="0.2">
      <c r="A32" s="6" t="s">
        <v>18</v>
      </c>
      <c r="B32" s="22"/>
      <c r="C32" s="22"/>
      <c r="D32" s="22"/>
      <c r="E32" s="22"/>
      <c r="F32" s="22"/>
      <c r="G32" s="22"/>
      <c r="H32" s="22"/>
      <c r="I32" s="22"/>
      <c r="J32" s="22"/>
      <c r="K32" s="22"/>
      <c r="L32" s="22"/>
      <c r="M32" s="22"/>
      <c r="N32" s="19">
        <f t="shared" ref="N32:W32" si="12">N28 - N30</f>
        <v>2093.69786914</v>
      </c>
      <c r="O32" s="19">
        <f t="shared" si="12"/>
        <v>2249.8086006399999</v>
      </c>
      <c r="P32" s="19">
        <f t="shared" si="12"/>
        <v>2406.4405973499997</v>
      </c>
      <c r="Q32" s="19">
        <f t="shared" si="12"/>
        <v>2559.8851438199999</v>
      </c>
      <c r="R32" s="19">
        <f t="shared" si="12"/>
        <v>2473.5090180400002</v>
      </c>
      <c r="S32" s="19">
        <f t="shared" si="12"/>
        <v>2559.2088908199999</v>
      </c>
      <c r="T32" s="19">
        <f t="shared" si="12"/>
        <v>2550.4005346499998</v>
      </c>
      <c r="U32" s="19">
        <f t="shared" si="12"/>
        <v>2493.5038241900002</v>
      </c>
      <c r="V32" s="19">
        <f t="shared" si="12"/>
        <v>2559.3307997700003</v>
      </c>
      <c r="W32" s="19">
        <f t="shared" si="12"/>
        <v>2637.0121056899998</v>
      </c>
      <c r="X32" s="19">
        <f t="shared" ref="X32:AC32" si="13">X28 - X30</f>
        <v>2510.3856869699998</v>
      </c>
      <c r="Y32" s="19">
        <f t="shared" si="13"/>
        <v>2374.8137757499999</v>
      </c>
      <c r="Z32" s="19">
        <f t="shared" si="13"/>
        <v>2367.9824174099999</v>
      </c>
      <c r="AA32" s="19">
        <f t="shared" si="13"/>
        <v>2278.8472022700003</v>
      </c>
      <c r="AB32" s="19">
        <f t="shared" si="13"/>
        <v>2492.78071843</v>
      </c>
      <c r="AC32" s="19">
        <f t="shared" si="13"/>
        <v>2862.9805123000001</v>
      </c>
      <c r="AD32" s="19">
        <f t="shared" ref="AD32:AG32" si="14">AD28 - AD30</f>
        <v>2801.6037581000001</v>
      </c>
      <c r="AE32" s="19">
        <f t="shared" si="14"/>
        <v>2605.5151559300002</v>
      </c>
      <c r="AF32" s="19">
        <f t="shared" si="14"/>
        <v>2452.3498611999999</v>
      </c>
      <c r="AG32" s="19">
        <f t="shared" si="14"/>
        <v>3074.6870379000002</v>
      </c>
      <c r="AH32" s="19">
        <f t="shared" ref="AH32:AI32" si="15">AH28 - AH30</f>
        <v>3085.7535509999998</v>
      </c>
      <c r="AI32" s="19">
        <f t="shared" si="15"/>
        <v>3085.7535509999998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35"/>
  <sheetViews>
    <sheetView workbookViewId="0">
      <pane xSplit="1" ySplit="6" topLeftCell="AI7" activePane="bottomRight" state="frozen"/>
      <selection pane="topRight" activeCell="B1" sqref="B1"/>
      <selection pane="bottomLeft" activeCell="A2" sqref="A2"/>
      <selection pane="bottomRight" activeCell="AM27" sqref="AM27:AM35"/>
    </sheetView>
  </sheetViews>
  <sheetFormatPr defaultColWidth="9.140625" defaultRowHeight="12.75" x14ac:dyDescent="0.2"/>
  <cols>
    <col min="1" max="1" width="35.5703125" style="17" bestFit="1" customWidth="1"/>
    <col min="2" max="16384" width="9.140625" style="17"/>
  </cols>
  <sheetData>
    <row r="1" spans="1:39" x14ac:dyDescent="0.2">
      <c r="A1" s="16" t="s">
        <v>29</v>
      </c>
    </row>
    <row r="2" spans="1:39" ht="25.5" x14ac:dyDescent="0.2">
      <c r="A2" s="18" t="s">
        <v>25</v>
      </c>
    </row>
    <row r="3" spans="1:39" x14ac:dyDescent="0.2">
      <c r="A3" s="18"/>
    </row>
    <row r="4" spans="1:39" x14ac:dyDescent="0.2">
      <c r="A4" s="18"/>
    </row>
    <row r="6" spans="1:39" x14ac:dyDescent="0.2">
      <c r="A6" s="3" t="s">
        <v>0</v>
      </c>
      <c r="B6" s="4">
        <v>1970</v>
      </c>
      <c r="C6" s="4">
        <v>1975</v>
      </c>
      <c r="D6" s="4">
        <v>1980</v>
      </c>
      <c r="E6" s="4">
        <v>1985</v>
      </c>
      <c r="F6" s="4">
        <v>1990</v>
      </c>
      <c r="G6" s="4">
        <v>1991</v>
      </c>
      <c r="H6" s="4">
        <v>1992</v>
      </c>
      <c r="I6" s="4">
        <v>1993</v>
      </c>
      <c r="J6" s="4">
        <v>1994</v>
      </c>
      <c r="K6" s="4">
        <v>1995</v>
      </c>
      <c r="L6" s="4">
        <v>1996</v>
      </c>
      <c r="M6" s="4">
        <v>1997</v>
      </c>
      <c r="N6" s="4">
        <v>1998</v>
      </c>
      <c r="O6" s="4">
        <v>1999</v>
      </c>
      <c r="P6" s="4">
        <v>2000</v>
      </c>
      <c r="Q6" s="4">
        <v>2001</v>
      </c>
      <c r="R6" s="4">
        <v>2002</v>
      </c>
      <c r="S6" s="4">
        <v>2003</v>
      </c>
      <c r="T6" s="4">
        <v>2004</v>
      </c>
      <c r="U6" s="4">
        <v>2005</v>
      </c>
      <c r="V6" s="4">
        <v>2006</v>
      </c>
      <c r="W6" s="4">
        <v>2007</v>
      </c>
      <c r="X6" s="4">
        <v>2008</v>
      </c>
      <c r="Y6" s="4">
        <v>2009</v>
      </c>
      <c r="Z6" s="4">
        <v>2010</v>
      </c>
      <c r="AA6" s="4">
        <v>2011</v>
      </c>
      <c r="AB6" s="4">
        <v>2012</v>
      </c>
      <c r="AC6" s="4">
        <v>2013</v>
      </c>
      <c r="AD6" s="4">
        <v>2014</v>
      </c>
      <c r="AE6" s="4">
        <v>2015</v>
      </c>
      <c r="AF6" s="4">
        <v>2016</v>
      </c>
      <c r="AG6" s="4">
        <v>2017</v>
      </c>
      <c r="AH6" s="23">
        <v>2018</v>
      </c>
      <c r="AI6" s="23">
        <v>2019</v>
      </c>
      <c r="AJ6" s="23">
        <v>2020</v>
      </c>
      <c r="AK6" s="23">
        <v>2021</v>
      </c>
      <c r="AL6" s="23">
        <v>2022</v>
      </c>
      <c r="AM6" s="23">
        <v>2023</v>
      </c>
    </row>
    <row r="7" spans="1:39" x14ac:dyDescent="0.2">
      <c r="A7" s="14" t="s">
        <v>1</v>
      </c>
      <c r="B7" s="22">
        <v>17398</v>
      </c>
      <c r="C7" s="22">
        <v>18268</v>
      </c>
      <c r="D7" s="22">
        <v>17469</v>
      </c>
      <c r="E7" s="22">
        <v>16272</v>
      </c>
      <c r="F7" s="22">
        <v>15909</v>
      </c>
      <c r="G7" s="22">
        <v>15784</v>
      </c>
      <c r="H7" s="22">
        <v>15416</v>
      </c>
      <c r="I7" s="22">
        <v>15189</v>
      </c>
      <c r="J7" s="22">
        <v>14889</v>
      </c>
      <c r="K7" s="22">
        <v>12080</v>
      </c>
      <c r="L7" s="22">
        <v>12767.18304</v>
      </c>
      <c r="M7" s="22">
        <v>13195.177679999999</v>
      </c>
      <c r="N7" s="22">
        <v>13416.00649</v>
      </c>
      <c r="O7" s="22">
        <v>12583.438165</v>
      </c>
      <c r="P7" s="22">
        <v>11396.178250999999</v>
      </c>
      <c r="Q7" s="22">
        <v>10850.383714</v>
      </c>
      <c r="R7" s="13">
        <v>10425.924895</v>
      </c>
      <c r="S7" s="13">
        <v>10829.739611999999</v>
      </c>
      <c r="T7" s="13">
        <v>10434.900356</v>
      </c>
      <c r="U7" s="13">
        <v>10401.549752000001</v>
      </c>
      <c r="V7" s="13">
        <v>9620.1290836999997</v>
      </c>
      <c r="W7" s="13">
        <v>9029.1659445000005</v>
      </c>
      <c r="X7" s="13">
        <v>7726.9917240000004</v>
      </c>
      <c r="Y7" s="13">
        <v>5898.2683962000001</v>
      </c>
      <c r="Z7" s="13">
        <v>5171.5831264999997</v>
      </c>
      <c r="AA7" s="13">
        <v>4635.5363477999999</v>
      </c>
      <c r="AB7" s="13">
        <v>3412.1995674999998</v>
      </c>
      <c r="AC7" s="13">
        <v>3297.3221294</v>
      </c>
      <c r="AD7" s="13">
        <v>3252.6113598000002</v>
      </c>
      <c r="AE7" s="13">
        <v>2303.7803302000002</v>
      </c>
      <c r="AF7" s="13">
        <v>1562.1094588999999</v>
      </c>
      <c r="AG7" s="13">
        <v>1382.2968136</v>
      </c>
      <c r="AH7" s="13">
        <v>1310.4574732999999</v>
      </c>
      <c r="AI7" s="13">
        <v>1015.4914945</v>
      </c>
      <c r="AJ7" s="13">
        <v>835.62582525000005</v>
      </c>
      <c r="AK7" s="13">
        <v>989.65030258000002</v>
      </c>
      <c r="AL7" s="13">
        <v>902.52875223000001</v>
      </c>
      <c r="AM7" s="13">
        <v>746.66955406</v>
      </c>
    </row>
    <row r="8" spans="1:39" x14ac:dyDescent="0.2">
      <c r="A8" s="14" t="s">
        <v>2</v>
      </c>
      <c r="B8" s="22">
        <v>4568</v>
      </c>
      <c r="C8" s="22">
        <v>3310</v>
      </c>
      <c r="D8" s="22">
        <v>2951</v>
      </c>
      <c r="E8" s="22">
        <v>3169</v>
      </c>
      <c r="F8" s="22">
        <v>3550</v>
      </c>
      <c r="G8" s="22">
        <v>3256</v>
      </c>
      <c r="H8" s="22">
        <v>3292</v>
      </c>
      <c r="I8" s="22">
        <v>3284</v>
      </c>
      <c r="J8" s="22">
        <v>3218</v>
      </c>
      <c r="K8" s="22">
        <v>3357</v>
      </c>
      <c r="L8" s="22">
        <v>2848.7318599999999</v>
      </c>
      <c r="M8" s="22">
        <v>2804.9977999999996</v>
      </c>
      <c r="N8" s="22">
        <v>2740.2197000000001</v>
      </c>
      <c r="O8" s="22">
        <v>2134.9493509999998</v>
      </c>
      <c r="P8" s="22">
        <v>2138.846462</v>
      </c>
      <c r="Q8" s="22">
        <v>2242.8049819999997</v>
      </c>
      <c r="R8" s="13">
        <v>1737.0419162999999</v>
      </c>
      <c r="S8" s="13">
        <v>1776.8904107999999</v>
      </c>
      <c r="T8" s="13">
        <v>1613.6168868</v>
      </c>
      <c r="U8" s="13">
        <v>1613.1002559999999</v>
      </c>
      <c r="V8" s="13">
        <v>848.19688700999995</v>
      </c>
      <c r="W8" s="13">
        <v>1026.1937195</v>
      </c>
      <c r="X8" s="13">
        <v>1000.4750303</v>
      </c>
      <c r="Y8" s="13">
        <v>874.36669504999998</v>
      </c>
      <c r="Z8" s="13">
        <v>691.53348155000003</v>
      </c>
      <c r="AA8" s="13">
        <v>681.69640298000002</v>
      </c>
      <c r="AB8" s="13">
        <v>658.35213294000005</v>
      </c>
      <c r="AC8" s="13">
        <v>613.55069014000003</v>
      </c>
      <c r="AD8" s="13">
        <v>519.92844773000002</v>
      </c>
      <c r="AE8" s="13">
        <v>441.35617323999998</v>
      </c>
      <c r="AF8" s="13">
        <v>433.14241965000002</v>
      </c>
      <c r="AG8" s="13">
        <v>376.36850143999999</v>
      </c>
      <c r="AH8" s="13">
        <v>356.59923672000002</v>
      </c>
      <c r="AI8" s="13">
        <v>330.78900248000002</v>
      </c>
      <c r="AJ8" s="13">
        <v>247.75992787000001</v>
      </c>
      <c r="AK8" s="13">
        <v>247.25920846</v>
      </c>
      <c r="AL8" s="13">
        <v>236.36674496000001</v>
      </c>
      <c r="AM8" s="13">
        <v>238.12668945999999</v>
      </c>
    </row>
    <row r="9" spans="1:39" x14ac:dyDescent="0.2">
      <c r="A9" s="14" t="s">
        <v>3</v>
      </c>
      <c r="B9" s="22">
        <v>1490</v>
      </c>
      <c r="C9" s="22">
        <v>1082</v>
      </c>
      <c r="D9" s="22">
        <v>971</v>
      </c>
      <c r="E9" s="22">
        <v>579</v>
      </c>
      <c r="F9" s="22">
        <v>831</v>
      </c>
      <c r="G9" s="22">
        <v>755</v>
      </c>
      <c r="H9" s="22">
        <v>784</v>
      </c>
      <c r="I9" s="22">
        <v>772</v>
      </c>
      <c r="J9" s="22">
        <v>780</v>
      </c>
      <c r="K9" s="22">
        <v>793</v>
      </c>
      <c r="L9" s="22">
        <v>635.91254000000004</v>
      </c>
      <c r="M9" s="22">
        <v>648.47557999999992</v>
      </c>
      <c r="N9" s="22">
        <v>586.28953000000001</v>
      </c>
      <c r="O9" s="22">
        <v>620.00053799999989</v>
      </c>
      <c r="P9" s="22">
        <v>627.90006600000004</v>
      </c>
      <c r="Q9" s="22">
        <v>641.95841200000007</v>
      </c>
      <c r="R9" s="13">
        <v>579.44496762000006</v>
      </c>
      <c r="S9" s="13">
        <v>581.87483832999999</v>
      </c>
      <c r="T9" s="13">
        <v>570.44163799</v>
      </c>
      <c r="U9" s="13">
        <v>570.84321848000002</v>
      </c>
      <c r="V9" s="13">
        <v>274.57102463000001</v>
      </c>
      <c r="W9" s="13">
        <v>282.05644488000002</v>
      </c>
      <c r="X9" s="13">
        <v>283.10029615000002</v>
      </c>
      <c r="Y9" s="13">
        <v>275.37134954999999</v>
      </c>
      <c r="Z9" s="13">
        <v>209.99049564000001</v>
      </c>
      <c r="AA9" s="13">
        <v>219.42535817999999</v>
      </c>
      <c r="AB9" s="13">
        <v>210.48132111000001</v>
      </c>
      <c r="AC9" s="13">
        <v>195.65027827</v>
      </c>
      <c r="AD9" s="13">
        <v>119.59204706</v>
      </c>
      <c r="AE9" s="13">
        <v>111.96798204</v>
      </c>
      <c r="AF9" s="13">
        <v>52.229625448999997</v>
      </c>
      <c r="AG9" s="13">
        <v>43.676514355999998</v>
      </c>
      <c r="AH9" s="13">
        <v>43.266199301999997</v>
      </c>
      <c r="AI9" s="13">
        <v>43.709798524999997</v>
      </c>
      <c r="AJ9" s="13">
        <v>28.287684487</v>
      </c>
      <c r="AK9" s="13">
        <v>29.055782206</v>
      </c>
      <c r="AL9" s="13">
        <v>28.889899981999999</v>
      </c>
      <c r="AM9" s="13">
        <v>28.888331478000001</v>
      </c>
    </row>
    <row r="10" spans="1:39" x14ac:dyDescent="0.2">
      <c r="A10" s="14" t="s">
        <v>4</v>
      </c>
      <c r="B10" s="22">
        <v>591</v>
      </c>
      <c r="C10" s="22">
        <v>367</v>
      </c>
      <c r="D10" s="22">
        <v>280</v>
      </c>
      <c r="E10" s="22">
        <v>456</v>
      </c>
      <c r="F10" s="22">
        <v>297</v>
      </c>
      <c r="G10" s="22">
        <v>280</v>
      </c>
      <c r="H10" s="22">
        <v>278</v>
      </c>
      <c r="I10" s="22">
        <v>269</v>
      </c>
      <c r="J10" s="22">
        <v>275</v>
      </c>
      <c r="K10" s="22">
        <v>286</v>
      </c>
      <c r="L10" s="22">
        <v>255.24694</v>
      </c>
      <c r="M10" s="22">
        <v>259.12139999999999</v>
      </c>
      <c r="N10" s="22">
        <v>261.12200000000001</v>
      </c>
      <c r="O10" s="22">
        <v>325.46336300000002</v>
      </c>
      <c r="P10" s="22">
        <v>338.39419099999998</v>
      </c>
      <c r="Q10" s="22">
        <v>342.200335</v>
      </c>
      <c r="R10" s="13">
        <v>259.09939635000001</v>
      </c>
      <c r="S10" s="13">
        <v>259.09939659000003</v>
      </c>
      <c r="T10" s="13">
        <v>260.14307565000001</v>
      </c>
      <c r="U10" s="13">
        <v>260.14286492000002</v>
      </c>
      <c r="V10" s="13">
        <v>184.75546384</v>
      </c>
      <c r="W10" s="13">
        <v>185.30492340000001</v>
      </c>
      <c r="X10" s="13">
        <v>185.30492340000001</v>
      </c>
      <c r="Y10" s="13">
        <v>138.57739841</v>
      </c>
      <c r="Z10" s="13">
        <v>126.42177771</v>
      </c>
      <c r="AA10" s="13">
        <v>126.42213631</v>
      </c>
      <c r="AB10" s="13">
        <v>126.42177771</v>
      </c>
      <c r="AC10" s="13">
        <v>121.68992962</v>
      </c>
      <c r="AD10" s="13">
        <v>122.97852377</v>
      </c>
      <c r="AE10" s="13">
        <v>113.2040987</v>
      </c>
      <c r="AF10" s="13">
        <v>110.74028659</v>
      </c>
      <c r="AG10" s="13">
        <v>111.10046726</v>
      </c>
      <c r="AH10" s="13">
        <v>105.60132323000001</v>
      </c>
      <c r="AI10" s="13">
        <v>96.374029913000001</v>
      </c>
      <c r="AJ10" s="13">
        <v>82.156800485000005</v>
      </c>
      <c r="AK10" s="13">
        <v>81.038961853999993</v>
      </c>
      <c r="AL10" s="13">
        <v>72.271839364000002</v>
      </c>
      <c r="AM10" s="13">
        <v>72.271839364000002</v>
      </c>
    </row>
    <row r="11" spans="1:39" x14ac:dyDescent="0.2">
      <c r="A11" s="14" t="s">
        <v>5</v>
      </c>
      <c r="B11" s="22">
        <v>4775</v>
      </c>
      <c r="C11" s="22">
        <v>2849</v>
      </c>
      <c r="D11" s="22">
        <v>1842</v>
      </c>
      <c r="E11" s="22">
        <v>1042</v>
      </c>
      <c r="F11" s="22">
        <v>726</v>
      </c>
      <c r="G11" s="22">
        <v>612</v>
      </c>
      <c r="H11" s="22">
        <v>615</v>
      </c>
      <c r="I11" s="22">
        <v>603</v>
      </c>
      <c r="J11" s="22">
        <v>562</v>
      </c>
      <c r="K11" s="22">
        <v>530</v>
      </c>
      <c r="L11" s="22">
        <v>388.80621000000002</v>
      </c>
      <c r="M11" s="22">
        <v>407.12083000000001</v>
      </c>
      <c r="N11" s="22">
        <v>405.00171</v>
      </c>
      <c r="O11" s="22">
        <v>303.51133099999998</v>
      </c>
      <c r="P11" s="22">
        <v>312.641367</v>
      </c>
      <c r="Q11" s="22">
        <v>331.756955</v>
      </c>
      <c r="R11" s="13">
        <v>212.94528890000001</v>
      </c>
      <c r="S11" s="13">
        <v>212.94528890000001</v>
      </c>
      <c r="T11" s="13">
        <v>174.59130924999999</v>
      </c>
      <c r="U11" s="13">
        <v>174.59130924999999</v>
      </c>
      <c r="V11" s="13">
        <v>177.17339999999999</v>
      </c>
      <c r="W11" s="13">
        <v>177.17339999999999</v>
      </c>
      <c r="X11" s="13">
        <v>177.17339999999999</v>
      </c>
      <c r="Y11" s="13">
        <v>133.91817997000001</v>
      </c>
      <c r="Z11" s="13">
        <v>144.41047201000001</v>
      </c>
      <c r="AA11" s="13">
        <v>144.41047201000001</v>
      </c>
      <c r="AB11" s="13">
        <v>144.41047201000001</v>
      </c>
      <c r="AC11" s="13">
        <v>114.33649935</v>
      </c>
      <c r="AD11" s="13">
        <v>104.84461410999999</v>
      </c>
      <c r="AE11" s="13">
        <v>99.362385257</v>
      </c>
      <c r="AF11" s="13">
        <v>84.619311886999995</v>
      </c>
      <c r="AG11" s="13">
        <v>84.782114050999994</v>
      </c>
      <c r="AH11" s="13">
        <v>73.739472692000007</v>
      </c>
      <c r="AI11" s="13">
        <v>64.459943175000006</v>
      </c>
      <c r="AJ11" s="13">
        <v>50.258713454999999</v>
      </c>
      <c r="AK11" s="13">
        <v>50.681938559000002</v>
      </c>
      <c r="AL11" s="13">
        <v>53.216803126000002</v>
      </c>
      <c r="AM11" s="13">
        <v>53.216803126000002</v>
      </c>
    </row>
    <row r="12" spans="1:39" x14ac:dyDescent="0.2">
      <c r="A12" s="14" t="s">
        <v>6</v>
      </c>
      <c r="B12" s="22">
        <v>881</v>
      </c>
      <c r="C12" s="22">
        <v>727</v>
      </c>
      <c r="D12" s="22">
        <v>734</v>
      </c>
      <c r="E12" s="22">
        <v>505</v>
      </c>
      <c r="F12" s="22">
        <v>430</v>
      </c>
      <c r="G12" s="22">
        <v>378</v>
      </c>
      <c r="H12" s="22">
        <v>416</v>
      </c>
      <c r="I12" s="22">
        <v>383</v>
      </c>
      <c r="J12" s="22">
        <v>379</v>
      </c>
      <c r="K12" s="22">
        <v>369</v>
      </c>
      <c r="L12" s="22">
        <v>335.05935999999997</v>
      </c>
      <c r="M12" s="22">
        <v>344.26492999999999</v>
      </c>
      <c r="N12" s="22">
        <v>342.27257000000003</v>
      </c>
      <c r="O12" s="22">
        <v>311.82537199999996</v>
      </c>
      <c r="P12" s="22">
        <v>315.76159799999999</v>
      </c>
      <c r="Q12" s="22">
        <v>319.01205699999997</v>
      </c>
      <c r="R12" s="13">
        <v>289.98513643000001</v>
      </c>
      <c r="S12" s="13">
        <v>295.74643691</v>
      </c>
      <c r="T12" s="13">
        <v>241.97896537</v>
      </c>
      <c r="U12" s="13">
        <v>252.70017433999999</v>
      </c>
      <c r="V12" s="13">
        <v>205.03529197</v>
      </c>
      <c r="W12" s="13">
        <v>188.21436077000001</v>
      </c>
      <c r="X12" s="13">
        <v>189.14757277000001</v>
      </c>
      <c r="Y12" s="13">
        <v>135.54757262999999</v>
      </c>
      <c r="Z12" s="13">
        <v>121.25928493000001</v>
      </c>
      <c r="AA12" s="13">
        <v>121.96423252</v>
      </c>
      <c r="AB12" s="13">
        <v>120.19109821000001</v>
      </c>
      <c r="AC12" s="13">
        <v>94.497742492</v>
      </c>
      <c r="AD12" s="13">
        <v>86.005995755000001</v>
      </c>
      <c r="AE12" s="13">
        <v>83.613866931999993</v>
      </c>
      <c r="AF12" s="13">
        <v>100.90579903</v>
      </c>
      <c r="AG12" s="13">
        <v>85.899089715000002</v>
      </c>
      <c r="AH12" s="13">
        <v>94.686553094999994</v>
      </c>
      <c r="AI12" s="13">
        <v>90.730705581999999</v>
      </c>
      <c r="AJ12" s="13">
        <v>189.48184366000001</v>
      </c>
      <c r="AK12" s="13">
        <v>194.89982993999999</v>
      </c>
      <c r="AL12" s="13">
        <v>193.95034848</v>
      </c>
      <c r="AM12" s="13">
        <v>193.95034848</v>
      </c>
    </row>
    <row r="13" spans="1:39" x14ac:dyDescent="0.2">
      <c r="A13" s="14" t="s">
        <v>7</v>
      </c>
      <c r="B13" s="22">
        <v>846</v>
      </c>
      <c r="C13" s="22">
        <v>740</v>
      </c>
      <c r="D13" s="22">
        <v>918</v>
      </c>
      <c r="E13" s="22">
        <v>425</v>
      </c>
      <c r="F13" s="22">
        <v>399</v>
      </c>
      <c r="G13" s="22">
        <v>396</v>
      </c>
      <c r="H13" s="22">
        <v>396</v>
      </c>
      <c r="I13" s="22">
        <v>392</v>
      </c>
      <c r="J13" s="22">
        <v>398</v>
      </c>
      <c r="K13" s="22">
        <v>403</v>
      </c>
      <c r="L13" s="22">
        <v>385.99396000000002</v>
      </c>
      <c r="M13" s="22">
        <v>409.09528</v>
      </c>
      <c r="N13" s="22">
        <v>414.8843</v>
      </c>
      <c r="O13" s="22">
        <v>382.06110999999999</v>
      </c>
      <c r="P13" s="22">
        <v>409.65949899999998</v>
      </c>
      <c r="Q13" s="22">
        <v>429.00187900000003</v>
      </c>
      <c r="R13" s="13">
        <v>326.53275712999999</v>
      </c>
      <c r="S13" s="13">
        <v>328.43127258999999</v>
      </c>
      <c r="T13" s="13">
        <v>349.86948687</v>
      </c>
      <c r="U13" s="13">
        <v>350.57060583999998</v>
      </c>
      <c r="V13" s="13">
        <v>264.09994584999998</v>
      </c>
      <c r="W13" s="13">
        <v>261.06766082000001</v>
      </c>
      <c r="X13" s="13">
        <v>261.06844139999998</v>
      </c>
      <c r="Y13" s="13">
        <v>222.30555756999999</v>
      </c>
      <c r="Z13" s="13">
        <v>185.12049772</v>
      </c>
      <c r="AA13" s="13">
        <v>188.42945793999999</v>
      </c>
      <c r="AB13" s="13">
        <v>188.33013940000001</v>
      </c>
      <c r="AC13" s="13">
        <v>185.64060875999999</v>
      </c>
      <c r="AD13" s="13">
        <v>166.84639462000001</v>
      </c>
      <c r="AE13" s="13">
        <v>153.03606267999999</v>
      </c>
      <c r="AF13" s="13">
        <v>138.93404555999999</v>
      </c>
      <c r="AG13" s="13">
        <v>145.91292891000001</v>
      </c>
      <c r="AH13" s="13">
        <v>145.29731691000001</v>
      </c>
      <c r="AI13" s="13">
        <v>135.68468958</v>
      </c>
      <c r="AJ13" s="13">
        <v>125.1910759</v>
      </c>
      <c r="AK13" s="13">
        <v>130.6471851</v>
      </c>
      <c r="AL13" s="13">
        <v>127.01444305</v>
      </c>
      <c r="AM13" s="13">
        <v>126.9483345</v>
      </c>
    </row>
    <row r="14" spans="1:39" x14ac:dyDescent="0.2">
      <c r="A14" s="14" t="s">
        <v>8</v>
      </c>
      <c r="B14" s="22" t="s">
        <v>9</v>
      </c>
      <c r="C14" s="22" t="s">
        <v>9</v>
      </c>
      <c r="D14" s="22" t="s">
        <v>9</v>
      </c>
      <c r="E14" s="22">
        <v>1</v>
      </c>
      <c r="F14" s="22">
        <v>0</v>
      </c>
      <c r="G14" s="22">
        <v>0</v>
      </c>
      <c r="H14" s="22">
        <v>1</v>
      </c>
      <c r="I14" s="22">
        <v>1</v>
      </c>
      <c r="J14" s="22">
        <v>1</v>
      </c>
      <c r="K14" s="22">
        <v>1</v>
      </c>
      <c r="L14" s="22">
        <v>1.0341300000000002</v>
      </c>
      <c r="M14" s="22">
        <v>1.0794900000000001</v>
      </c>
      <c r="N14" s="22">
        <v>1.09717</v>
      </c>
      <c r="O14" s="22">
        <v>1.130239</v>
      </c>
      <c r="P14" s="22">
        <v>1.1496679999999999</v>
      </c>
      <c r="Q14" s="22">
        <v>1.1772529999999999</v>
      </c>
      <c r="R14" s="13">
        <v>0</v>
      </c>
      <c r="S14" s="13">
        <v>0</v>
      </c>
      <c r="T14" s="13">
        <v>1.301635E-3</v>
      </c>
      <c r="U14" s="13">
        <v>1.301635E-3</v>
      </c>
      <c r="V14" s="13">
        <v>7.2652799999999997E-5</v>
      </c>
      <c r="W14" s="13">
        <v>7.2652799999999997E-5</v>
      </c>
      <c r="X14" s="13">
        <v>7.2652799999999997E-5</v>
      </c>
      <c r="Y14" s="13">
        <v>7.2652799999999997E-5</v>
      </c>
      <c r="Z14" s="13">
        <v>4.8600000000000002E-5</v>
      </c>
      <c r="AA14" s="13">
        <v>3.2513820000000001E-3</v>
      </c>
      <c r="AB14" s="13">
        <v>6.0363272999999999E-3</v>
      </c>
      <c r="AC14" s="13">
        <v>3.9996175999999998E-3</v>
      </c>
      <c r="AD14" s="13">
        <v>1.8145600000000001E-5</v>
      </c>
      <c r="AE14" s="13">
        <v>1.9007600000000001E-5</v>
      </c>
      <c r="AF14" s="13">
        <v>7.1595759499999995E-2</v>
      </c>
      <c r="AG14" s="13">
        <v>2.0716235E-3</v>
      </c>
      <c r="AH14" s="13">
        <v>2.842523E-3</v>
      </c>
      <c r="AI14" s="13">
        <v>3.2430877999999998E-3</v>
      </c>
      <c r="AJ14" s="13">
        <v>4.34500102E-2</v>
      </c>
      <c r="AK14" s="13">
        <v>4.1419985700000002E-2</v>
      </c>
      <c r="AL14" s="13">
        <v>5.1861351600000001E-2</v>
      </c>
      <c r="AM14" s="13">
        <v>5.2183551600000003E-2</v>
      </c>
    </row>
    <row r="15" spans="1:39" x14ac:dyDescent="0.2">
      <c r="A15" s="14" t="s">
        <v>10</v>
      </c>
      <c r="B15" s="22" t="s">
        <v>9</v>
      </c>
      <c r="C15" s="22" t="s">
        <v>9</v>
      </c>
      <c r="D15" s="22" t="s">
        <v>9</v>
      </c>
      <c r="E15" s="22">
        <v>4</v>
      </c>
      <c r="F15" s="22">
        <v>7</v>
      </c>
      <c r="G15" s="22">
        <v>10</v>
      </c>
      <c r="H15" s="22">
        <v>9</v>
      </c>
      <c r="I15" s="22">
        <v>5</v>
      </c>
      <c r="J15" s="22">
        <v>2</v>
      </c>
      <c r="K15" s="22">
        <v>2</v>
      </c>
      <c r="L15" s="22">
        <v>4.9860200000000008</v>
      </c>
      <c r="M15" s="22">
        <v>5.2165799999999996</v>
      </c>
      <c r="N15" s="22">
        <v>5.2868199999999996</v>
      </c>
      <c r="O15" s="22">
        <v>5.9249520000000002</v>
      </c>
      <c r="P15" s="22">
        <v>6.4347529999999997</v>
      </c>
      <c r="Q15" s="22">
        <v>6.6302989999999999</v>
      </c>
      <c r="R15" s="13">
        <v>4.6046159550999999</v>
      </c>
      <c r="S15" s="13">
        <v>4.6046159550999999</v>
      </c>
      <c r="T15" s="13">
        <v>2.6966439975999998</v>
      </c>
      <c r="U15" s="13">
        <v>2.6966435121000001</v>
      </c>
      <c r="V15" s="13">
        <v>5.5225917481</v>
      </c>
      <c r="W15" s="13">
        <v>5.5266890844000001</v>
      </c>
      <c r="X15" s="13">
        <v>5.5258740263000004</v>
      </c>
      <c r="Y15" s="13">
        <v>6.5537405179999997</v>
      </c>
      <c r="Z15" s="13">
        <v>9.2779066870999998</v>
      </c>
      <c r="AA15" s="13">
        <v>9.2793976876999995</v>
      </c>
      <c r="AB15" s="13">
        <v>9.2791982598999994</v>
      </c>
      <c r="AC15" s="13">
        <v>7.0264446973999997</v>
      </c>
      <c r="AD15" s="13">
        <v>3.3013541837</v>
      </c>
      <c r="AE15" s="13">
        <v>1.0235341549999999</v>
      </c>
      <c r="AF15" s="13">
        <v>3.6364003089999999</v>
      </c>
      <c r="AG15" s="13">
        <v>1.020885686</v>
      </c>
      <c r="AH15" s="13">
        <v>0.84024559219999995</v>
      </c>
      <c r="AI15" s="13">
        <v>0.85058899570000002</v>
      </c>
      <c r="AJ15" s="13">
        <v>0.70914895840000003</v>
      </c>
      <c r="AK15" s="13">
        <v>0.74330899819999996</v>
      </c>
      <c r="AL15" s="13">
        <v>0.57044003639999996</v>
      </c>
      <c r="AM15" s="13">
        <v>0.57060833639999997</v>
      </c>
    </row>
    <row r="16" spans="1:39" x14ac:dyDescent="0.2">
      <c r="A16" s="14" t="s">
        <v>11</v>
      </c>
      <c r="B16" s="22">
        <v>8</v>
      </c>
      <c r="C16" s="22">
        <v>46</v>
      </c>
      <c r="D16" s="22">
        <v>33</v>
      </c>
      <c r="E16" s="22">
        <v>34</v>
      </c>
      <c r="F16" s="22">
        <v>42</v>
      </c>
      <c r="G16" s="22">
        <v>44</v>
      </c>
      <c r="H16" s="22">
        <v>44</v>
      </c>
      <c r="I16" s="22">
        <v>71</v>
      </c>
      <c r="J16" s="22">
        <v>59</v>
      </c>
      <c r="K16" s="22">
        <v>47</v>
      </c>
      <c r="L16" s="22">
        <v>32.31973</v>
      </c>
      <c r="M16" s="22">
        <v>33.307589999999998</v>
      </c>
      <c r="N16" s="22">
        <v>34.030680000000004</v>
      </c>
      <c r="O16" s="22">
        <v>33.938901999999999</v>
      </c>
      <c r="P16" s="22">
        <v>33.938758</v>
      </c>
      <c r="Q16" s="22">
        <v>34.645608999999993</v>
      </c>
      <c r="R16" s="13">
        <v>23.336211192</v>
      </c>
      <c r="S16" s="13">
        <v>23.336211192</v>
      </c>
      <c r="T16" s="13">
        <v>22.546469199000001</v>
      </c>
      <c r="U16" s="13">
        <v>22.546286666</v>
      </c>
      <c r="V16" s="13">
        <v>22.640772070000001</v>
      </c>
      <c r="W16" s="13">
        <v>22.543124058</v>
      </c>
      <c r="X16" s="13">
        <v>22.543124058</v>
      </c>
      <c r="Y16" s="13">
        <v>22.437580445999998</v>
      </c>
      <c r="Z16" s="13">
        <v>22.427171904000001</v>
      </c>
      <c r="AA16" s="13">
        <v>24.98430287</v>
      </c>
      <c r="AB16" s="13">
        <v>25.066981126999998</v>
      </c>
      <c r="AC16" s="13">
        <v>25.047092737</v>
      </c>
      <c r="AD16" s="13">
        <v>25.029531407</v>
      </c>
      <c r="AE16" s="13">
        <v>24.778106820000001</v>
      </c>
      <c r="AF16" s="13">
        <v>24.424608601999999</v>
      </c>
      <c r="AG16" s="13">
        <v>25.338544354</v>
      </c>
      <c r="AH16" s="13">
        <v>25.244451156</v>
      </c>
      <c r="AI16" s="13">
        <v>25.356341295</v>
      </c>
      <c r="AJ16" s="13">
        <v>36.154586317000003</v>
      </c>
      <c r="AK16" s="13">
        <v>35.894059849000001</v>
      </c>
      <c r="AL16" s="13">
        <v>34.539879943000003</v>
      </c>
      <c r="AM16" s="13">
        <v>34.539879943000003</v>
      </c>
    </row>
    <row r="17" spans="1:39" x14ac:dyDescent="0.2">
      <c r="A17" s="14" t="s">
        <v>12</v>
      </c>
      <c r="B17" s="22">
        <v>273</v>
      </c>
      <c r="C17" s="22">
        <v>334</v>
      </c>
      <c r="D17" s="22">
        <v>394</v>
      </c>
      <c r="E17" s="22">
        <v>455</v>
      </c>
      <c r="F17" s="22">
        <v>503</v>
      </c>
      <c r="G17" s="22">
        <v>469</v>
      </c>
      <c r="H17" s="22">
        <v>436</v>
      </c>
      <c r="I17" s="22">
        <v>402</v>
      </c>
      <c r="J17" s="22">
        <v>369</v>
      </c>
      <c r="K17" s="22">
        <v>335</v>
      </c>
      <c r="L17" s="22">
        <v>301.66485999999998</v>
      </c>
      <c r="M17" s="22">
        <v>303.66233</v>
      </c>
      <c r="N17" s="22">
        <v>300.39059999999995</v>
      </c>
      <c r="O17" s="22">
        <v>300.43069000000003</v>
      </c>
      <c r="P17" s="22">
        <v>259.57540999999998</v>
      </c>
      <c r="Q17" s="22">
        <v>247.74441000000002</v>
      </c>
      <c r="R17" s="13">
        <v>243.52587204</v>
      </c>
      <c r="S17" s="13">
        <v>246.76255609</v>
      </c>
      <c r="T17" s="13">
        <v>181.8033829</v>
      </c>
      <c r="U17" s="13">
        <v>117.26998902</v>
      </c>
      <c r="V17" s="13">
        <v>107.72462432</v>
      </c>
      <c r="W17" s="13">
        <v>38.452949902</v>
      </c>
      <c r="X17" s="13">
        <v>36.157294506</v>
      </c>
      <c r="Y17" s="13">
        <v>34.353475082000003</v>
      </c>
      <c r="Z17" s="13">
        <v>35.387409269999999</v>
      </c>
      <c r="AA17" s="13">
        <v>27.247588214</v>
      </c>
      <c r="AB17" s="13">
        <v>27.890823864000001</v>
      </c>
      <c r="AC17" s="13">
        <v>27.431869605999999</v>
      </c>
      <c r="AD17" s="13">
        <v>27.763003034</v>
      </c>
      <c r="AE17" s="13">
        <v>26.515952532</v>
      </c>
      <c r="AF17" s="13">
        <v>26.153861798000001</v>
      </c>
      <c r="AG17" s="13">
        <v>23.565360106</v>
      </c>
      <c r="AH17" s="13">
        <v>22.788507231000001</v>
      </c>
      <c r="AI17" s="13">
        <v>16.771441446000001</v>
      </c>
      <c r="AJ17" s="13">
        <v>9.8707804774000003</v>
      </c>
      <c r="AK17" s="13">
        <v>8.8985386897000005</v>
      </c>
      <c r="AL17" s="13">
        <v>10.088341078999999</v>
      </c>
      <c r="AM17" s="13">
        <v>11.278144069</v>
      </c>
    </row>
    <row r="18" spans="1:39" x14ac:dyDescent="0.2">
      <c r="A18" s="14" t="s">
        <v>13</v>
      </c>
      <c r="B18" s="22">
        <v>278</v>
      </c>
      <c r="C18" s="22">
        <v>301</v>
      </c>
      <c r="D18" s="22">
        <v>323</v>
      </c>
      <c r="E18" s="22">
        <v>354</v>
      </c>
      <c r="F18" s="22">
        <v>371</v>
      </c>
      <c r="G18" s="22">
        <v>379</v>
      </c>
      <c r="H18" s="22">
        <v>385</v>
      </c>
      <c r="I18" s="22">
        <v>392</v>
      </c>
      <c r="J18" s="22">
        <v>399</v>
      </c>
      <c r="K18" s="22">
        <v>406</v>
      </c>
      <c r="L18" s="22">
        <v>413.12122999999997</v>
      </c>
      <c r="M18" s="22">
        <v>421.73505999999998</v>
      </c>
      <c r="N18" s="22">
        <v>431.67328000000003</v>
      </c>
      <c r="O18" s="22">
        <v>475.375519</v>
      </c>
      <c r="P18" s="22">
        <v>436.97895500000004</v>
      </c>
      <c r="Q18" s="22">
        <v>440.08677</v>
      </c>
      <c r="R18" s="13">
        <v>660.08195609999996</v>
      </c>
      <c r="S18" s="13">
        <v>699.21803563000003</v>
      </c>
      <c r="T18" s="13">
        <v>674.74803353000004</v>
      </c>
      <c r="U18" s="13">
        <v>681.11055982000005</v>
      </c>
      <c r="V18" s="13">
        <v>617.29782181999997</v>
      </c>
      <c r="W18" s="13">
        <v>250.96246436999999</v>
      </c>
      <c r="X18" s="13">
        <v>183.77912443</v>
      </c>
      <c r="Y18" s="13">
        <v>163.96500306999999</v>
      </c>
      <c r="Z18" s="13">
        <v>129.69642077</v>
      </c>
      <c r="AA18" s="13">
        <v>118.96586421000001</v>
      </c>
      <c r="AB18" s="13">
        <v>82.612196014000006</v>
      </c>
      <c r="AC18" s="13">
        <v>83.120007713000007</v>
      </c>
      <c r="AD18" s="13">
        <v>84.395830685000007</v>
      </c>
      <c r="AE18" s="13">
        <v>26.42675165</v>
      </c>
      <c r="AF18" s="13">
        <v>23.712814059999999</v>
      </c>
      <c r="AG18" s="13">
        <v>27.151388784000002</v>
      </c>
      <c r="AH18" s="13">
        <v>27.125179111000001</v>
      </c>
      <c r="AI18" s="13">
        <v>27.439129748999999</v>
      </c>
      <c r="AJ18" s="13">
        <v>15.440410075000001</v>
      </c>
      <c r="AK18" s="13">
        <v>17.752772942</v>
      </c>
      <c r="AL18" s="13">
        <v>17.757305563999999</v>
      </c>
      <c r="AM18" s="13">
        <v>17.871200242</v>
      </c>
    </row>
    <row r="19" spans="1:39" x14ac:dyDescent="0.2">
      <c r="A19" s="14" t="s">
        <v>14</v>
      </c>
      <c r="B19" s="22">
        <v>110</v>
      </c>
      <c r="C19" s="22">
        <v>20</v>
      </c>
      <c r="D19" s="22">
        <v>11</v>
      </c>
      <c r="E19" s="22">
        <v>11</v>
      </c>
      <c r="F19" s="22">
        <v>12</v>
      </c>
      <c r="G19" s="22">
        <v>11.85075</v>
      </c>
      <c r="H19" s="22">
        <v>10</v>
      </c>
      <c r="I19" s="22">
        <v>10</v>
      </c>
      <c r="J19" s="22">
        <v>15</v>
      </c>
      <c r="K19" s="22">
        <v>10</v>
      </c>
      <c r="L19" s="22">
        <v>15.20858</v>
      </c>
      <c r="M19" s="22">
        <v>6.6106699999999998</v>
      </c>
      <c r="N19" s="22">
        <v>6.1332200000000006</v>
      </c>
      <c r="O19" s="22">
        <v>67.435986999999997</v>
      </c>
      <c r="P19" s="22">
        <v>69.539186999999998</v>
      </c>
      <c r="Q19" s="22">
        <v>44.252963000000001</v>
      </c>
      <c r="R19" s="13">
        <v>82.960585494</v>
      </c>
      <c r="S19" s="13">
        <v>114.28334681</v>
      </c>
      <c r="T19" s="13">
        <v>103.53017317</v>
      </c>
      <c r="U19" s="13">
        <v>115.44240560999999</v>
      </c>
      <c r="V19" s="13">
        <v>113.52077539</v>
      </c>
      <c r="W19" s="13">
        <v>130.80609303</v>
      </c>
      <c r="X19" s="13">
        <v>106.48125315</v>
      </c>
      <c r="Y19" s="13">
        <v>98.608015656000006</v>
      </c>
      <c r="Z19" s="13">
        <v>91.141642593</v>
      </c>
      <c r="AA19" s="13">
        <v>129.89852758000001</v>
      </c>
      <c r="AB19" s="13">
        <v>111.72368819</v>
      </c>
      <c r="AC19" s="13">
        <v>85.104249818</v>
      </c>
      <c r="AD19" s="13">
        <v>85.023124523999996</v>
      </c>
      <c r="AE19" s="13">
        <v>117.36755995</v>
      </c>
      <c r="AF19" s="13">
        <v>135.00524267</v>
      </c>
      <c r="AG19" s="13">
        <v>201.23546454999999</v>
      </c>
      <c r="AH19" s="13">
        <v>205.31771391999999</v>
      </c>
      <c r="AI19" s="13">
        <v>117.68795695999999</v>
      </c>
      <c r="AJ19" s="13">
        <v>223.57992616999999</v>
      </c>
      <c r="AK19" s="13">
        <v>281.08390495999998</v>
      </c>
      <c r="AL19" s="13">
        <v>176.12663502999999</v>
      </c>
      <c r="AM19" s="13">
        <v>176.12663502999999</v>
      </c>
    </row>
    <row r="20" spans="1:39" x14ac:dyDescent="0.2">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19"/>
      <c r="AC20" s="19"/>
      <c r="AD20" s="19"/>
      <c r="AE20" s="19"/>
      <c r="AF20" s="19"/>
      <c r="AG20" s="19"/>
      <c r="AH20" s="21"/>
      <c r="AI20" s="21"/>
      <c r="AJ20" s="21"/>
      <c r="AK20" s="21"/>
      <c r="AL20" s="21"/>
    </row>
    <row r="21" spans="1:39" x14ac:dyDescent="0.2">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19"/>
      <c r="AC21" s="19"/>
      <c r="AD21" s="19"/>
      <c r="AE21" s="19"/>
      <c r="AF21" s="19"/>
      <c r="AG21" s="19"/>
      <c r="AH21" s="21"/>
      <c r="AI21" s="21"/>
      <c r="AJ21" s="21"/>
      <c r="AK21" s="21"/>
      <c r="AL21" s="21"/>
    </row>
    <row r="22" spans="1:39" x14ac:dyDescent="0.2">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19"/>
      <c r="AC22" s="19"/>
      <c r="AD22" s="19"/>
      <c r="AE22" s="19"/>
      <c r="AF22" s="19"/>
      <c r="AG22" s="19"/>
      <c r="AH22" s="21"/>
      <c r="AI22" s="21"/>
      <c r="AJ22" s="21"/>
      <c r="AK22" s="21"/>
      <c r="AL22" s="21"/>
    </row>
    <row r="23" spans="1:39" x14ac:dyDescent="0.2">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19"/>
      <c r="AC23" s="19"/>
      <c r="AD23" s="19"/>
      <c r="AE23" s="19"/>
      <c r="AF23" s="19"/>
      <c r="AG23" s="19"/>
      <c r="AH23" s="21"/>
      <c r="AI23" s="21"/>
      <c r="AJ23" s="21"/>
      <c r="AK23" s="21"/>
      <c r="AL23" s="21"/>
    </row>
    <row r="24" spans="1:39" x14ac:dyDescent="0.2">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19"/>
      <c r="AC24" s="19"/>
      <c r="AD24" s="19"/>
      <c r="AE24" s="19"/>
      <c r="AF24" s="19"/>
      <c r="AG24" s="19"/>
      <c r="AH24" s="21"/>
      <c r="AI24" s="21"/>
      <c r="AJ24" s="21"/>
      <c r="AK24" s="21"/>
      <c r="AL24" s="21"/>
    </row>
    <row r="25" spans="1:39" x14ac:dyDescent="0.2">
      <c r="A25" s="14" t="s">
        <v>15</v>
      </c>
      <c r="B25" s="19">
        <f t="shared" ref="B25:AA25" si="0">SUM(B7:B19)</f>
        <v>31218</v>
      </c>
      <c r="C25" s="19">
        <f t="shared" si="0"/>
        <v>28044</v>
      </c>
      <c r="D25" s="19">
        <f t="shared" si="0"/>
        <v>25926</v>
      </c>
      <c r="E25" s="19">
        <f t="shared" si="0"/>
        <v>23307</v>
      </c>
      <c r="F25" s="19">
        <f t="shared" si="0"/>
        <v>23077</v>
      </c>
      <c r="G25" s="19">
        <f t="shared" si="0"/>
        <v>22374.850750000001</v>
      </c>
      <c r="H25" s="19">
        <f t="shared" si="0"/>
        <v>22082</v>
      </c>
      <c r="I25" s="19">
        <f t="shared" si="0"/>
        <v>21773</v>
      </c>
      <c r="J25" s="19">
        <f t="shared" si="0"/>
        <v>21346</v>
      </c>
      <c r="K25" s="19">
        <f t="shared" si="0"/>
        <v>18619</v>
      </c>
      <c r="L25" s="19">
        <f t="shared" si="0"/>
        <v>18385.268459999996</v>
      </c>
      <c r="M25" s="19">
        <f t="shared" si="0"/>
        <v>18839.865219999996</v>
      </c>
      <c r="N25" s="19">
        <f t="shared" si="0"/>
        <v>18944.408070000001</v>
      </c>
      <c r="O25" s="19">
        <f t="shared" si="0"/>
        <v>17545.485519000002</v>
      </c>
      <c r="P25" s="19">
        <f t="shared" si="0"/>
        <v>16346.998164999997</v>
      </c>
      <c r="Q25" s="19">
        <f t="shared" si="0"/>
        <v>15931.655637999998</v>
      </c>
      <c r="R25" s="19">
        <f t="shared" si="0"/>
        <v>14845.483598511102</v>
      </c>
      <c r="S25" s="19">
        <f t="shared" si="0"/>
        <v>15372.9320217971</v>
      </c>
      <c r="T25" s="19">
        <f t="shared" si="0"/>
        <v>14630.867722361601</v>
      </c>
      <c r="U25" s="19">
        <f t="shared" si="0"/>
        <v>14562.565367093099</v>
      </c>
      <c r="V25" s="19">
        <f t="shared" si="0"/>
        <v>12440.667755000901</v>
      </c>
      <c r="W25" s="19">
        <f t="shared" si="0"/>
        <v>11597.467846967198</v>
      </c>
      <c r="X25" s="19">
        <f t="shared" si="0"/>
        <v>10177.7481308431</v>
      </c>
      <c r="Y25" s="19">
        <f t="shared" si="0"/>
        <v>8004.2730368047996</v>
      </c>
      <c r="Z25" s="19">
        <f t="shared" si="0"/>
        <v>6938.2497358840992</v>
      </c>
      <c r="AA25" s="19">
        <f t="shared" si="0"/>
        <v>6428.2633396837</v>
      </c>
      <c r="AB25" s="19">
        <f t="shared" ref="AB25:AG25" si="1">SUM(AB7:AB19)</f>
        <v>5116.9654326621994</v>
      </c>
      <c r="AC25" s="19">
        <f t="shared" si="1"/>
        <v>4850.4215422209991</v>
      </c>
      <c r="AD25" s="19">
        <f t="shared" si="1"/>
        <v>4598.3202448242992</v>
      </c>
      <c r="AE25" s="19">
        <f t="shared" si="1"/>
        <v>3502.4328231636005</v>
      </c>
      <c r="AF25" s="19">
        <f t="shared" si="1"/>
        <v>2695.6854702644987</v>
      </c>
      <c r="AG25" s="19">
        <f t="shared" si="1"/>
        <v>2508.3501444355002</v>
      </c>
      <c r="AH25" s="19">
        <f t="shared" ref="AH25:AK25" si="2">SUM(AH7:AH19)</f>
        <v>2410.9665147821997</v>
      </c>
      <c r="AI25" s="19">
        <f t="shared" si="2"/>
        <v>1965.3483652884997</v>
      </c>
      <c r="AJ25" s="19">
        <f t="shared" si="2"/>
        <v>1844.5601731150002</v>
      </c>
      <c r="AK25" s="19">
        <f t="shared" si="2"/>
        <v>2067.6472141236004</v>
      </c>
      <c r="AL25" s="19">
        <f t="shared" ref="AL25:AM25" si="3">SUM(AL7:AL19)</f>
        <v>1853.3732941960002</v>
      </c>
      <c r="AM25" s="19">
        <f t="shared" si="3"/>
        <v>1700.5105516400001</v>
      </c>
    </row>
    <row r="26" spans="1:39" x14ac:dyDescent="0.2">
      <c r="A26" s="14" t="s">
        <v>16</v>
      </c>
      <c r="B26" s="22" t="s">
        <v>9</v>
      </c>
      <c r="C26" s="22" t="s">
        <v>9</v>
      </c>
      <c r="D26" s="22" t="s">
        <v>9</v>
      </c>
      <c r="E26" s="22" t="s">
        <v>9</v>
      </c>
      <c r="F26" s="22">
        <v>11.85075</v>
      </c>
      <c r="G26" s="22">
        <v>11.85075</v>
      </c>
      <c r="H26" s="22">
        <v>9.2590699999999995</v>
      </c>
      <c r="I26" s="22">
        <v>8.7270199999999996</v>
      </c>
      <c r="J26" s="22">
        <v>14.49113</v>
      </c>
      <c r="K26" s="22">
        <v>9.652610000000001</v>
      </c>
      <c r="L26" s="22">
        <v>14.793959999999998</v>
      </c>
      <c r="M26" s="22">
        <v>6.1855000000000002</v>
      </c>
      <c r="N26" s="22">
        <v>5.7008000000000001</v>
      </c>
      <c r="O26" s="22">
        <v>67.219254000000006</v>
      </c>
      <c r="P26" s="22">
        <v>69.321860000000001</v>
      </c>
      <c r="Q26" s="22">
        <v>44.031129999999997</v>
      </c>
      <c r="R26" s="13">
        <v>46.930251857000002</v>
      </c>
      <c r="S26" s="13">
        <v>64.528936303999998</v>
      </c>
      <c r="T26" s="13">
        <v>38.159610200000003</v>
      </c>
      <c r="U26" s="13">
        <v>41.009977343000003</v>
      </c>
      <c r="V26" s="13">
        <v>45.384843015000001</v>
      </c>
      <c r="W26" s="13">
        <v>59.833890408999999</v>
      </c>
      <c r="X26" s="13">
        <v>33.169470021000002</v>
      </c>
      <c r="Y26" s="13">
        <v>28.609043489000001</v>
      </c>
      <c r="Z26" s="13">
        <v>13.662237273000001</v>
      </c>
      <c r="AA26" s="13">
        <v>44.823461547000001</v>
      </c>
      <c r="AB26" s="13">
        <v>44.366767031999998</v>
      </c>
      <c r="AC26" s="13">
        <v>20.651275416000001</v>
      </c>
      <c r="AD26" s="13">
        <v>23.712506694000002</v>
      </c>
      <c r="AE26" s="13">
        <v>65.544149653999995</v>
      </c>
      <c r="AF26" s="13">
        <v>72.138123457000006</v>
      </c>
      <c r="AG26" s="13">
        <v>101.68065203</v>
      </c>
      <c r="AH26" s="13">
        <v>104.17019313</v>
      </c>
      <c r="AI26" s="13">
        <v>25.988826250999999</v>
      </c>
      <c r="AJ26" s="13">
        <v>140.86223100000001</v>
      </c>
      <c r="AK26" s="13">
        <v>173.82224239000001</v>
      </c>
      <c r="AL26" s="13">
        <v>67.468044020999997</v>
      </c>
      <c r="AM26" s="13">
        <v>67.468044020999997</v>
      </c>
    </row>
    <row r="27" spans="1:39" x14ac:dyDescent="0.2">
      <c r="A27" s="6" t="s">
        <v>17</v>
      </c>
      <c r="B27" s="22">
        <v>31218</v>
      </c>
      <c r="C27" s="22">
        <v>28044</v>
      </c>
      <c r="D27" s="22">
        <v>25926</v>
      </c>
      <c r="E27" s="22">
        <v>23307</v>
      </c>
      <c r="F27" s="19">
        <f t="shared" ref="F27:AA27" si="4">F25 - F26</f>
        <v>23065.149249999999</v>
      </c>
      <c r="G27" s="19">
        <f t="shared" si="4"/>
        <v>22363</v>
      </c>
      <c r="H27" s="19">
        <f t="shared" si="4"/>
        <v>22072.74093</v>
      </c>
      <c r="I27" s="19">
        <f t="shared" si="4"/>
        <v>21764.272980000002</v>
      </c>
      <c r="J27" s="19">
        <f t="shared" si="4"/>
        <v>21331.508870000001</v>
      </c>
      <c r="K27" s="19">
        <f t="shared" si="4"/>
        <v>18609.347389999999</v>
      </c>
      <c r="L27" s="19">
        <f t="shared" si="4"/>
        <v>18370.474499999997</v>
      </c>
      <c r="M27" s="19">
        <f t="shared" si="4"/>
        <v>18833.679719999996</v>
      </c>
      <c r="N27" s="19">
        <f t="shared" si="4"/>
        <v>18938.707270000003</v>
      </c>
      <c r="O27" s="19">
        <f t="shared" si="4"/>
        <v>17478.266265000002</v>
      </c>
      <c r="P27" s="19">
        <f t="shared" si="4"/>
        <v>16277.676304999997</v>
      </c>
      <c r="Q27" s="19">
        <f t="shared" si="4"/>
        <v>15887.624507999999</v>
      </c>
      <c r="R27" s="19">
        <f t="shared" si="4"/>
        <v>14798.553346654102</v>
      </c>
      <c r="S27" s="19">
        <f t="shared" si="4"/>
        <v>15308.403085493101</v>
      </c>
      <c r="T27" s="19">
        <f t="shared" si="4"/>
        <v>14592.708112161601</v>
      </c>
      <c r="U27" s="19">
        <f t="shared" si="4"/>
        <v>14521.555389750099</v>
      </c>
      <c r="V27" s="19">
        <f t="shared" si="4"/>
        <v>12395.282911985902</v>
      </c>
      <c r="W27" s="19">
        <f t="shared" si="4"/>
        <v>11537.633956558198</v>
      </c>
      <c r="X27" s="19">
        <f t="shared" si="4"/>
        <v>10144.578660822101</v>
      </c>
      <c r="Y27" s="19">
        <f t="shared" si="4"/>
        <v>7975.6639933157994</v>
      </c>
      <c r="Z27" s="19">
        <f t="shared" si="4"/>
        <v>6924.5874986110994</v>
      </c>
      <c r="AA27" s="19">
        <f t="shared" si="4"/>
        <v>6383.4398781366999</v>
      </c>
      <c r="AB27" s="19">
        <f t="shared" ref="AB27:AG27" si="5">AB25 - AB26</f>
        <v>5072.5986656301993</v>
      </c>
      <c r="AC27" s="19">
        <f t="shared" si="5"/>
        <v>4829.7702668049988</v>
      </c>
      <c r="AD27" s="19">
        <f t="shared" si="5"/>
        <v>4574.6077381302994</v>
      </c>
      <c r="AE27" s="19">
        <f t="shared" si="5"/>
        <v>3436.8886735096003</v>
      </c>
      <c r="AF27" s="19">
        <f t="shared" si="5"/>
        <v>2623.5473468074988</v>
      </c>
      <c r="AG27" s="19">
        <f t="shared" si="5"/>
        <v>2406.6694924055</v>
      </c>
      <c r="AH27" s="19">
        <f t="shared" ref="AH27:AK27" si="6">AH25 - AH26</f>
        <v>2306.7963216521998</v>
      </c>
      <c r="AI27" s="19">
        <f t="shared" si="6"/>
        <v>1939.3595390374996</v>
      </c>
      <c r="AJ27" s="19">
        <f t="shared" si="6"/>
        <v>1703.6979421150002</v>
      </c>
      <c r="AK27" s="19">
        <f t="shared" si="6"/>
        <v>1893.8249717336005</v>
      </c>
      <c r="AL27" s="19">
        <f t="shared" ref="AL27:AM27" si="7">AL25 - AL26</f>
        <v>1785.9052501750002</v>
      </c>
      <c r="AM27" s="19">
        <f t="shared" si="7"/>
        <v>1633.0425076190002</v>
      </c>
    </row>
    <row r="28" spans="1:39" x14ac:dyDescent="0.2">
      <c r="A28" s="6" t="s">
        <v>18</v>
      </c>
      <c r="B28" s="22">
        <v>110</v>
      </c>
      <c r="C28" s="22">
        <v>20</v>
      </c>
      <c r="D28" s="22">
        <v>11</v>
      </c>
      <c r="E28" s="22">
        <v>11</v>
      </c>
      <c r="F28" s="19">
        <f t="shared" ref="F28:AA28" si="8">F19 - F26</f>
        <v>0.14925000000000033</v>
      </c>
      <c r="G28" s="19">
        <f t="shared" si="8"/>
        <v>0</v>
      </c>
      <c r="H28" s="19">
        <f t="shared" si="8"/>
        <v>0.74093000000000053</v>
      </c>
      <c r="I28" s="19">
        <f t="shared" si="8"/>
        <v>1.2729800000000004</v>
      </c>
      <c r="J28" s="19">
        <f t="shared" si="8"/>
        <v>0.50886999999999993</v>
      </c>
      <c r="K28" s="19">
        <f t="shared" si="8"/>
        <v>0.34738999999999898</v>
      </c>
      <c r="L28" s="19">
        <f t="shared" si="8"/>
        <v>0.4146200000000011</v>
      </c>
      <c r="M28" s="19">
        <f t="shared" si="8"/>
        <v>0.4251699999999996</v>
      </c>
      <c r="N28" s="19">
        <f t="shared" si="8"/>
        <v>0.43242000000000047</v>
      </c>
      <c r="O28" s="19">
        <f t="shared" si="8"/>
        <v>0.21673299999999074</v>
      </c>
      <c r="P28" s="19">
        <f t="shared" si="8"/>
        <v>0.21732699999999738</v>
      </c>
      <c r="Q28" s="19">
        <f t="shared" si="8"/>
        <v>0.22183300000000372</v>
      </c>
      <c r="R28" s="19">
        <f t="shared" si="8"/>
        <v>36.030333636999998</v>
      </c>
      <c r="S28" s="19">
        <f t="shared" si="8"/>
        <v>49.754410505999999</v>
      </c>
      <c r="T28" s="19">
        <f t="shared" si="8"/>
        <v>65.370562969999995</v>
      </c>
      <c r="U28" s="19">
        <f t="shared" si="8"/>
        <v>74.432428266999992</v>
      </c>
      <c r="V28" s="19">
        <f t="shared" si="8"/>
        <v>68.135932374999996</v>
      </c>
      <c r="W28" s="19">
        <f t="shared" si="8"/>
        <v>70.972202621000008</v>
      </c>
      <c r="X28" s="19">
        <f t="shared" si="8"/>
        <v>73.311783128999991</v>
      </c>
      <c r="Y28" s="19">
        <f t="shared" si="8"/>
        <v>69.998972167000005</v>
      </c>
      <c r="Z28" s="19">
        <f t="shared" si="8"/>
        <v>77.479405319999998</v>
      </c>
      <c r="AA28" s="19">
        <f t="shared" si="8"/>
        <v>85.075066033000013</v>
      </c>
      <c r="AB28" s="19">
        <f t="shared" ref="AB28:AG28" si="9">AB19 - AB26</f>
        <v>67.356921158000006</v>
      </c>
      <c r="AC28" s="19">
        <f t="shared" si="9"/>
        <v>64.452974401999995</v>
      </c>
      <c r="AD28" s="19">
        <f t="shared" si="9"/>
        <v>61.310617829999998</v>
      </c>
      <c r="AE28" s="19">
        <f t="shared" si="9"/>
        <v>51.823410296000006</v>
      </c>
      <c r="AF28" s="19">
        <f t="shared" si="9"/>
        <v>62.867119212999995</v>
      </c>
      <c r="AG28" s="19">
        <f t="shared" si="9"/>
        <v>99.554812519999984</v>
      </c>
      <c r="AH28" s="19">
        <f t="shared" ref="AH28:AK28" si="10">AH19 - AH26</f>
        <v>101.14752078999999</v>
      </c>
      <c r="AI28" s="19">
        <f t="shared" si="10"/>
        <v>91.699130709000002</v>
      </c>
      <c r="AJ28" s="19">
        <f t="shared" si="10"/>
        <v>82.717695169999985</v>
      </c>
      <c r="AK28" s="19">
        <f t="shared" si="10"/>
        <v>107.26166256999997</v>
      </c>
      <c r="AL28" s="19">
        <f t="shared" ref="AL28:AM28" si="11">AL19 - AL26</f>
        <v>108.65859100899999</v>
      </c>
      <c r="AM28" s="19">
        <f t="shared" si="11"/>
        <v>108.65859100899999</v>
      </c>
    </row>
    <row r="29" spans="1:39" x14ac:dyDescent="0.2">
      <c r="A29" s="6"/>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19"/>
      <c r="AC29" s="19"/>
      <c r="AD29" s="19"/>
      <c r="AE29" s="19"/>
      <c r="AF29" s="19"/>
      <c r="AG29" s="19"/>
      <c r="AH29" s="21"/>
      <c r="AI29" s="21"/>
      <c r="AJ29" s="21"/>
      <c r="AK29" s="21"/>
      <c r="AL29" s="21"/>
      <c r="AM29" s="21"/>
    </row>
    <row r="30" spans="1:39" x14ac:dyDescent="0.2">
      <c r="A30" s="6"/>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19"/>
      <c r="AC30" s="19"/>
      <c r="AD30" s="19"/>
      <c r="AE30" s="19"/>
      <c r="AF30" s="19"/>
      <c r="AG30" s="19"/>
      <c r="AH30" s="21"/>
      <c r="AI30" s="21"/>
      <c r="AJ30" s="21"/>
      <c r="AK30" s="21"/>
      <c r="AL30" s="21"/>
      <c r="AM30" s="21"/>
    </row>
    <row r="31" spans="1:39" x14ac:dyDescent="0.2">
      <c r="A31" s="6" t="s">
        <v>19</v>
      </c>
      <c r="B31" s="19">
        <f t="shared" ref="B31:AA31" si="12">SUM(B7:B9)</f>
        <v>23456</v>
      </c>
      <c r="C31" s="19">
        <f t="shared" si="12"/>
        <v>22660</v>
      </c>
      <c r="D31" s="19">
        <f t="shared" si="12"/>
        <v>21391</v>
      </c>
      <c r="E31" s="19">
        <f t="shared" si="12"/>
        <v>20020</v>
      </c>
      <c r="F31" s="19">
        <f t="shared" si="12"/>
        <v>20290</v>
      </c>
      <c r="G31" s="19">
        <f t="shared" si="12"/>
        <v>19795</v>
      </c>
      <c r="H31" s="19">
        <f t="shared" si="12"/>
        <v>19492</v>
      </c>
      <c r="I31" s="19">
        <f t="shared" si="12"/>
        <v>19245</v>
      </c>
      <c r="J31" s="19">
        <f t="shared" si="12"/>
        <v>18887</v>
      </c>
      <c r="K31" s="19">
        <f t="shared" si="12"/>
        <v>16230</v>
      </c>
      <c r="L31" s="19">
        <f t="shared" si="12"/>
        <v>16251.827439999999</v>
      </c>
      <c r="M31" s="19">
        <f t="shared" si="12"/>
        <v>16648.651059999997</v>
      </c>
      <c r="N31" s="19">
        <f t="shared" si="12"/>
        <v>16742.515719999999</v>
      </c>
      <c r="O31" s="19">
        <f t="shared" si="12"/>
        <v>15338.388053999999</v>
      </c>
      <c r="P31" s="19">
        <f t="shared" si="12"/>
        <v>14162.924778999999</v>
      </c>
      <c r="Q31" s="19">
        <f t="shared" si="12"/>
        <v>13735.147107999999</v>
      </c>
      <c r="R31" s="19">
        <f t="shared" si="12"/>
        <v>12742.411778920001</v>
      </c>
      <c r="S31" s="19">
        <f t="shared" si="12"/>
        <v>13188.504861130001</v>
      </c>
      <c r="T31" s="19">
        <f t="shared" si="12"/>
        <v>12618.95888079</v>
      </c>
      <c r="U31" s="19">
        <f t="shared" si="12"/>
        <v>12585.493226480001</v>
      </c>
      <c r="V31" s="19">
        <f t="shared" si="12"/>
        <v>10742.896995340001</v>
      </c>
      <c r="W31" s="19">
        <f t="shared" si="12"/>
        <v>10337.416108879999</v>
      </c>
      <c r="X31" s="19">
        <f t="shared" si="12"/>
        <v>9010.5670504499994</v>
      </c>
      <c r="Y31" s="19">
        <f t="shared" si="12"/>
        <v>7048.0064407999998</v>
      </c>
      <c r="Z31" s="19">
        <f t="shared" si="12"/>
        <v>6073.1071036899993</v>
      </c>
      <c r="AA31" s="19">
        <f t="shared" si="12"/>
        <v>5536.6581089600004</v>
      </c>
      <c r="AB31" s="19">
        <f t="shared" ref="AB31:AG31" si="13">SUM(AB7:AB9)</f>
        <v>4281.0330215499998</v>
      </c>
      <c r="AC31" s="19">
        <f t="shared" si="13"/>
        <v>4106.5230978099999</v>
      </c>
      <c r="AD31" s="19">
        <f t="shared" si="13"/>
        <v>3892.1318545899999</v>
      </c>
      <c r="AE31" s="19">
        <f t="shared" si="13"/>
        <v>2857.1044854800002</v>
      </c>
      <c r="AF31" s="19">
        <f t="shared" si="13"/>
        <v>2047.4815039989999</v>
      </c>
      <c r="AG31" s="19">
        <f t="shared" si="13"/>
        <v>1802.3418293960001</v>
      </c>
      <c r="AH31" s="19">
        <f t="shared" ref="AH31:AK31" si="14">SUM(AH7:AH9)</f>
        <v>1710.322909322</v>
      </c>
      <c r="AI31" s="19">
        <f t="shared" si="14"/>
        <v>1389.9902955049999</v>
      </c>
      <c r="AJ31" s="19">
        <f t="shared" si="14"/>
        <v>1111.6734376070001</v>
      </c>
      <c r="AK31" s="19">
        <f t="shared" si="14"/>
        <v>1265.9652932460001</v>
      </c>
      <c r="AL31" s="19">
        <f t="shared" ref="AL31:AM31" si="15">SUM(AL7:AL9)</f>
        <v>1167.7853971720001</v>
      </c>
      <c r="AM31" s="19">
        <f t="shared" si="15"/>
        <v>1013.684574998</v>
      </c>
    </row>
    <row r="32" spans="1:39" x14ac:dyDescent="0.2">
      <c r="A32" s="6" t="s">
        <v>20</v>
      </c>
      <c r="B32" s="19">
        <f t="shared" ref="B32:AA32" si="16">SUM(B10:B16)</f>
        <v>7101</v>
      </c>
      <c r="C32" s="19">
        <f t="shared" si="16"/>
        <v>4729</v>
      </c>
      <c r="D32" s="19">
        <f t="shared" si="16"/>
        <v>3807</v>
      </c>
      <c r="E32" s="19">
        <f t="shared" si="16"/>
        <v>2467</v>
      </c>
      <c r="F32" s="19">
        <f t="shared" si="16"/>
        <v>1901</v>
      </c>
      <c r="G32" s="19">
        <f t="shared" si="16"/>
        <v>1720</v>
      </c>
      <c r="H32" s="19">
        <f t="shared" si="16"/>
        <v>1759</v>
      </c>
      <c r="I32" s="19">
        <f t="shared" si="16"/>
        <v>1724</v>
      </c>
      <c r="J32" s="19">
        <f t="shared" si="16"/>
        <v>1676</v>
      </c>
      <c r="K32" s="19">
        <f t="shared" si="16"/>
        <v>1638</v>
      </c>
      <c r="L32" s="19">
        <f t="shared" si="16"/>
        <v>1403.4463499999999</v>
      </c>
      <c r="M32" s="19">
        <f t="shared" si="16"/>
        <v>1459.2061000000001</v>
      </c>
      <c r="N32" s="19">
        <f t="shared" si="16"/>
        <v>1463.6952500000002</v>
      </c>
      <c r="O32" s="19">
        <f t="shared" si="16"/>
        <v>1363.8552690000001</v>
      </c>
      <c r="P32" s="19">
        <f t="shared" si="16"/>
        <v>1417.979834</v>
      </c>
      <c r="Q32" s="19">
        <f t="shared" si="16"/>
        <v>1464.424387</v>
      </c>
      <c r="R32" s="19">
        <f t="shared" si="16"/>
        <v>1116.5034059571001</v>
      </c>
      <c r="S32" s="19">
        <f t="shared" si="16"/>
        <v>1124.1632221370999</v>
      </c>
      <c r="T32" s="19">
        <f t="shared" si="16"/>
        <v>1051.8272519715999</v>
      </c>
      <c r="U32" s="19">
        <f t="shared" si="16"/>
        <v>1063.2491861630999</v>
      </c>
      <c r="V32" s="19">
        <f t="shared" si="16"/>
        <v>859.22753813090003</v>
      </c>
      <c r="W32" s="19">
        <f t="shared" si="16"/>
        <v>839.8302307852</v>
      </c>
      <c r="X32" s="19">
        <f t="shared" si="16"/>
        <v>840.76340830710001</v>
      </c>
      <c r="Y32" s="19">
        <f t="shared" si="16"/>
        <v>659.34010219679999</v>
      </c>
      <c r="Z32" s="19">
        <f t="shared" si="16"/>
        <v>608.91715956109999</v>
      </c>
      <c r="AA32" s="19">
        <f t="shared" si="16"/>
        <v>615.49325071969997</v>
      </c>
      <c r="AB32" s="19">
        <f t="shared" ref="AB32:AG32" si="17">SUM(AB10:AB16)</f>
        <v>613.70570304419994</v>
      </c>
      <c r="AC32" s="19">
        <f t="shared" si="17"/>
        <v>548.24231727400002</v>
      </c>
      <c r="AD32" s="19">
        <f t="shared" si="17"/>
        <v>509.00643199130002</v>
      </c>
      <c r="AE32" s="19">
        <f t="shared" si="17"/>
        <v>475.01807355159997</v>
      </c>
      <c r="AF32" s="19">
        <f t="shared" si="17"/>
        <v>463.33204773749992</v>
      </c>
      <c r="AG32" s="19">
        <f t="shared" si="17"/>
        <v>454.05610159950004</v>
      </c>
      <c r="AH32" s="19">
        <f t="shared" ref="AH32:AK32" si="18">SUM(AH10:AH16)</f>
        <v>445.41220519820007</v>
      </c>
      <c r="AI32" s="19">
        <f t="shared" si="18"/>
        <v>413.45954162849995</v>
      </c>
      <c r="AJ32" s="19">
        <f t="shared" si="18"/>
        <v>483.99561878560002</v>
      </c>
      <c r="AK32" s="19">
        <f t="shared" si="18"/>
        <v>493.94670428589995</v>
      </c>
      <c r="AL32" s="19">
        <f t="shared" ref="AL32:AM32" si="19">SUM(AL10:AL16)</f>
        <v>481.61561535100003</v>
      </c>
      <c r="AM32" s="19">
        <f t="shared" si="19"/>
        <v>481.54999730100008</v>
      </c>
    </row>
    <row r="33" spans="1:39" x14ac:dyDescent="0.2">
      <c r="A33" s="6" t="s">
        <v>21</v>
      </c>
      <c r="B33" s="19">
        <f t="shared" ref="B33:AA33" si="20">B17+B18</f>
        <v>551</v>
      </c>
      <c r="C33" s="19">
        <f t="shared" si="20"/>
        <v>635</v>
      </c>
      <c r="D33" s="19">
        <f t="shared" si="20"/>
        <v>717</v>
      </c>
      <c r="E33" s="19">
        <f t="shared" si="20"/>
        <v>809</v>
      </c>
      <c r="F33" s="19">
        <f t="shared" si="20"/>
        <v>874</v>
      </c>
      <c r="G33" s="19">
        <f t="shared" si="20"/>
        <v>848</v>
      </c>
      <c r="H33" s="19">
        <f t="shared" si="20"/>
        <v>821</v>
      </c>
      <c r="I33" s="19">
        <f t="shared" si="20"/>
        <v>794</v>
      </c>
      <c r="J33" s="19">
        <f t="shared" si="20"/>
        <v>768</v>
      </c>
      <c r="K33" s="19">
        <f t="shared" si="20"/>
        <v>741</v>
      </c>
      <c r="L33" s="19">
        <f t="shared" si="20"/>
        <v>714.78608999999994</v>
      </c>
      <c r="M33" s="19">
        <f t="shared" si="20"/>
        <v>725.39738999999997</v>
      </c>
      <c r="N33" s="19">
        <f t="shared" si="20"/>
        <v>732.06387999999993</v>
      </c>
      <c r="O33" s="19">
        <f t="shared" si="20"/>
        <v>775.80620900000008</v>
      </c>
      <c r="P33" s="19">
        <f t="shared" si="20"/>
        <v>696.55436499999996</v>
      </c>
      <c r="Q33" s="19">
        <f t="shared" si="20"/>
        <v>687.83118000000002</v>
      </c>
      <c r="R33" s="19">
        <f t="shared" si="20"/>
        <v>903.60782813999992</v>
      </c>
      <c r="S33" s="19">
        <f t="shared" si="20"/>
        <v>945.98059172000001</v>
      </c>
      <c r="T33" s="19">
        <f t="shared" si="20"/>
        <v>856.55141643000002</v>
      </c>
      <c r="U33" s="19">
        <f t="shared" si="20"/>
        <v>798.38054884000007</v>
      </c>
      <c r="V33" s="19">
        <f t="shared" si="20"/>
        <v>725.02244613999994</v>
      </c>
      <c r="W33" s="19">
        <f t="shared" si="20"/>
        <v>289.41541427200002</v>
      </c>
      <c r="X33" s="19">
        <f t="shared" si="20"/>
        <v>219.936418936</v>
      </c>
      <c r="Y33" s="19">
        <f t="shared" si="20"/>
        <v>198.31847815200001</v>
      </c>
      <c r="Z33" s="19">
        <f t="shared" si="20"/>
        <v>165.08383004000001</v>
      </c>
      <c r="AA33" s="19">
        <f t="shared" si="20"/>
        <v>146.213452424</v>
      </c>
      <c r="AB33" s="19">
        <f t="shared" ref="AB33:AG33" si="21">AB17+AB18</f>
        <v>110.503019878</v>
      </c>
      <c r="AC33" s="19">
        <f t="shared" si="21"/>
        <v>110.551877319</v>
      </c>
      <c r="AD33" s="19">
        <f t="shared" si="21"/>
        <v>112.158833719</v>
      </c>
      <c r="AE33" s="19">
        <f t="shared" si="21"/>
        <v>52.942704182</v>
      </c>
      <c r="AF33" s="19">
        <f t="shared" si="21"/>
        <v>49.866675858000001</v>
      </c>
      <c r="AG33" s="19">
        <f t="shared" si="21"/>
        <v>50.716748890000005</v>
      </c>
      <c r="AH33" s="19">
        <f t="shared" ref="AH33:AK33" si="22">AH17+AH18</f>
        <v>49.913686342000005</v>
      </c>
      <c r="AI33" s="19">
        <f t="shared" si="22"/>
        <v>44.210571195</v>
      </c>
      <c r="AJ33" s="19">
        <f t="shared" si="22"/>
        <v>25.311190552399999</v>
      </c>
      <c r="AK33" s="19">
        <f t="shared" si="22"/>
        <v>26.651311631700001</v>
      </c>
      <c r="AL33" s="19">
        <f t="shared" ref="AL33:AM33" si="23">AL17+AL18</f>
        <v>27.845646642999998</v>
      </c>
      <c r="AM33" s="19">
        <f t="shared" si="23"/>
        <v>29.149344311</v>
      </c>
    </row>
    <row r="34" spans="1:39" x14ac:dyDescent="0.2">
      <c r="A34" s="6" t="s">
        <v>22</v>
      </c>
      <c r="B34" s="19">
        <f t="shared" ref="B34:AA34" si="24">B19</f>
        <v>110</v>
      </c>
      <c r="C34" s="19">
        <f t="shared" si="24"/>
        <v>20</v>
      </c>
      <c r="D34" s="19">
        <f t="shared" si="24"/>
        <v>11</v>
      </c>
      <c r="E34" s="19">
        <f t="shared" si="24"/>
        <v>11</v>
      </c>
      <c r="F34" s="19">
        <f t="shared" si="24"/>
        <v>12</v>
      </c>
      <c r="G34" s="19">
        <f t="shared" si="24"/>
        <v>11.85075</v>
      </c>
      <c r="H34" s="19">
        <f t="shared" si="24"/>
        <v>10</v>
      </c>
      <c r="I34" s="19">
        <f t="shared" si="24"/>
        <v>10</v>
      </c>
      <c r="J34" s="19">
        <f t="shared" si="24"/>
        <v>15</v>
      </c>
      <c r="K34" s="19">
        <f t="shared" si="24"/>
        <v>10</v>
      </c>
      <c r="L34" s="19">
        <f t="shared" si="24"/>
        <v>15.20858</v>
      </c>
      <c r="M34" s="19">
        <f t="shared" si="24"/>
        <v>6.6106699999999998</v>
      </c>
      <c r="N34" s="19">
        <f t="shared" si="24"/>
        <v>6.1332200000000006</v>
      </c>
      <c r="O34" s="19">
        <f t="shared" si="24"/>
        <v>67.435986999999997</v>
      </c>
      <c r="P34" s="19">
        <f t="shared" si="24"/>
        <v>69.539186999999998</v>
      </c>
      <c r="Q34" s="19">
        <f t="shared" si="24"/>
        <v>44.252963000000001</v>
      </c>
      <c r="R34" s="19">
        <f t="shared" si="24"/>
        <v>82.960585494</v>
      </c>
      <c r="S34" s="19">
        <f t="shared" si="24"/>
        <v>114.28334681</v>
      </c>
      <c r="T34" s="19">
        <f t="shared" si="24"/>
        <v>103.53017317</v>
      </c>
      <c r="U34" s="19">
        <f t="shared" si="24"/>
        <v>115.44240560999999</v>
      </c>
      <c r="V34" s="19">
        <f t="shared" si="24"/>
        <v>113.52077539</v>
      </c>
      <c r="W34" s="19">
        <f t="shared" si="24"/>
        <v>130.80609303</v>
      </c>
      <c r="X34" s="19">
        <f t="shared" si="24"/>
        <v>106.48125315</v>
      </c>
      <c r="Y34" s="19">
        <f t="shared" si="24"/>
        <v>98.608015656000006</v>
      </c>
      <c r="Z34" s="19">
        <f t="shared" si="24"/>
        <v>91.141642593</v>
      </c>
      <c r="AA34" s="19">
        <f t="shared" si="24"/>
        <v>129.89852758000001</v>
      </c>
      <c r="AB34" s="19">
        <f t="shared" ref="AB34:AG34" si="25">AB19</f>
        <v>111.72368819</v>
      </c>
      <c r="AC34" s="19">
        <f t="shared" si="25"/>
        <v>85.104249818</v>
      </c>
      <c r="AD34" s="19">
        <f t="shared" si="25"/>
        <v>85.023124523999996</v>
      </c>
      <c r="AE34" s="19">
        <f t="shared" si="25"/>
        <v>117.36755995</v>
      </c>
      <c r="AF34" s="19">
        <f t="shared" si="25"/>
        <v>135.00524267</v>
      </c>
      <c r="AG34" s="19">
        <f t="shared" si="25"/>
        <v>201.23546454999999</v>
      </c>
      <c r="AH34" s="19">
        <f t="shared" ref="AH34:AK34" si="26">AH19</f>
        <v>205.31771391999999</v>
      </c>
      <c r="AI34" s="19">
        <f t="shared" si="26"/>
        <v>117.68795695999999</v>
      </c>
      <c r="AJ34" s="19">
        <f t="shared" si="26"/>
        <v>223.57992616999999</v>
      </c>
      <c r="AK34" s="19">
        <f t="shared" si="26"/>
        <v>281.08390495999998</v>
      </c>
      <c r="AL34" s="19">
        <f t="shared" ref="AL34:AM34" si="27">AL19</f>
        <v>176.12663502999999</v>
      </c>
      <c r="AM34" s="19">
        <f t="shared" si="27"/>
        <v>176.12663502999999</v>
      </c>
    </row>
    <row r="35" spans="1:39" x14ac:dyDescent="0.2">
      <c r="A35" s="6" t="s">
        <v>15</v>
      </c>
      <c r="B35" s="19">
        <f t="shared" ref="B35:AA35" si="28">SUM(B31:B34)</f>
        <v>31218</v>
      </c>
      <c r="C35" s="19">
        <f t="shared" si="28"/>
        <v>28044</v>
      </c>
      <c r="D35" s="19">
        <f t="shared" si="28"/>
        <v>25926</v>
      </c>
      <c r="E35" s="19">
        <f t="shared" si="28"/>
        <v>23307</v>
      </c>
      <c r="F35" s="19">
        <f t="shared" si="28"/>
        <v>23077</v>
      </c>
      <c r="G35" s="19">
        <f t="shared" si="28"/>
        <v>22374.850750000001</v>
      </c>
      <c r="H35" s="19">
        <f t="shared" si="28"/>
        <v>22082</v>
      </c>
      <c r="I35" s="19">
        <f t="shared" si="28"/>
        <v>21773</v>
      </c>
      <c r="J35" s="19">
        <f t="shared" si="28"/>
        <v>21346</v>
      </c>
      <c r="K35" s="19">
        <f t="shared" si="28"/>
        <v>18619</v>
      </c>
      <c r="L35" s="19">
        <f t="shared" si="28"/>
        <v>18385.268459999999</v>
      </c>
      <c r="M35" s="19">
        <f t="shared" si="28"/>
        <v>18839.865219999992</v>
      </c>
      <c r="N35" s="19">
        <f t="shared" si="28"/>
        <v>18944.408070000001</v>
      </c>
      <c r="O35" s="19">
        <f t="shared" si="28"/>
        <v>17545.485518999998</v>
      </c>
      <c r="P35" s="19">
        <f t="shared" si="28"/>
        <v>16346.998164999999</v>
      </c>
      <c r="Q35" s="19">
        <f t="shared" si="28"/>
        <v>15931.655638</v>
      </c>
      <c r="R35" s="19">
        <f t="shared" si="28"/>
        <v>14845.483598511102</v>
      </c>
      <c r="S35" s="19">
        <f t="shared" si="28"/>
        <v>15372.9320217971</v>
      </c>
      <c r="T35" s="19">
        <f t="shared" si="28"/>
        <v>14630.8677223616</v>
      </c>
      <c r="U35" s="19">
        <f t="shared" si="28"/>
        <v>14562.565367093101</v>
      </c>
      <c r="V35" s="19">
        <f t="shared" si="28"/>
        <v>12440.667755000901</v>
      </c>
      <c r="W35" s="19">
        <f t="shared" si="28"/>
        <v>11597.467846967198</v>
      </c>
      <c r="X35" s="19">
        <f t="shared" si="28"/>
        <v>10177.7481308431</v>
      </c>
      <c r="Y35" s="19">
        <f t="shared" si="28"/>
        <v>8004.2730368048005</v>
      </c>
      <c r="Z35" s="19">
        <f t="shared" si="28"/>
        <v>6938.2497358840992</v>
      </c>
      <c r="AA35" s="19">
        <f t="shared" si="28"/>
        <v>6428.2633396837</v>
      </c>
      <c r="AB35" s="19">
        <f t="shared" ref="AB35:AG35" si="29">SUM(AB31:AB34)</f>
        <v>5116.9654326621994</v>
      </c>
      <c r="AC35" s="19">
        <f t="shared" si="29"/>
        <v>4850.421542221</v>
      </c>
      <c r="AD35" s="19">
        <f t="shared" si="29"/>
        <v>4598.3202448243001</v>
      </c>
      <c r="AE35" s="19">
        <f t="shared" si="29"/>
        <v>3502.4328231636005</v>
      </c>
      <c r="AF35" s="19">
        <f t="shared" si="29"/>
        <v>2695.6854702644996</v>
      </c>
      <c r="AG35" s="19">
        <f t="shared" si="29"/>
        <v>2508.3501444355002</v>
      </c>
      <c r="AH35" s="19">
        <f t="shared" ref="AH35:AK35" si="30">SUM(AH31:AH34)</f>
        <v>2410.9665147822002</v>
      </c>
      <c r="AI35" s="19">
        <f t="shared" si="30"/>
        <v>1965.3483652885</v>
      </c>
      <c r="AJ35" s="19">
        <f t="shared" si="30"/>
        <v>1844.560173115</v>
      </c>
      <c r="AK35" s="19">
        <f t="shared" si="30"/>
        <v>2067.6472141236</v>
      </c>
      <c r="AL35" s="19">
        <f t="shared" ref="AL35:AM35" si="31">SUM(AL31:AL34)</f>
        <v>1853.3732941960002</v>
      </c>
      <c r="AM35" s="19">
        <f t="shared" si="31"/>
        <v>1700.5105516400001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34"/>
  <sheetViews>
    <sheetView workbookViewId="0">
      <pane xSplit="1" ySplit="6" topLeftCell="Z7" activePane="bottomRight" state="frozen"/>
      <selection pane="topRight" activeCell="B1" sqref="B1"/>
      <selection pane="bottomLeft" activeCell="A2" sqref="A2"/>
      <selection pane="bottomRight" activeCell="AM26" sqref="AM26:AM34"/>
    </sheetView>
  </sheetViews>
  <sheetFormatPr defaultColWidth="9.140625" defaultRowHeight="12.75" x14ac:dyDescent="0.2"/>
  <cols>
    <col min="1" max="1" width="35.5703125" style="17" bestFit="1" customWidth="1"/>
    <col min="2" max="16384" width="9.140625" style="17"/>
  </cols>
  <sheetData>
    <row r="1" spans="1:39" x14ac:dyDescent="0.2">
      <c r="A1" s="16" t="s">
        <v>30</v>
      </c>
    </row>
    <row r="2" spans="1:39" ht="25.5" x14ac:dyDescent="0.2">
      <c r="A2" s="18" t="s">
        <v>25</v>
      </c>
    </row>
    <row r="3" spans="1:39" x14ac:dyDescent="0.2">
      <c r="A3" s="18"/>
    </row>
    <row r="4" spans="1:39" x14ac:dyDescent="0.2">
      <c r="A4" s="18"/>
    </row>
    <row r="6" spans="1:39" x14ac:dyDescent="0.2">
      <c r="A6" s="3" t="s">
        <v>0</v>
      </c>
      <c r="B6" s="4">
        <v>1970</v>
      </c>
      <c r="C6" s="4">
        <v>1975</v>
      </c>
      <c r="D6" s="4">
        <v>1980</v>
      </c>
      <c r="E6" s="4">
        <v>1985</v>
      </c>
      <c r="F6" s="4">
        <v>1990</v>
      </c>
      <c r="G6" s="4">
        <v>1991</v>
      </c>
      <c r="H6" s="4">
        <v>1992</v>
      </c>
      <c r="I6" s="4">
        <v>1993</v>
      </c>
      <c r="J6" s="4">
        <v>1994</v>
      </c>
      <c r="K6" s="4">
        <v>1995</v>
      </c>
      <c r="L6" s="4">
        <v>1996</v>
      </c>
      <c r="M6" s="4">
        <v>1997</v>
      </c>
      <c r="N6" s="4">
        <v>1998</v>
      </c>
      <c r="O6" s="4">
        <v>1999</v>
      </c>
      <c r="P6" s="4">
        <v>2000</v>
      </c>
      <c r="Q6" s="4">
        <v>2001</v>
      </c>
      <c r="R6" s="4">
        <v>2002</v>
      </c>
      <c r="S6" s="4">
        <v>2003</v>
      </c>
      <c r="T6" s="4">
        <v>2004</v>
      </c>
      <c r="U6" s="4">
        <v>2005</v>
      </c>
      <c r="V6" s="4">
        <v>2006</v>
      </c>
      <c r="W6" s="4">
        <v>2007</v>
      </c>
      <c r="X6" s="4">
        <v>2008</v>
      </c>
      <c r="Y6" s="4">
        <v>2009</v>
      </c>
      <c r="Z6" s="4">
        <v>2010</v>
      </c>
      <c r="AA6" s="4">
        <v>2011</v>
      </c>
      <c r="AB6" s="4">
        <v>2012</v>
      </c>
      <c r="AC6" s="4">
        <v>2013</v>
      </c>
      <c r="AD6" s="4">
        <v>2014</v>
      </c>
      <c r="AE6" s="4">
        <v>2015</v>
      </c>
      <c r="AF6" s="4">
        <v>2016</v>
      </c>
      <c r="AG6" s="4">
        <v>2017</v>
      </c>
      <c r="AH6" s="23">
        <v>2018</v>
      </c>
      <c r="AI6" s="23">
        <v>2019</v>
      </c>
      <c r="AJ6" s="23">
        <v>2020</v>
      </c>
      <c r="AK6" s="23">
        <v>2021</v>
      </c>
      <c r="AL6" s="23">
        <v>2022</v>
      </c>
      <c r="AM6" s="23">
        <v>2023</v>
      </c>
    </row>
    <row r="7" spans="1:39" x14ac:dyDescent="0.2">
      <c r="A7" s="14" t="s">
        <v>1</v>
      </c>
      <c r="B7" s="22">
        <v>30</v>
      </c>
      <c r="C7" s="22">
        <v>40</v>
      </c>
      <c r="D7" s="22">
        <v>45</v>
      </c>
      <c r="E7" s="22">
        <v>32</v>
      </c>
      <c r="F7" s="22">
        <v>47</v>
      </c>
      <c r="G7" s="22">
        <v>44</v>
      </c>
      <c r="H7" s="22">
        <v>44</v>
      </c>
      <c r="I7" s="22">
        <v>45</v>
      </c>
      <c r="J7" s="22">
        <v>45</v>
      </c>
      <c r="K7" s="22">
        <v>44</v>
      </c>
      <c r="L7" s="22">
        <v>49.74</v>
      </c>
      <c r="M7" s="22">
        <v>52.225999999999999</v>
      </c>
      <c r="N7" s="22">
        <v>56.347000000000001</v>
      </c>
      <c r="O7" s="22">
        <v>54.057000000000002</v>
      </c>
      <c r="P7" s="22">
        <v>61.850999999999999</v>
      </c>
      <c r="Q7" s="22">
        <v>60.517000000000003</v>
      </c>
      <c r="R7" s="13">
        <v>49.463375767999999</v>
      </c>
      <c r="S7" s="13">
        <v>49.403489065000002</v>
      </c>
      <c r="T7" s="13">
        <v>48.082957243999999</v>
      </c>
      <c r="U7" s="13">
        <v>48.082957243999999</v>
      </c>
      <c r="V7" s="13">
        <v>45.147299281000002</v>
      </c>
      <c r="W7" s="13">
        <v>44.353920686999999</v>
      </c>
      <c r="X7" s="13">
        <v>44.353920686999999</v>
      </c>
      <c r="Y7" s="13">
        <v>39.121200236</v>
      </c>
      <c r="Z7" s="13">
        <v>40.537182905000002</v>
      </c>
      <c r="AA7" s="13">
        <v>40.488766867000002</v>
      </c>
      <c r="AB7" s="13">
        <v>39.990857417999997</v>
      </c>
      <c r="AC7" s="13">
        <v>39.691013730999998</v>
      </c>
      <c r="AD7" s="13">
        <v>38.040288549000003</v>
      </c>
      <c r="AE7" s="13">
        <v>35.737511349999998</v>
      </c>
      <c r="AF7" s="13">
        <v>34.632096451000002</v>
      </c>
      <c r="AG7" s="13">
        <v>31.727088404</v>
      </c>
      <c r="AH7" s="13">
        <v>32.873280799</v>
      </c>
      <c r="AI7" s="13">
        <v>31.545595341999999</v>
      </c>
      <c r="AJ7" s="13">
        <v>28.647484163000001</v>
      </c>
      <c r="AK7" s="13">
        <v>30.094497101000002</v>
      </c>
      <c r="AL7" s="13">
        <v>29.219022923000001</v>
      </c>
      <c r="AM7" s="13">
        <v>29.219022923000001</v>
      </c>
    </row>
    <row r="8" spans="1:39" x14ac:dyDescent="0.2">
      <c r="A8" s="14" t="s">
        <v>2</v>
      </c>
      <c r="B8" s="22">
        <v>150</v>
      </c>
      <c r="C8" s="22">
        <v>150</v>
      </c>
      <c r="D8" s="22">
        <v>157</v>
      </c>
      <c r="E8" s="22">
        <v>134</v>
      </c>
      <c r="F8" s="22">
        <v>182</v>
      </c>
      <c r="G8" s="22">
        <v>196</v>
      </c>
      <c r="H8" s="22">
        <v>187</v>
      </c>
      <c r="I8" s="22">
        <v>186</v>
      </c>
      <c r="J8" s="22">
        <v>196</v>
      </c>
      <c r="K8" s="22">
        <v>206</v>
      </c>
      <c r="L8" s="22">
        <v>179.14500000000001</v>
      </c>
      <c r="M8" s="22">
        <v>175.39599999999999</v>
      </c>
      <c r="N8" s="22">
        <v>173.78899999999999</v>
      </c>
      <c r="O8" s="22">
        <v>171.715</v>
      </c>
      <c r="P8" s="22">
        <v>173.036</v>
      </c>
      <c r="Q8" s="22">
        <v>175.53899999999999</v>
      </c>
      <c r="R8" s="13">
        <v>148.85021166000001</v>
      </c>
      <c r="S8" s="13">
        <v>148.70996823999999</v>
      </c>
      <c r="T8" s="13">
        <v>129.53876471000001</v>
      </c>
      <c r="U8" s="13">
        <v>129.47597680999999</v>
      </c>
      <c r="V8" s="13">
        <v>113.94580417</v>
      </c>
      <c r="W8" s="13">
        <v>114.5092689</v>
      </c>
      <c r="X8" s="13">
        <v>114.31502731</v>
      </c>
      <c r="Y8" s="13">
        <v>117.14675962</v>
      </c>
      <c r="Z8" s="13">
        <v>107.16420223</v>
      </c>
      <c r="AA8" s="13">
        <v>110.05175787</v>
      </c>
      <c r="AB8" s="13">
        <v>110.39659462</v>
      </c>
      <c r="AC8" s="13">
        <v>107.48876454000001</v>
      </c>
      <c r="AD8" s="13">
        <v>108.01443102</v>
      </c>
      <c r="AE8" s="13">
        <v>109.14023149000001</v>
      </c>
      <c r="AF8" s="13">
        <v>120.53299994</v>
      </c>
      <c r="AG8" s="13">
        <v>110.80539235000001</v>
      </c>
      <c r="AH8" s="13">
        <v>114.97752842</v>
      </c>
      <c r="AI8" s="13">
        <v>117.40909881</v>
      </c>
      <c r="AJ8" s="13">
        <v>112.51035324999999</v>
      </c>
      <c r="AK8" s="13">
        <v>111.67666884</v>
      </c>
      <c r="AL8" s="13">
        <v>112.81955519</v>
      </c>
      <c r="AM8" s="13">
        <v>112.81955519</v>
      </c>
    </row>
    <row r="9" spans="1:39" x14ac:dyDescent="0.2">
      <c r="A9" s="14" t="s">
        <v>3</v>
      </c>
      <c r="B9" s="22">
        <v>541</v>
      </c>
      <c r="C9" s="22">
        <v>470</v>
      </c>
      <c r="D9" s="22">
        <v>848</v>
      </c>
      <c r="E9" s="22">
        <v>1403</v>
      </c>
      <c r="F9" s="22">
        <v>776</v>
      </c>
      <c r="G9" s="22">
        <v>835</v>
      </c>
      <c r="H9" s="22">
        <v>884</v>
      </c>
      <c r="I9" s="22">
        <v>762</v>
      </c>
      <c r="J9" s="22">
        <v>748</v>
      </c>
      <c r="K9" s="22">
        <v>823</v>
      </c>
      <c r="L9" s="22">
        <v>893.31700000000001</v>
      </c>
      <c r="M9" s="22">
        <v>892.73699999999997</v>
      </c>
      <c r="N9" s="22">
        <v>889.47400000000005</v>
      </c>
      <c r="O9" s="22">
        <v>919</v>
      </c>
      <c r="P9" s="22">
        <v>949.00400000000002</v>
      </c>
      <c r="Q9" s="22">
        <v>949.85900000000004</v>
      </c>
      <c r="R9" s="13">
        <v>340.52683139999999</v>
      </c>
      <c r="S9" s="13">
        <v>356.05859591000001</v>
      </c>
      <c r="T9" s="13">
        <v>362.66415991000002</v>
      </c>
      <c r="U9" s="13">
        <v>378.33566925000002</v>
      </c>
      <c r="V9" s="13">
        <v>326.85621522999998</v>
      </c>
      <c r="W9" s="13">
        <v>357.89129797999999</v>
      </c>
      <c r="X9" s="13">
        <v>396.76610751999999</v>
      </c>
      <c r="Y9" s="13">
        <v>422.49225251000001</v>
      </c>
      <c r="Z9" s="13">
        <v>450.59477738999999</v>
      </c>
      <c r="AA9" s="13">
        <v>438.09294976000001</v>
      </c>
      <c r="AB9" s="13">
        <v>371.81219249999998</v>
      </c>
      <c r="AC9" s="13">
        <v>474.88870035000002</v>
      </c>
      <c r="AD9" s="13">
        <v>480.33966693000002</v>
      </c>
      <c r="AE9" s="13">
        <v>426.49705125999998</v>
      </c>
      <c r="AF9" s="13">
        <v>373.08894006000003</v>
      </c>
      <c r="AG9" s="13">
        <v>361.8491755</v>
      </c>
      <c r="AH9" s="13">
        <v>435.18835437000001</v>
      </c>
      <c r="AI9" s="13">
        <v>452.20693227999999</v>
      </c>
      <c r="AJ9" s="13">
        <v>488.84536162000001</v>
      </c>
      <c r="AK9" s="13">
        <v>486.78789685999999</v>
      </c>
      <c r="AL9" s="13">
        <v>486.80010715999998</v>
      </c>
      <c r="AM9" s="13">
        <v>486.80010715999998</v>
      </c>
    </row>
    <row r="10" spans="1:39" x14ac:dyDescent="0.2">
      <c r="A10" s="14" t="s">
        <v>4</v>
      </c>
      <c r="B10" s="22">
        <v>1341</v>
      </c>
      <c r="C10" s="22">
        <v>1351</v>
      </c>
      <c r="D10" s="22">
        <v>1595</v>
      </c>
      <c r="E10" s="22">
        <v>881</v>
      </c>
      <c r="F10" s="22">
        <v>634</v>
      </c>
      <c r="G10" s="22">
        <v>710</v>
      </c>
      <c r="H10" s="22">
        <v>715</v>
      </c>
      <c r="I10" s="22">
        <v>701</v>
      </c>
      <c r="J10" s="22">
        <v>691</v>
      </c>
      <c r="K10" s="22">
        <v>660</v>
      </c>
      <c r="L10" s="22">
        <v>388.25900000000001</v>
      </c>
      <c r="M10" s="22">
        <v>388.024</v>
      </c>
      <c r="N10" s="22">
        <v>394.33199999999999</v>
      </c>
      <c r="O10" s="22">
        <v>251.119</v>
      </c>
      <c r="P10" s="22">
        <v>253.53700000000001</v>
      </c>
      <c r="Q10" s="22">
        <v>261.86799999999999</v>
      </c>
      <c r="R10" s="13">
        <v>250.02631410999999</v>
      </c>
      <c r="S10" s="13">
        <v>250.02631410999999</v>
      </c>
      <c r="T10" s="13">
        <v>235.90025542999999</v>
      </c>
      <c r="U10" s="13">
        <v>235.90025542999999</v>
      </c>
      <c r="V10" s="13">
        <v>88.469045761000004</v>
      </c>
      <c r="W10" s="13">
        <v>91.393505578000003</v>
      </c>
      <c r="X10" s="13">
        <v>91.393505578000003</v>
      </c>
      <c r="Y10" s="13">
        <v>84.109887791999995</v>
      </c>
      <c r="Z10" s="13">
        <v>82.956125846999996</v>
      </c>
      <c r="AA10" s="13">
        <v>82.978884847000003</v>
      </c>
      <c r="AB10" s="13">
        <v>82.956125846999996</v>
      </c>
      <c r="AC10" s="13">
        <v>81.597348007999997</v>
      </c>
      <c r="AD10" s="13">
        <v>76.874533966000001</v>
      </c>
      <c r="AE10" s="13">
        <v>76.875562505999994</v>
      </c>
      <c r="AF10" s="13">
        <v>81.927249939000006</v>
      </c>
      <c r="AG10" s="13">
        <v>75.240760573000003</v>
      </c>
      <c r="AH10" s="13">
        <v>77.095705602999999</v>
      </c>
      <c r="AI10" s="13">
        <v>74.452916720999994</v>
      </c>
      <c r="AJ10" s="13">
        <v>70.263188928999995</v>
      </c>
      <c r="AK10" s="13">
        <v>70.920639770999998</v>
      </c>
      <c r="AL10" s="13">
        <v>69.761685360000001</v>
      </c>
      <c r="AM10" s="13">
        <v>69.761685360000001</v>
      </c>
    </row>
    <row r="11" spans="1:39" x14ac:dyDescent="0.2">
      <c r="A11" s="14" t="s">
        <v>5</v>
      </c>
      <c r="B11" s="22">
        <v>394</v>
      </c>
      <c r="C11" s="22">
        <v>336</v>
      </c>
      <c r="D11" s="22">
        <v>273</v>
      </c>
      <c r="E11" s="22">
        <v>76</v>
      </c>
      <c r="F11" s="22">
        <v>122</v>
      </c>
      <c r="G11" s="22">
        <v>123</v>
      </c>
      <c r="H11" s="22">
        <v>124</v>
      </c>
      <c r="I11" s="22">
        <v>124</v>
      </c>
      <c r="J11" s="22">
        <v>126</v>
      </c>
      <c r="K11" s="22">
        <v>125</v>
      </c>
      <c r="L11" s="22">
        <v>73.394999999999996</v>
      </c>
      <c r="M11" s="22">
        <v>77.908000000000001</v>
      </c>
      <c r="N11" s="22">
        <v>77.581000000000003</v>
      </c>
      <c r="O11" s="22">
        <v>65.686999999999998</v>
      </c>
      <c r="P11" s="22">
        <v>67.388000000000005</v>
      </c>
      <c r="Q11" s="22">
        <v>71.278000000000006</v>
      </c>
      <c r="R11" s="13">
        <v>44.983220023999998</v>
      </c>
      <c r="S11" s="13">
        <v>44.983220023999998</v>
      </c>
      <c r="T11" s="13">
        <v>48.629629733000002</v>
      </c>
      <c r="U11" s="13">
        <v>48.629629733000002</v>
      </c>
      <c r="V11" s="13">
        <v>37.535586160000001</v>
      </c>
      <c r="W11" s="13">
        <v>37.535586160000001</v>
      </c>
      <c r="X11" s="13">
        <v>37.535586160000001</v>
      </c>
      <c r="Y11" s="13">
        <v>28.659614455</v>
      </c>
      <c r="Z11" s="13">
        <v>34.147688238000001</v>
      </c>
      <c r="AA11" s="13">
        <v>34.147688238000001</v>
      </c>
      <c r="AB11" s="13">
        <v>34.147688238000001</v>
      </c>
      <c r="AC11" s="13">
        <v>28.249901771000001</v>
      </c>
      <c r="AD11" s="13">
        <v>28.716806732999999</v>
      </c>
      <c r="AE11" s="13">
        <v>26.285270454999999</v>
      </c>
      <c r="AF11" s="13">
        <v>22.590422782000001</v>
      </c>
      <c r="AG11" s="13">
        <v>22.098625691999999</v>
      </c>
      <c r="AH11" s="13">
        <v>23.638174054</v>
      </c>
      <c r="AI11" s="13">
        <v>23.416840004000001</v>
      </c>
      <c r="AJ11" s="13">
        <v>19.280096313000001</v>
      </c>
      <c r="AK11" s="13">
        <v>20.845477367000001</v>
      </c>
      <c r="AL11" s="13">
        <v>21.379695891000001</v>
      </c>
      <c r="AM11" s="13">
        <v>21.379695891000001</v>
      </c>
    </row>
    <row r="12" spans="1:39" x14ac:dyDescent="0.2">
      <c r="A12" s="14" t="s">
        <v>6</v>
      </c>
      <c r="B12" s="22">
        <v>1194</v>
      </c>
      <c r="C12" s="22">
        <v>1342</v>
      </c>
      <c r="D12" s="22">
        <v>1440</v>
      </c>
      <c r="E12" s="22">
        <v>703</v>
      </c>
      <c r="F12" s="22">
        <v>611</v>
      </c>
      <c r="G12" s="22">
        <v>640</v>
      </c>
      <c r="H12" s="22">
        <v>632</v>
      </c>
      <c r="I12" s="22">
        <v>649</v>
      </c>
      <c r="J12" s="22">
        <v>647</v>
      </c>
      <c r="K12" s="22">
        <v>642</v>
      </c>
      <c r="L12" s="22">
        <v>476.94900000000001</v>
      </c>
      <c r="M12" s="22">
        <v>487.28100000000001</v>
      </c>
      <c r="N12" s="22">
        <v>484.55500000000001</v>
      </c>
      <c r="O12" s="22">
        <v>456.76400000000001</v>
      </c>
      <c r="P12" s="22">
        <v>428.47</v>
      </c>
      <c r="Q12" s="22">
        <v>440.839</v>
      </c>
      <c r="R12" s="13">
        <v>2116.2065966999999</v>
      </c>
      <c r="S12" s="13">
        <v>2158.2301213000001</v>
      </c>
      <c r="T12" s="13">
        <v>2214.3123065</v>
      </c>
      <c r="U12" s="13">
        <v>2286.3866357000002</v>
      </c>
      <c r="V12" s="13">
        <v>2385.1828415999998</v>
      </c>
      <c r="W12" s="13">
        <v>2436.5813753000002</v>
      </c>
      <c r="X12" s="13">
        <v>2564.4628075999999</v>
      </c>
      <c r="Y12" s="13">
        <v>2349.9213565999999</v>
      </c>
      <c r="Z12" s="13">
        <v>2367.6967500999999</v>
      </c>
      <c r="AA12" s="13">
        <v>2623.6227604000001</v>
      </c>
      <c r="AB12" s="13">
        <v>3055.6962874000001</v>
      </c>
      <c r="AC12" s="13">
        <v>2723.9572460999998</v>
      </c>
      <c r="AD12" s="13">
        <v>3080.7584691000002</v>
      </c>
      <c r="AE12" s="13">
        <v>3109.3586411000001</v>
      </c>
      <c r="AF12" s="13">
        <v>2669.4057968000002</v>
      </c>
      <c r="AG12" s="13">
        <v>2579.1983042000002</v>
      </c>
      <c r="AH12" s="13">
        <v>2699.4920696999998</v>
      </c>
      <c r="AI12" s="13">
        <v>2671.7297821000002</v>
      </c>
      <c r="AJ12" s="13">
        <v>2710.2503861</v>
      </c>
      <c r="AK12" s="13">
        <v>3018.1698290999998</v>
      </c>
      <c r="AL12" s="13">
        <v>3017.6030818999998</v>
      </c>
      <c r="AM12" s="13">
        <v>3017.6030818999998</v>
      </c>
    </row>
    <row r="13" spans="1:39" x14ac:dyDescent="0.2">
      <c r="A13" s="14" t="s">
        <v>7</v>
      </c>
      <c r="B13" s="22">
        <v>270</v>
      </c>
      <c r="C13" s="22">
        <v>235</v>
      </c>
      <c r="D13" s="22">
        <v>237</v>
      </c>
      <c r="E13" s="22">
        <v>390</v>
      </c>
      <c r="F13" s="22">
        <v>401</v>
      </c>
      <c r="G13" s="22">
        <v>391</v>
      </c>
      <c r="H13" s="22">
        <v>414</v>
      </c>
      <c r="I13" s="22">
        <v>442</v>
      </c>
      <c r="J13" s="22">
        <v>438</v>
      </c>
      <c r="K13" s="22">
        <v>450</v>
      </c>
      <c r="L13" s="22">
        <v>434.733</v>
      </c>
      <c r="M13" s="22">
        <v>437.59800000000001</v>
      </c>
      <c r="N13" s="22">
        <v>443.11099999999999</v>
      </c>
      <c r="O13" s="22">
        <v>438.488</v>
      </c>
      <c r="P13" s="22">
        <v>454.01</v>
      </c>
      <c r="Q13" s="22">
        <v>420.28800000000001</v>
      </c>
      <c r="R13" s="13">
        <v>447.22382334999998</v>
      </c>
      <c r="S13" s="13">
        <v>447.22382334999998</v>
      </c>
      <c r="T13" s="13">
        <v>446.02155132000001</v>
      </c>
      <c r="U13" s="13">
        <v>446.02155132000001</v>
      </c>
      <c r="V13" s="13">
        <v>370.56105236000002</v>
      </c>
      <c r="W13" s="13">
        <v>370.69380539999997</v>
      </c>
      <c r="X13" s="13">
        <v>370.69380539999997</v>
      </c>
      <c r="Y13" s="13">
        <v>334.97229362000002</v>
      </c>
      <c r="Z13" s="13">
        <v>332.64777022999999</v>
      </c>
      <c r="AA13" s="13">
        <v>333.12496707000003</v>
      </c>
      <c r="AB13" s="13">
        <v>332.95258961000002</v>
      </c>
      <c r="AC13" s="13">
        <v>341.69955091999998</v>
      </c>
      <c r="AD13" s="13">
        <v>346.49852935000001</v>
      </c>
      <c r="AE13" s="13">
        <v>349.28747880999998</v>
      </c>
      <c r="AF13" s="13">
        <v>344.06949135000002</v>
      </c>
      <c r="AG13" s="13">
        <v>345.84729539</v>
      </c>
      <c r="AH13" s="13">
        <v>362.99005407999999</v>
      </c>
      <c r="AI13" s="13">
        <v>371.25551066000003</v>
      </c>
      <c r="AJ13" s="13">
        <v>371.40091362999999</v>
      </c>
      <c r="AK13" s="13">
        <v>379.85068472</v>
      </c>
      <c r="AL13" s="13">
        <v>375.60088865</v>
      </c>
      <c r="AM13" s="13">
        <v>375.60088865</v>
      </c>
    </row>
    <row r="14" spans="1:39" x14ac:dyDescent="0.2">
      <c r="A14" s="14" t="s">
        <v>8</v>
      </c>
      <c r="B14" s="22">
        <v>7174</v>
      </c>
      <c r="C14" s="22">
        <v>5651</v>
      </c>
      <c r="D14" s="22">
        <v>6584</v>
      </c>
      <c r="E14" s="22">
        <v>5699</v>
      </c>
      <c r="F14" s="22">
        <v>5750</v>
      </c>
      <c r="G14" s="22">
        <v>5782</v>
      </c>
      <c r="H14" s="22">
        <v>5901</v>
      </c>
      <c r="I14" s="22">
        <v>6016</v>
      </c>
      <c r="J14" s="22">
        <v>6162</v>
      </c>
      <c r="K14" s="22">
        <v>6183</v>
      </c>
      <c r="L14" s="22">
        <v>5476.63</v>
      </c>
      <c r="M14" s="22">
        <v>5620.7929999999997</v>
      </c>
      <c r="N14" s="22">
        <v>5149.3100000000004</v>
      </c>
      <c r="O14" s="22">
        <v>5035.5069999999996</v>
      </c>
      <c r="P14" s="22">
        <v>4831.4120000000003</v>
      </c>
      <c r="Q14" s="22">
        <v>5012.22</v>
      </c>
      <c r="R14" s="13">
        <v>2729.0028167</v>
      </c>
      <c r="S14" s="13">
        <v>2693.6577232999998</v>
      </c>
      <c r="T14" s="13">
        <v>2945.5890241000002</v>
      </c>
      <c r="U14" s="13">
        <v>2969.1156679999999</v>
      </c>
      <c r="V14" s="13">
        <v>2981.9127091999999</v>
      </c>
      <c r="W14" s="13">
        <v>2956.3005702999999</v>
      </c>
      <c r="X14" s="13">
        <v>2771.1717269999999</v>
      </c>
      <c r="Y14" s="13">
        <v>2424.5603348</v>
      </c>
      <c r="Z14" s="13">
        <v>2472.9333428</v>
      </c>
      <c r="AA14" s="13">
        <v>2502.6521376000001</v>
      </c>
      <c r="AB14" s="13">
        <v>2652.9667450000002</v>
      </c>
      <c r="AC14" s="13">
        <v>2596.5950213000001</v>
      </c>
      <c r="AD14" s="13">
        <v>2534.9735946999999</v>
      </c>
      <c r="AE14" s="13">
        <v>2545.3041300999998</v>
      </c>
      <c r="AF14" s="13">
        <v>2822.4121828000002</v>
      </c>
      <c r="AG14" s="13">
        <v>2741.3726284999998</v>
      </c>
      <c r="AH14" s="13">
        <v>2708.0669699999999</v>
      </c>
      <c r="AI14" s="13">
        <v>2567.4110590999999</v>
      </c>
      <c r="AJ14" s="13">
        <v>2761.1086857999999</v>
      </c>
      <c r="AK14" s="13">
        <v>2906.587258</v>
      </c>
      <c r="AL14" s="13">
        <v>2908.2484863</v>
      </c>
      <c r="AM14" s="13">
        <v>2908.2484863</v>
      </c>
    </row>
    <row r="15" spans="1:39" x14ac:dyDescent="0.2">
      <c r="A15" s="14" t="s">
        <v>10</v>
      </c>
      <c r="B15" s="22">
        <v>1954</v>
      </c>
      <c r="C15" s="22">
        <v>2181</v>
      </c>
      <c r="D15" s="22">
        <v>1975</v>
      </c>
      <c r="E15" s="22">
        <v>1747</v>
      </c>
      <c r="F15" s="22">
        <v>1490</v>
      </c>
      <c r="G15" s="22">
        <v>1532</v>
      </c>
      <c r="H15" s="22">
        <v>1583</v>
      </c>
      <c r="I15" s="22">
        <v>1600</v>
      </c>
      <c r="J15" s="22">
        <v>1629</v>
      </c>
      <c r="K15" s="22">
        <v>1652</v>
      </c>
      <c r="L15" s="22">
        <v>1293.915</v>
      </c>
      <c r="M15" s="22">
        <v>1327.527</v>
      </c>
      <c r="N15" s="22">
        <v>1327.3420000000001</v>
      </c>
      <c r="O15" s="22">
        <v>1236.7850000000001</v>
      </c>
      <c r="P15" s="22">
        <v>1176.02</v>
      </c>
      <c r="Q15" s="22">
        <v>1192.3130000000001</v>
      </c>
      <c r="R15" s="13">
        <v>974.08084554000004</v>
      </c>
      <c r="S15" s="13">
        <v>962.89740563999999</v>
      </c>
      <c r="T15" s="13">
        <v>905.24120348999998</v>
      </c>
      <c r="U15" s="13">
        <v>894.05776217000005</v>
      </c>
      <c r="V15" s="13">
        <v>866.00495062000005</v>
      </c>
      <c r="W15" s="13">
        <v>855.21191705000001</v>
      </c>
      <c r="X15" s="13">
        <v>844.02847612999994</v>
      </c>
      <c r="Y15" s="13">
        <v>831.13154121000002</v>
      </c>
      <c r="Z15" s="13">
        <v>818.21910000000003</v>
      </c>
      <c r="AA15" s="13">
        <v>807.06497356</v>
      </c>
      <c r="AB15" s="13">
        <v>795.86153778000005</v>
      </c>
      <c r="AC15" s="13">
        <v>783.23572405000004</v>
      </c>
      <c r="AD15" s="13">
        <v>737.42978003999997</v>
      </c>
      <c r="AE15" s="13">
        <v>734.08932359000005</v>
      </c>
      <c r="AF15" s="13">
        <v>734.09406607999995</v>
      </c>
      <c r="AG15" s="13">
        <v>697.07166810000001</v>
      </c>
      <c r="AH15" s="13">
        <v>701.82382985000004</v>
      </c>
      <c r="AI15" s="13">
        <v>702.15537578999999</v>
      </c>
      <c r="AJ15" s="13">
        <v>571.19087467999998</v>
      </c>
      <c r="AK15" s="13">
        <v>570.32323412999995</v>
      </c>
      <c r="AL15" s="13">
        <v>570.35639779999997</v>
      </c>
      <c r="AM15" s="13">
        <v>570.35639779999997</v>
      </c>
    </row>
    <row r="16" spans="1:39" x14ac:dyDescent="0.2">
      <c r="A16" s="14" t="s">
        <v>11</v>
      </c>
      <c r="B16" s="22">
        <v>1984</v>
      </c>
      <c r="C16" s="22">
        <v>984</v>
      </c>
      <c r="D16" s="22">
        <v>758</v>
      </c>
      <c r="E16" s="22">
        <v>979</v>
      </c>
      <c r="F16" s="22">
        <v>986</v>
      </c>
      <c r="G16" s="22">
        <v>999</v>
      </c>
      <c r="H16" s="22">
        <v>1010</v>
      </c>
      <c r="I16" s="22">
        <v>1046</v>
      </c>
      <c r="J16" s="22">
        <v>1046</v>
      </c>
      <c r="K16" s="22">
        <v>1067</v>
      </c>
      <c r="L16" s="22">
        <v>508.95600000000002</v>
      </c>
      <c r="M16" s="22">
        <v>517.50599999999997</v>
      </c>
      <c r="N16" s="22">
        <v>535.23599999999999</v>
      </c>
      <c r="O16" s="22">
        <v>487.46199999999999</v>
      </c>
      <c r="P16" s="22">
        <v>415.47899999999998</v>
      </c>
      <c r="Q16" s="22">
        <v>419.60300000000001</v>
      </c>
      <c r="R16" s="13">
        <v>168.20685546999999</v>
      </c>
      <c r="S16" s="13">
        <v>170.18759294</v>
      </c>
      <c r="T16" s="13">
        <v>171.57726288999999</v>
      </c>
      <c r="U16" s="13">
        <v>173.55800009999999</v>
      </c>
      <c r="V16" s="13">
        <v>173.10931034999999</v>
      </c>
      <c r="W16" s="13">
        <v>172.96055487000001</v>
      </c>
      <c r="X16" s="13">
        <v>172.82236419</v>
      </c>
      <c r="Y16" s="13">
        <v>171.89378533999999</v>
      </c>
      <c r="Z16" s="13">
        <v>173.24676706</v>
      </c>
      <c r="AA16" s="13">
        <v>174.16249952999999</v>
      </c>
      <c r="AB16" s="13">
        <v>175.52419968999999</v>
      </c>
      <c r="AC16" s="13">
        <v>177.62599671000001</v>
      </c>
      <c r="AD16" s="13">
        <v>177.97337142999999</v>
      </c>
      <c r="AE16" s="13">
        <v>178.23899220000001</v>
      </c>
      <c r="AF16" s="13">
        <v>208.78767719000001</v>
      </c>
      <c r="AG16" s="13">
        <v>177.33291212</v>
      </c>
      <c r="AH16" s="13">
        <v>177.36809160999999</v>
      </c>
      <c r="AI16" s="13">
        <v>177.70997362</v>
      </c>
      <c r="AJ16" s="13">
        <v>195.5704245</v>
      </c>
      <c r="AK16" s="13">
        <v>195.19000986</v>
      </c>
      <c r="AL16" s="13">
        <v>194.69660981999999</v>
      </c>
      <c r="AM16" s="13">
        <v>194.69660981999999</v>
      </c>
    </row>
    <row r="17" spans="1:39" x14ac:dyDescent="0.2">
      <c r="A17" s="14" t="s">
        <v>12</v>
      </c>
      <c r="B17" s="22">
        <v>16910</v>
      </c>
      <c r="C17" s="22">
        <v>15392</v>
      </c>
      <c r="D17" s="22">
        <v>13869</v>
      </c>
      <c r="E17" s="22">
        <v>12354</v>
      </c>
      <c r="F17" s="22">
        <v>9388</v>
      </c>
      <c r="G17" s="22">
        <v>8860</v>
      </c>
      <c r="H17" s="22">
        <v>8332</v>
      </c>
      <c r="I17" s="22">
        <v>7804</v>
      </c>
      <c r="J17" s="22">
        <v>7277</v>
      </c>
      <c r="K17" s="22">
        <v>6749</v>
      </c>
      <c r="L17" s="22">
        <v>6220.77</v>
      </c>
      <c r="M17" s="22">
        <v>5985.4059999999999</v>
      </c>
      <c r="N17" s="22">
        <v>5859.2250000000004</v>
      </c>
      <c r="O17" s="22">
        <v>5680.576</v>
      </c>
      <c r="P17" s="22">
        <v>5325.3969999999999</v>
      </c>
      <c r="Q17" s="22">
        <v>4952.0940000000001</v>
      </c>
      <c r="R17" s="13">
        <v>4751.9448738000001</v>
      </c>
      <c r="S17" s="13">
        <v>4454.4519348000003</v>
      </c>
      <c r="T17" s="13">
        <v>4008.8243953000001</v>
      </c>
      <c r="U17" s="13">
        <v>3638.4983412000001</v>
      </c>
      <c r="V17" s="13">
        <v>3349.1518540000002</v>
      </c>
      <c r="W17" s="13">
        <v>3004.3626683000002</v>
      </c>
      <c r="X17" s="13">
        <v>2720.8713125999998</v>
      </c>
      <c r="Y17" s="13">
        <v>2545.9528249</v>
      </c>
      <c r="Z17" s="13">
        <v>2285.1904365</v>
      </c>
      <c r="AA17" s="13">
        <v>2114.3940637000001</v>
      </c>
      <c r="AB17" s="13">
        <v>1964.3255739000001</v>
      </c>
      <c r="AC17" s="13">
        <v>1902.6109431</v>
      </c>
      <c r="AD17" s="13">
        <v>1779.3136729</v>
      </c>
      <c r="AE17" s="13">
        <v>1642.1401533999999</v>
      </c>
      <c r="AF17" s="13">
        <v>1344.4273502000001</v>
      </c>
      <c r="AG17" s="13">
        <v>1310.3535670000001</v>
      </c>
      <c r="AH17" s="13">
        <v>1204.2546359</v>
      </c>
      <c r="AI17" s="13">
        <v>1188.7976894000001</v>
      </c>
      <c r="AJ17" s="13">
        <v>1044.3695177</v>
      </c>
      <c r="AK17" s="13">
        <v>1057.3493278999999</v>
      </c>
      <c r="AL17" s="13">
        <v>940.88654496000004</v>
      </c>
      <c r="AM17" s="13">
        <v>824.42376197999999</v>
      </c>
    </row>
    <row r="18" spans="1:39" x14ac:dyDescent="0.2">
      <c r="A18" s="14" t="s">
        <v>13</v>
      </c>
      <c r="B18" s="22">
        <v>1616</v>
      </c>
      <c r="C18" s="22">
        <v>1917</v>
      </c>
      <c r="D18" s="22">
        <v>2192</v>
      </c>
      <c r="E18" s="22">
        <v>2439</v>
      </c>
      <c r="F18" s="22">
        <v>2662</v>
      </c>
      <c r="G18" s="22">
        <v>2709</v>
      </c>
      <c r="H18" s="22">
        <v>2754</v>
      </c>
      <c r="I18" s="22">
        <v>2799</v>
      </c>
      <c r="J18" s="22">
        <v>2845</v>
      </c>
      <c r="K18" s="22">
        <v>2890</v>
      </c>
      <c r="L18" s="22">
        <v>2934.9830000000002</v>
      </c>
      <c r="M18" s="22">
        <v>2751.8519999999999</v>
      </c>
      <c r="N18" s="22">
        <v>2673.2869999999998</v>
      </c>
      <c r="O18" s="22">
        <v>2681.7049999999999</v>
      </c>
      <c r="P18" s="22">
        <v>2643.7060000000001</v>
      </c>
      <c r="Q18" s="22">
        <v>2622.3560000000002</v>
      </c>
      <c r="R18" s="13">
        <v>2820.160363</v>
      </c>
      <c r="S18" s="13">
        <v>2733.2853884000001</v>
      </c>
      <c r="T18" s="13">
        <v>2631.6258149</v>
      </c>
      <c r="U18" s="13">
        <v>2543.5731421999999</v>
      </c>
      <c r="V18" s="13">
        <v>2412.6926057999999</v>
      </c>
      <c r="W18" s="13">
        <v>2279.3958904000001</v>
      </c>
      <c r="X18" s="13">
        <v>2145.8506593000002</v>
      </c>
      <c r="Y18" s="13">
        <v>2015.9041769</v>
      </c>
      <c r="Z18" s="13">
        <v>1897.5296149000001</v>
      </c>
      <c r="AA18" s="13">
        <v>1777.0744775000001</v>
      </c>
      <c r="AB18" s="13">
        <v>1660.4309912000001</v>
      </c>
      <c r="AC18" s="13">
        <v>1547.1105826999999</v>
      </c>
      <c r="AD18" s="13">
        <v>1435.3184325</v>
      </c>
      <c r="AE18" s="13">
        <v>1351.6419159</v>
      </c>
      <c r="AF18" s="13">
        <v>1260.2105615</v>
      </c>
      <c r="AG18" s="13">
        <v>1188.9900305000001</v>
      </c>
      <c r="AH18" s="13">
        <v>1140.2858887</v>
      </c>
      <c r="AI18" s="13">
        <v>1095.6680272999999</v>
      </c>
      <c r="AJ18" s="13">
        <v>1079.2356967000001</v>
      </c>
      <c r="AK18" s="13">
        <v>1049.7914459000001</v>
      </c>
      <c r="AL18" s="13">
        <v>1027.7969945</v>
      </c>
      <c r="AM18" s="13">
        <v>1000.2024489</v>
      </c>
    </row>
    <row r="19" spans="1:39" x14ac:dyDescent="0.2">
      <c r="A19" s="14" t="s">
        <v>14</v>
      </c>
      <c r="B19" s="22">
        <v>1101</v>
      </c>
      <c r="C19" s="22">
        <v>716</v>
      </c>
      <c r="D19" s="22">
        <v>1134</v>
      </c>
      <c r="E19" s="22">
        <v>566</v>
      </c>
      <c r="F19" s="22">
        <v>1059</v>
      </c>
      <c r="G19" s="22">
        <v>756</v>
      </c>
      <c r="H19" s="22">
        <v>486</v>
      </c>
      <c r="I19" s="22">
        <v>556</v>
      </c>
      <c r="J19" s="22">
        <v>720</v>
      </c>
      <c r="K19" s="22">
        <v>551</v>
      </c>
      <c r="L19" s="22">
        <v>1940.443</v>
      </c>
      <c r="M19" s="22">
        <v>815.92899999999997</v>
      </c>
      <c r="N19" s="22">
        <v>717.85</v>
      </c>
      <c r="O19" s="22">
        <v>791.077</v>
      </c>
      <c r="P19" s="22">
        <v>733.03200000000004</v>
      </c>
      <c r="Q19" s="22">
        <v>532.48900000000003</v>
      </c>
      <c r="R19" s="13">
        <v>2492.7915603000001</v>
      </c>
      <c r="S19" s="13">
        <v>3705.4764842</v>
      </c>
      <c r="T19" s="13">
        <v>2823.6742923000002</v>
      </c>
      <c r="U19" s="13">
        <v>3066.4180495000001</v>
      </c>
      <c r="V19" s="13">
        <v>3319.3021100999999</v>
      </c>
      <c r="W19" s="13">
        <v>3901.0102424000002</v>
      </c>
      <c r="X19" s="13">
        <v>3114.3756822</v>
      </c>
      <c r="Y19" s="13">
        <v>2790.0163292000002</v>
      </c>
      <c r="Z19" s="13">
        <v>2533.0096061999998</v>
      </c>
      <c r="AA19" s="13">
        <v>3565.7559188</v>
      </c>
      <c r="AB19" s="13">
        <v>3296.0569707</v>
      </c>
      <c r="AC19" s="13">
        <v>2482.5513735</v>
      </c>
      <c r="AD19" s="13">
        <v>2541.2336713999998</v>
      </c>
      <c r="AE19" s="13">
        <v>3563.7989689999999</v>
      </c>
      <c r="AF19" s="13">
        <v>4096.7947756000003</v>
      </c>
      <c r="AG19" s="13">
        <v>6074.3673590999997</v>
      </c>
      <c r="AH19" s="13">
        <v>6477.4569848000001</v>
      </c>
      <c r="AI19" s="13">
        <v>3244.7213261000002</v>
      </c>
      <c r="AJ19" s="13">
        <v>7177.6071496000004</v>
      </c>
      <c r="AK19" s="13">
        <v>8022.7964260999997</v>
      </c>
      <c r="AL19" s="13">
        <v>4886.4370209999997</v>
      </c>
      <c r="AM19" s="13">
        <v>4886.4370209999997</v>
      </c>
    </row>
    <row r="20" spans="1:39" x14ac:dyDescent="0.2">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19"/>
      <c r="AC20" s="19"/>
      <c r="AD20" s="19"/>
      <c r="AE20" s="19"/>
      <c r="AF20" s="19"/>
      <c r="AG20" s="19"/>
      <c r="AH20" s="21"/>
      <c r="AI20" s="21"/>
      <c r="AJ20" s="21"/>
      <c r="AK20" s="21"/>
      <c r="AL20" s="21"/>
    </row>
    <row r="21" spans="1:39" x14ac:dyDescent="0.2">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19"/>
      <c r="AC21" s="19"/>
      <c r="AD21" s="19"/>
      <c r="AE21" s="19"/>
      <c r="AF21" s="19"/>
      <c r="AG21" s="19"/>
      <c r="AH21" s="21"/>
      <c r="AI21" s="21"/>
      <c r="AJ21" s="21"/>
      <c r="AK21" s="21"/>
      <c r="AL21" s="21"/>
    </row>
    <row r="22" spans="1:39" x14ac:dyDescent="0.2">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19"/>
      <c r="AC22" s="19"/>
      <c r="AD22" s="19"/>
      <c r="AE22" s="19"/>
      <c r="AF22" s="19"/>
      <c r="AG22" s="19"/>
      <c r="AH22" s="21"/>
      <c r="AI22" s="21"/>
      <c r="AJ22" s="21"/>
      <c r="AK22" s="21"/>
      <c r="AL22" s="21"/>
    </row>
    <row r="23" spans="1:39" x14ac:dyDescent="0.2">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19"/>
      <c r="AC23" s="19"/>
      <c r="AD23" s="19"/>
      <c r="AE23" s="19"/>
      <c r="AF23" s="19"/>
      <c r="AG23" s="19"/>
      <c r="AH23" s="21"/>
      <c r="AI23" s="21"/>
      <c r="AJ23" s="21"/>
      <c r="AK23" s="21"/>
      <c r="AL23" s="21"/>
    </row>
    <row r="24" spans="1:39" x14ac:dyDescent="0.2">
      <c r="A24" s="14" t="s">
        <v>15</v>
      </c>
      <c r="B24" s="19">
        <f t="shared" ref="B24:AA24" si="0">SUM(B7:B19)</f>
        <v>34659</v>
      </c>
      <c r="C24" s="19">
        <f t="shared" si="0"/>
        <v>30765</v>
      </c>
      <c r="D24" s="19">
        <f t="shared" si="0"/>
        <v>31107</v>
      </c>
      <c r="E24" s="19">
        <f t="shared" si="0"/>
        <v>27403</v>
      </c>
      <c r="F24" s="19">
        <f t="shared" si="0"/>
        <v>24108</v>
      </c>
      <c r="G24" s="19">
        <f t="shared" si="0"/>
        <v>23577</v>
      </c>
      <c r="H24" s="19">
        <f t="shared" si="0"/>
        <v>23066</v>
      </c>
      <c r="I24" s="19">
        <f t="shared" si="0"/>
        <v>22730</v>
      </c>
      <c r="J24" s="19">
        <f t="shared" si="0"/>
        <v>22570</v>
      </c>
      <c r="K24" s="19">
        <f t="shared" si="0"/>
        <v>22042</v>
      </c>
      <c r="L24" s="19">
        <f t="shared" si="0"/>
        <v>20871.235000000001</v>
      </c>
      <c r="M24" s="19">
        <f t="shared" si="0"/>
        <v>19530.182999999997</v>
      </c>
      <c r="N24" s="19">
        <f t="shared" si="0"/>
        <v>18781.438999999998</v>
      </c>
      <c r="O24" s="19">
        <f t="shared" si="0"/>
        <v>18269.941999999999</v>
      </c>
      <c r="P24" s="19">
        <f t="shared" si="0"/>
        <v>17512.341999999997</v>
      </c>
      <c r="Q24" s="19">
        <f t="shared" si="0"/>
        <v>17111.263000000003</v>
      </c>
      <c r="R24" s="19">
        <f t="shared" si="0"/>
        <v>17333.467687822002</v>
      </c>
      <c r="S24" s="19">
        <f t="shared" si="0"/>
        <v>18174.592061279</v>
      </c>
      <c r="T24" s="19">
        <f t="shared" si="0"/>
        <v>16971.681617827002</v>
      </c>
      <c r="U24" s="19">
        <f t="shared" si="0"/>
        <v>16858.053638656998</v>
      </c>
      <c r="V24" s="19">
        <f t="shared" si="0"/>
        <v>16469.871384632002</v>
      </c>
      <c r="W24" s="19">
        <f t="shared" si="0"/>
        <v>16622.200603325</v>
      </c>
      <c r="X24" s="19">
        <f t="shared" si="0"/>
        <v>15388.640981675</v>
      </c>
      <c r="Y24" s="19">
        <f t="shared" si="0"/>
        <v>14155.882357183</v>
      </c>
      <c r="Z24" s="19">
        <f t="shared" si="0"/>
        <v>13595.873364399999</v>
      </c>
      <c r="AA24" s="19">
        <f t="shared" si="0"/>
        <v>14603.611845742</v>
      </c>
      <c r="AB24" s="19">
        <f t="shared" ref="AB24:AG24" si="1">SUM(AB7:AB19)</f>
        <v>14573.118353903001</v>
      </c>
      <c r="AC24" s="19">
        <f t="shared" si="1"/>
        <v>13287.30216678</v>
      </c>
      <c r="AD24" s="19">
        <f t="shared" si="1"/>
        <v>13365.485248618001</v>
      </c>
      <c r="AE24" s="19">
        <f t="shared" si="1"/>
        <v>14148.395231160999</v>
      </c>
      <c r="AF24" s="19">
        <f t="shared" si="1"/>
        <v>14112.973610691999</v>
      </c>
      <c r="AG24" s="19">
        <f t="shared" si="1"/>
        <v>15716.254807429003</v>
      </c>
      <c r="AH24" s="19">
        <f t="shared" ref="AH24:AK24" si="2">SUM(AH7:AH19)</f>
        <v>16155.511567886002</v>
      </c>
      <c r="AI24" s="19">
        <f t="shared" si="2"/>
        <v>12718.480127227</v>
      </c>
      <c r="AJ24" s="19">
        <f t="shared" si="2"/>
        <v>16630.280132984997</v>
      </c>
      <c r="AK24" s="19">
        <f t="shared" si="2"/>
        <v>17920.383395648998</v>
      </c>
      <c r="AL24" s="19">
        <f t="shared" ref="AL24:AM24" si="3">SUM(AL7:AL19)</f>
        <v>14641.606091454001</v>
      </c>
      <c r="AM24" s="19">
        <f t="shared" si="3"/>
        <v>14497.548762873999</v>
      </c>
    </row>
    <row r="25" spans="1:39" x14ac:dyDescent="0.2">
      <c r="A25" s="14" t="s">
        <v>16</v>
      </c>
      <c r="B25" s="22">
        <v>917</v>
      </c>
      <c r="C25" s="22">
        <v>587</v>
      </c>
      <c r="D25" s="22">
        <v>1024</v>
      </c>
      <c r="E25" s="22">
        <v>465</v>
      </c>
      <c r="F25" s="22">
        <v>983</v>
      </c>
      <c r="G25" s="22">
        <v>678</v>
      </c>
      <c r="H25" s="22">
        <v>407</v>
      </c>
      <c r="I25" s="22">
        <v>478</v>
      </c>
      <c r="J25" s="22">
        <v>638</v>
      </c>
      <c r="K25" s="22">
        <v>464</v>
      </c>
      <c r="L25" s="22">
        <v>1869.894</v>
      </c>
      <c r="M25" s="22">
        <v>744.29077000000007</v>
      </c>
      <c r="N25" s="22">
        <v>645.40773000000002</v>
      </c>
      <c r="O25" s="22">
        <v>667.03942400000017</v>
      </c>
      <c r="P25" s="22">
        <v>614.8335689999999</v>
      </c>
      <c r="Q25" s="22">
        <v>412.32834900000012</v>
      </c>
      <c r="R25" s="13">
        <v>1443.2630528</v>
      </c>
      <c r="S25" s="13">
        <v>2280.9469156999999</v>
      </c>
      <c r="T25" s="13">
        <v>935.08326546000001</v>
      </c>
      <c r="U25" s="13">
        <v>1015.9634814999999</v>
      </c>
      <c r="V25" s="13">
        <v>1328.3267954999999</v>
      </c>
      <c r="W25" s="13">
        <v>1785.2548789</v>
      </c>
      <c r="X25" s="13">
        <v>1008.8642151</v>
      </c>
      <c r="Y25" s="13">
        <v>778.58446884</v>
      </c>
      <c r="Z25" s="13">
        <v>378.22214559000003</v>
      </c>
      <c r="AA25" s="13">
        <v>1234.7981949</v>
      </c>
      <c r="AB25" s="13">
        <v>1372.1947852000001</v>
      </c>
      <c r="AC25" s="13">
        <v>623.30211574999998</v>
      </c>
      <c r="AD25" s="13">
        <v>745.71677439999996</v>
      </c>
      <c r="AE25" s="13">
        <v>2022.9309330999999</v>
      </c>
      <c r="AF25" s="13">
        <v>2303.3109491999999</v>
      </c>
      <c r="AG25" s="13">
        <v>3234.7970239000001</v>
      </c>
      <c r="AH25" s="13">
        <v>3498.9124231999999</v>
      </c>
      <c r="AI25" s="13">
        <v>711.05563657000005</v>
      </c>
      <c r="AJ25" s="13">
        <v>4622.6647813999998</v>
      </c>
      <c r="AK25" s="13">
        <v>5118.1577832000003</v>
      </c>
      <c r="AL25" s="13">
        <v>1966.171276</v>
      </c>
      <c r="AM25" s="13">
        <v>1966.171276</v>
      </c>
    </row>
    <row r="26" spans="1:39" x14ac:dyDescent="0.2">
      <c r="A26" s="14" t="s">
        <v>17</v>
      </c>
      <c r="B26" s="19">
        <f t="shared" ref="B26:AA26" si="4">B24 - B25</f>
        <v>33742</v>
      </c>
      <c r="C26" s="19">
        <f t="shared" si="4"/>
        <v>30178</v>
      </c>
      <c r="D26" s="19">
        <f t="shared" si="4"/>
        <v>30083</v>
      </c>
      <c r="E26" s="19">
        <f t="shared" si="4"/>
        <v>26938</v>
      </c>
      <c r="F26" s="19">
        <f t="shared" si="4"/>
        <v>23125</v>
      </c>
      <c r="G26" s="19">
        <f t="shared" si="4"/>
        <v>22899</v>
      </c>
      <c r="H26" s="19">
        <f t="shared" si="4"/>
        <v>22659</v>
      </c>
      <c r="I26" s="19">
        <f t="shared" si="4"/>
        <v>22252</v>
      </c>
      <c r="J26" s="19">
        <f t="shared" si="4"/>
        <v>21932</v>
      </c>
      <c r="K26" s="19">
        <f t="shared" si="4"/>
        <v>21578</v>
      </c>
      <c r="L26" s="19">
        <f t="shared" si="4"/>
        <v>19001.341</v>
      </c>
      <c r="M26" s="19">
        <f t="shared" si="4"/>
        <v>18785.892229999998</v>
      </c>
      <c r="N26" s="19">
        <f t="shared" si="4"/>
        <v>18136.031269999999</v>
      </c>
      <c r="O26" s="19">
        <f t="shared" si="4"/>
        <v>17602.902576</v>
      </c>
      <c r="P26" s="19">
        <f t="shared" si="4"/>
        <v>16897.508430999998</v>
      </c>
      <c r="Q26" s="19">
        <f t="shared" si="4"/>
        <v>16698.934651000003</v>
      </c>
      <c r="R26" s="19">
        <f t="shared" si="4"/>
        <v>15890.204635022001</v>
      </c>
      <c r="S26" s="19">
        <f t="shared" si="4"/>
        <v>15893.645145578999</v>
      </c>
      <c r="T26" s="19">
        <f t="shared" si="4"/>
        <v>16036.598352367002</v>
      </c>
      <c r="U26" s="19">
        <f t="shared" si="4"/>
        <v>15842.090157156999</v>
      </c>
      <c r="V26" s="19">
        <f t="shared" si="4"/>
        <v>15141.544589132003</v>
      </c>
      <c r="W26" s="19">
        <f t="shared" si="4"/>
        <v>14836.945724425001</v>
      </c>
      <c r="X26" s="19">
        <f t="shared" si="4"/>
        <v>14379.776766575</v>
      </c>
      <c r="Y26" s="19">
        <f t="shared" si="4"/>
        <v>13377.297888343001</v>
      </c>
      <c r="Z26" s="19">
        <f t="shared" si="4"/>
        <v>13217.651218809999</v>
      </c>
      <c r="AA26" s="19">
        <f t="shared" si="4"/>
        <v>13368.813650841999</v>
      </c>
      <c r="AB26" s="19">
        <f t="shared" ref="AB26:AG26" si="5">AB24 - AB25</f>
        <v>13200.923568703001</v>
      </c>
      <c r="AC26" s="19">
        <f t="shared" si="5"/>
        <v>12664.00005103</v>
      </c>
      <c r="AD26" s="19">
        <f t="shared" si="5"/>
        <v>12619.768474218001</v>
      </c>
      <c r="AE26" s="19">
        <f t="shared" si="5"/>
        <v>12125.464298060999</v>
      </c>
      <c r="AF26" s="19">
        <f t="shared" si="5"/>
        <v>11809.662661491999</v>
      </c>
      <c r="AG26" s="19">
        <f t="shared" si="5"/>
        <v>12481.457783529002</v>
      </c>
      <c r="AH26" s="19">
        <f t="shared" ref="AH26:AK26" si="6">AH24 - AH25</f>
        <v>12656.599144686003</v>
      </c>
      <c r="AI26" s="19">
        <f t="shared" si="6"/>
        <v>12007.424490657</v>
      </c>
      <c r="AJ26" s="19">
        <f t="shared" si="6"/>
        <v>12007.615351584998</v>
      </c>
      <c r="AK26" s="19">
        <f t="shared" si="6"/>
        <v>12802.225612448998</v>
      </c>
      <c r="AL26" s="19">
        <f t="shared" ref="AL26:AM26" si="7">AL24 - AL25</f>
        <v>12675.434815454002</v>
      </c>
      <c r="AM26" s="19">
        <f t="shared" si="7"/>
        <v>12531.377486874</v>
      </c>
    </row>
    <row r="27" spans="1:39" x14ac:dyDescent="0.2">
      <c r="A27" s="6" t="s">
        <v>18</v>
      </c>
      <c r="B27" s="19">
        <f t="shared" ref="B27:AA27" si="8">B19 - B25</f>
        <v>184</v>
      </c>
      <c r="C27" s="19">
        <f t="shared" si="8"/>
        <v>129</v>
      </c>
      <c r="D27" s="19">
        <f t="shared" si="8"/>
        <v>110</v>
      </c>
      <c r="E27" s="19">
        <f t="shared" si="8"/>
        <v>101</v>
      </c>
      <c r="F27" s="19">
        <f t="shared" si="8"/>
        <v>76</v>
      </c>
      <c r="G27" s="19">
        <f t="shared" si="8"/>
        <v>78</v>
      </c>
      <c r="H27" s="19">
        <f t="shared" si="8"/>
        <v>79</v>
      </c>
      <c r="I27" s="19">
        <f t="shared" si="8"/>
        <v>78</v>
      </c>
      <c r="J27" s="19">
        <f t="shared" si="8"/>
        <v>82</v>
      </c>
      <c r="K27" s="19">
        <f t="shared" si="8"/>
        <v>87</v>
      </c>
      <c r="L27" s="19">
        <f t="shared" si="8"/>
        <v>70.548999999999978</v>
      </c>
      <c r="M27" s="19">
        <f t="shared" si="8"/>
        <v>71.638229999999908</v>
      </c>
      <c r="N27" s="19">
        <f t="shared" si="8"/>
        <v>72.442270000000008</v>
      </c>
      <c r="O27" s="19">
        <f t="shared" si="8"/>
        <v>124.03757599999983</v>
      </c>
      <c r="P27" s="19">
        <f t="shared" si="8"/>
        <v>118.19843100000014</v>
      </c>
      <c r="Q27" s="19">
        <f t="shared" si="8"/>
        <v>120.16065099999992</v>
      </c>
      <c r="R27" s="19">
        <f t="shared" si="8"/>
        <v>1049.5285075000002</v>
      </c>
      <c r="S27" s="19">
        <f t="shared" si="8"/>
        <v>1424.5295685000001</v>
      </c>
      <c r="T27" s="19">
        <f t="shared" si="8"/>
        <v>1888.5910268400003</v>
      </c>
      <c r="U27" s="19">
        <f t="shared" si="8"/>
        <v>2050.4545680000001</v>
      </c>
      <c r="V27" s="19">
        <f t="shared" si="8"/>
        <v>1990.9753146</v>
      </c>
      <c r="W27" s="19">
        <f t="shared" si="8"/>
        <v>2115.7553635000004</v>
      </c>
      <c r="X27" s="19">
        <f t="shared" si="8"/>
        <v>2105.5114671000001</v>
      </c>
      <c r="Y27" s="19">
        <f t="shared" si="8"/>
        <v>2011.4318603600002</v>
      </c>
      <c r="Z27" s="19">
        <f t="shared" si="8"/>
        <v>2154.7874606099999</v>
      </c>
      <c r="AA27" s="19">
        <f t="shared" si="8"/>
        <v>2330.9577239</v>
      </c>
      <c r="AB27" s="19">
        <f t="shared" ref="AB27:AG27" si="9">AB19 - AB25</f>
        <v>1923.8621854999999</v>
      </c>
      <c r="AC27" s="19">
        <f t="shared" si="9"/>
        <v>1859.24925775</v>
      </c>
      <c r="AD27" s="19">
        <f t="shared" si="9"/>
        <v>1795.516897</v>
      </c>
      <c r="AE27" s="19">
        <f t="shared" si="9"/>
        <v>1540.8680359</v>
      </c>
      <c r="AF27" s="19">
        <f t="shared" si="9"/>
        <v>1793.4838264000005</v>
      </c>
      <c r="AG27" s="19">
        <f t="shared" si="9"/>
        <v>2839.5703351999996</v>
      </c>
      <c r="AH27" s="19">
        <f t="shared" ref="AH27:AK27" si="10">AH19 - AH25</f>
        <v>2978.5445616000002</v>
      </c>
      <c r="AI27" s="19">
        <f t="shared" si="10"/>
        <v>2533.6656895300002</v>
      </c>
      <c r="AJ27" s="19">
        <f t="shared" si="10"/>
        <v>2554.9423682000006</v>
      </c>
      <c r="AK27" s="19">
        <f t="shared" si="10"/>
        <v>2904.6386428999995</v>
      </c>
      <c r="AL27" s="19">
        <f t="shared" ref="AL27:AM27" si="11">AL19 - AL25</f>
        <v>2920.2657449999997</v>
      </c>
      <c r="AM27" s="19">
        <f t="shared" si="11"/>
        <v>2920.2657449999997</v>
      </c>
    </row>
    <row r="28" spans="1:39" x14ac:dyDescent="0.2">
      <c r="A28" s="6"/>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19"/>
      <c r="AC28" s="19"/>
      <c r="AD28" s="19"/>
      <c r="AE28" s="19"/>
      <c r="AF28" s="19"/>
      <c r="AG28" s="19"/>
      <c r="AH28" s="21"/>
      <c r="AI28" s="21"/>
      <c r="AJ28" s="21"/>
      <c r="AK28" s="21"/>
      <c r="AL28" s="21"/>
      <c r="AM28" s="21"/>
    </row>
    <row r="29" spans="1:39" x14ac:dyDescent="0.2">
      <c r="A29" s="6"/>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19"/>
      <c r="AC29" s="19"/>
      <c r="AD29" s="19"/>
      <c r="AE29" s="19"/>
      <c r="AF29" s="19"/>
      <c r="AG29" s="19"/>
      <c r="AH29" s="21"/>
      <c r="AI29" s="21"/>
      <c r="AJ29" s="21"/>
      <c r="AK29" s="21"/>
      <c r="AL29" s="21"/>
      <c r="AM29" s="21"/>
    </row>
    <row r="30" spans="1:39" x14ac:dyDescent="0.2">
      <c r="A30" s="6" t="s">
        <v>19</v>
      </c>
      <c r="B30" s="19">
        <f t="shared" ref="B30:AA30" si="12">SUM(B7:B9)</f>
        <v>721</v>
      </c>
      <c r="C30" s="19">
        <f t="shared" si="12"/>
        <v>660</v>
      </c>
      <c r="D30" s="19">
        <f t="shared" si="12"/>
        <v>1050</v>
      </c>
      <c r="E30" s="19">
        <f t="shared" si="12"/>
        <v>1569</v>
      </c>
      <c r="F30" s="19">
        <f t="shared" si="12"/>
        <v>1005</v>
      </c>
      <c r="G30" s="19">
        <f t="shared" si="12"/>
        <v>1075</v>
      </c>
      <c r="H30" s="19">
        <f t="shared" si="12"/>
        <v>1115</v>
      </c>
      <c r="I30" s="19">
        <f t="shared" si="12"/>
        <v>993</v>
      </c>
      <c r="J30" s="19">
        <f t="shared" si="12"/>
        <v>989</v>
      </c>
      <c r="K30" s="19">
        <f t="shared" si="12"/>
        <v>1073</v>
      </c>
      <c r="L30" s="19">
        <f t="shared" si="12"/>
        <v>1122.202</v>
      </c>
      <c r="M30" s="19">
        <f t="shared" si="12"/>
        <v>1120.3589999999999</v>
      </c>
      <c r="N30" s="19">
        <f t="shared" si="12"/>
        <v>1119.6100000000001</v>
      </c>
      <c r="O30" s="19">
        <f t="shared" si="12"/>
        <v>1144.7719999999999</v>
      </c>
      <c r="P30" s="19">
        <f t="shared" si="12"/>
        <v>1183.8910000000001</v>
      </c>
      <c r="Q30" s="19">
        <f t="shared" si="12"/>
        <v>1185.915</v>
      </c>
      <c r="R30" s="19">
        <f t="shared" si="12"/>
        <v>538.840418828</v>
      </c>
      <c r="S30" s="19">
        <f t="shared" si="12"/>
        <v>554.17205321500001</v>
      </c>
      <c r="T30" s="19">
        <f t="shared" si="12"/>
        <v>540.28588186399998</v>
      </c>
      <c r="U30" s="19">
        <f t="shared" si="12"/>
        <v>555.89460330400004</v>
      </c>
      <c r="V30" s="19">
        <f t="shared" si="12"/>
        <v>485.94931868099997</v>
      </c>
      <c r="W30" s="19">
        <f t="shared" si="12"/>
        <v>516.75448756699996</v>
      </c>
      <c r="X30" s="19">
        <f t="shared" si="12"/>
        <v>555.43505551700002</v>
      </c>
      <c r="Y30" s="19">
        <f t="shared" si="12"/>
        <v>578.76021236600002</v>
      </c>
      <c r="Z30" s="19">
        <f t="shared" si="12"/>
        <v>598.296162525</v>
      </c>
      <c r="AA30" s="19">
        <f t="shared" si="12"/>
        <v>588.63347449699995</v>
      </c>
      <c r="AB30" s="19">
        <f t="shared" ref="AB30:AG30" si="13">SUM(AB7:AB9)</f>
        <v>522.19964453800003</v>
      </c>
      <c r="AC30" s="19">
        <f t="shared" si="13"/>
        <v>622.06847862100005</v>
      </c>
      <c r="AD30" s="19">
        <f t="shared" si="13"/>
        <v>626.39438649900001</v>
      </c>
      <c r="AE30" s="19">
        <f t="shared" si="13"/>
        <v>571.37479409999992</v>
      </c>
      <c r="AF30" s="19">
        <f t="shared" si="13"/>
        <v>528.25403645100005</v>
      </c>
      <c r="AG30" s="19">
        <f t="shared" si="13"/>
        <v>504.38165625400001</v>
      </c>
      <c r="AH30" s="19">
        <f t="shared" ref="AH30:AK30" si="14">SUM(AH7:AH9)</f>
        <v>583.03916358900005</v>
      </c>
      <c r="AI30" s="19">
        <f t="shared" si="14"/>
        <v>601.16162643200005</v>
      </c>
      <c r="AJ30" s="19">
        <f t="shared" si="14"/>
        <v>630.00319903299999</v>
      </c>
      <c r="AK30" s="19">
        <f t="shared" si="14"/>
        <v>628.55906280099998</v>
      </c>
      <c r="AL30" s="19">
        <f t="shared" ref="AL30:AM30" si="15">SUM(AL7:AL9)</f>
        <v>628.83868527300001</v>
      </c>
      <c r="AM30" s="19">
        <f t="shared" si="15"/>
        <v>628.83868527300001</v>
      </c>
    </row>
    <row r="31" spans="1:39" x14ac:dyDescent="0.2">
      <c r="A31" s="6" t="s">
        <v>20</v>
      </c>
      <c r="B31" s="19">
        <f t="shared" ref="B31:AA31" si="16">SUM(B10:B16)</f>
        <v>14311</v>
      </c>
      <c r="C31" s="19">
        <f t="shared" si="16"/>
        <v>12080</v>
      </c>
      <c r="D31" s="19">
        <f t="shared" si="16"/>
        <v>12862</v>
      </c>
      <c r="E31" s="19">
        <f t="shared" si="16"/>
        <v>10475</v>
      </c>
      <c r="F31" s="19">
        <f t="shared" si="16"/>
        <v>9994</v>
      </c>
      <c r="G31" s="19">
        <f t="shared" si="16"/>
        <v>10177</v>
      </c>
      <c r="H31" s="19">
        <f t="shared" si="16"/>
        <v>10379</v>
      </c>
      <c r="I31" s="19">
        <f t="shared" si="16"/>
        <v>10578</v>
      </c>
      <c r="J31" s="19">
        <f t="shared" si="16"/>
        <v>10739</v>
      </c>
      <c r="K31" s="19">
        <f t="shared" si="16"/>
        <v>10779</v>
      </c>
      <c r="L31" s="19">
        <f t="shared" si="16"/>
        <v>8652.8369999999995</v>
      </c>
      <c r="M31" s="19">
        <f t="shared" si="16"/>
        <v>8856.6369999999988</v>
      </c>
      <c r="N31" s="19">
        <f t="shared" si="16"/>
        <v>8411.4670000000024</v>
      </c>
      <c r="O31" s="19">
        <f t="shared" si="16"/>
        <v>7971.8119999999999</v>
      </c>
      <c r="P31" s="19">
        <f t="shared" si="16"/>
        <v>7626.3159999999998</v>
      </c>
      <c r="Q31" s="19">
        <f t="shared" si="16"/>
        <v>7818.4090000000006</v>
      </c>
      <c r="R31" s="19">
        <f t="shared" si="16"/>
        <v>6729.7304718940004</v>
      </c>
      <c r="S31" s="19">
        <f t="shared" si="16"/>
        <v>6727.2062006640008</v>
      </c>
      <c r="T31" s="19">
        <f t="shared" si="16"/>
        <v>6967.2712334630005</v>
      </c>
      <c r="U31" s="19">
        <f t="shared" si="16"/>
        <v>7053.6695024530009</v>
      </c>
      <c r="V31" s="19">
        <f t="shared" si="16"/>
        <v>6902.7754960509992</v>
      </c>
      <c r="W31" s="19">
        <f t="shared" si="16"/>
        <v>6920.6773146579999</v>
      </c>
      <c r="X31" s="19">
        <f t="shared" si="16"/>
        <v>6852.1082720579998</v>
      </c>
      <c r="Y31" s="19">
        <f t="shared" si="16"/>
        <v>6225.2488138170002</v>
      </c>
      <c r="Z31" s="19">
        <f t="shared" si="16"/>
        <v>6281.8475442750005</v>
      </c>
      <c r="AA31" s="19">
        <f t="shared" si="16"/>
        <v>6557.7539112450004</v>
      </c>
      <c r="AB31" s="19">
        <f t="shared" ref="AB31:AG31" si="17">SUM(AB10:AB16)</f>
        <v>7130.1051735649999</v>
      </c>
      <c r="AC31" s="19">
        <f t="shared" si="17"/>
        <v>6732.9607888590008</v>
      </c>
      <c r="AD31" s="19">
        <f t="shared" si="17"/>
        <v>6983.2250853189998</v>
      </c>
      <c r="AE31" s="19">
        <f t="shared" si="17"/>
        <v>7019.4393987610001</v>
      </c>
      <c r="AF31" s="19">
        <f t="shared" si="17"/>
        <v>6883.2868869410004</v>
      </c>
      <c r="AG31" s="19">
        <f t="shared" si="17"/>
        <v>6638.1621945750003</v>
      </c>
      <c r="AH31" s="19">
        <f t="shared" ref="AH31:AK31" si="18">SUM(AH10:AH16)</f>
        <v>6750.474894897</v>
      </c>
      <c r="AI31" s="19">
        <f t="shared" si="18"/>
        <v>6588.1314579950003</v>
      </c>
      <c r="AJ31" s="19">
        <f t="shared" si="18"/>
        <v>6699.0645699519991</v>
      </c>
      <c r="AK31" s="19">
        <f t="shared" si="18"/>
        <v>7161.8871329479998</v>
      </c>
      <c r="AL31" s="19">
        <f t="shared" ref="AL31:AM31" si="19">SUM(AL10:AL16)</f>
        <v>7157.6468457210003</v>
      </c>
      <c r="AM31" s="19">
        <f t="shared" si="19"/>
        <v>7157.6468457210003</v>
      </c>
    </row>
    <row r="32" spans="1:39" x14ac:dyDescent="0.2">
      <c r="A32" s="6" t="s">
        <v>21</v>
      </c>
      <c r="B32" s="19">
        <f t="shared" ref="B32:AA32" si="20">B17+B18</f>
        <v>18526</v>
      </c>
      <c r="C32" s="19">
        <f t="shared" si="20"/>
        <v>17309</v>
      </c>
      <c r="D32" s="19">
        <f t="shared" si="20"/>
        <v>16061</v>
      </c>
      <c r="E32" s="19">
        <f t="shared" si="20"/>
        <v>14793</v>
      </c>
      <c r="F32" s="19">
        <f t="shared" si="20"/>
        <v>12050</v>
      </c>
      <c r="G32" s="19">
        <f t="shared" si="20"/>
        <v>11569</v>
      </c>
      <c r="H32" s="19">
        <f t="shared" si="20"/>
        <v>11086</v>
      </c>
      <c r="I32" s="19">
        <f t="shared" si="20"/>
        <v>10603</v>
      </c>
      <c r="J32" s="19">
        <f t="shared" si="20"/>
        <v>10122</v>
      </c>
      <c r="K32" s="19">
        <f t="shared" si="20"/>
        <v>9639</v>
      </c>
      <c r="L32" s="19">
        <f t="shared" si="20"/>
        <v>9155.7530000000006</v>
      </c>
      <c r="M32" s="19">
        <f t="shared" si="20"/>
        <v>8737.2579999999998</v>
      </c>
      <c r="N32" s="19">
        <f t="shared" si="20"/>
        <v>8532.5120000000006</v>
      </c>
      <c r="O32" s="19">
        <f t="shared" si="20"/>
        <v>8362.280999999999</v>
      </c>
      <c r="P32" s="19">
        <f t="shared" si="20"/>
        <v>7969.1030000000001</v>
      </c>
      <c r="Q32" s="19">
        <f t="shared" si="20"/>
        <v>7574.4500000000007</v>
      </c>
      <c r="R32" s="19">
        <f t="shared" si="20"/>
        <v>7572.1052368000001</v>
      </c>
      <c r="S32" s="19">
        <f t="shared" si="20"/>
        <v>7187.7373232000009</v>
      </c>
      <c r="T32" s="19">
        <f t="shared" si="20"/>
        <v>6640.4502102000006</v>
      </c>
      <c r="U32" s="19">
        <f t="shared" si="20"/>
        <v>6182.0714834</v>
      </c>
      <c r="V32" s="19">
        <f t="shared" si="20"/>
        <v>5761.8444598000005</v>
      </c>
      <c r="W32" s="19">
        <f t="shared" si="20"/>
        <v>5283.7585587000003</v>
      </c>
      <c r="X32" s="19">
        <f t="shared" si="20"/>
        <v>4866.7219719000004</v>
      </c>
      <c r="Y32" s="19">
        <f t="shared" si="20"/>
        <v>4561.8570018</v>
      </c>
      <c r="Z32" s="19">
        <f t="shared" si="20"/>
        <v>4182.7200513999996</v>
      </c>
      <c r="AA32" s="19">
        <f t="shared" si="20"/>
        <v>3891.4685411999999</v>
      </c>
      <c r="AB32" s="19">
        <f t="shared" ref="AB32:AG32" si="21">AB17+AB18</f>
        <v>3624.7565651000004</v>
      </c>
      <c r="AC32" s="19">
        <f t="shared" si="21"/>
        <v>3449.7215257999997</v>
      </c>
      <c r="AD32" s="19">
        <f t="shared" si="21"/>
        <v>3214.6321054</v>
      </c>
      <c r="AE32" s="19">
        <f t="shared" si="21"/>
        <v>2993.7820692999999</v>
      </c>
      <c r="AF32" s="19">
        <f t="shared" si="21"/>
        <v>2604.6379117000001</v>
      </c>
      <c r="AG32" s="19">
        <f t="shared" si="21"/>
        <v>2499.3435975000002</v>
      </c>
      <c r="AH32" s="19">
        <f t="shared" ref="AH32:AK32" si="22">AH17+AH18</f>
        <v>2344.5405246</v>
      </c>
      <c r="AI32" s="19">
        <f t="shared" si="22"/>
        <v>2284.4657167</v>
      </c>
      <c r="AJ32" s="19">
        <f t="shared" si="22"/>
        <v>2123.6052144</v>
      </c>
      <c r="AK32" s="19">
        <f t="shared" si="22"/>
        <v>2107.1407737999998</v>
      </c>
      <c r="AL32" s="19">
        <f t="shared" ref="AL32:AM32" si="23">AL17+AL18</f>
        <v>1968.68353946</v>
      </c>
      <c r="AM32" s="19">
        <f t="shared" si="23"/>
        <v>1824.6262108800001</v>
      </c>
    </row>
    <row r="33" spans="1:39" x14ac:dyDescent="0.2">
      <c r="A33" s="6" t="s">
        <v>22</v>
      </c>
      <c r="B33" s="19">
        <f t="shared" ref="B33:AA33" si="24">B19</f>
        <v>1101</v>
      </c>
      <c r="C33" s="19">
        <f t="shared" si="24"/>
        <v>716</v>
      </c>
      <c r="D33" s="19">
        <f t="shared" si="24"/>
        <v>1134</v>
      </c>
      <c r="E33" s="19">
        <f t="shared" si="24"/>
        <v>566</v>
      </c>
      <c r="F33" s="19">
        <f t="shared" si="24"/>
        <v>1059</v>
      </c>
      <c r="G33" s="19">
        <f t="shared" si="24"/>
        <v>756</v>
      </c>
      <c r="H33" s="19">
        <f t="shared" si="24"/>
        <v>486</v>
      </c>
      <c r="I33" s="19">
        <f t="shared" si="24"/>
        <v>556</v>
      </c>
      <c r="J33" s="19">
        <f t="shared" si="24"/>
        <v>720</v>
      </c>
      <c r="K33" s="19">
        <f t="shared" si="24"/>
        <v>551</v>
      </c>
      <c r="L33" s="19">
        <f t="shared" si="24"/>
        <v>1940.443</v>
      </c>
      <c r="M33" s="19">
        <f t="shared" si="24"/>
        <v>815.92899999999997</v>
      </c>
      <c r="N33" s="19">
        <f t="shared" si="24"/>
        <v>717.85</v>
      </c>
      <c r="O33" s="19">
        <f t="shared" si="24"/>
        <v>791.077</v>
      </c>
      <c r="P33" s="19">
        <f t="shared" si="24"/>
        <v>733.03200000000004</v>
      </c>
      <c r="Q33" s="19">
        <f t="shared" si="24"/>
        <v>532.48900000000003</v>
      </c>
      <c r="R33" s="19">
        <f t="shared" si="24"/>
        <v>2492.7915603000001</v>
      </c>
      <c r="S33" s="19">
        <f t="shared" si="24"/>
        <v>3705.4764842</v>
      </c>
      <c r="T33" s="19">
        <f t="shared" si="24"/>
        <v>2823.6742923000002</v>
      </c>
      <c r="U33" s="19">
        <f t="shared" si="24"/>
        <v>3066.4180495000001</v>
      </c>
      <c r="V33" s="19">
        <f t="shared" si="24"/>
        <v>3319.3021100999999</v>
      </c>
      <c r="W33" s="19">
        <f t="shared" si="24"/>
        <v>3901.0102424000002</v>
      </c>
      <c r="X33" s="19">
        <f t="shared" si="24"/>
        <v>3114.3756822</v>
      </c>
      <c r="Y33" s="19">
        <f t="shared" si="24"/>
        <v>2790.0163292000002</v>
      </c>
      <c r="Z33" s="19">
        <f t="shared" si="24"/>
        <v>2533.0096061999998</v>
      </c>
      <c r="AA33" s="19">
        <f t="shared" si="24"/>
        <v>3565.7559188</v>
      </c>
      <c r="AB33" s="19">
        <f t="shared" ref="AB33:AG33" si="25">AB19</f>
        <v>3296.0569707</v>
      </c>
      <c r="AC33" s="19">
        <f t="shared" si="25"/>
        <v>2482.5513735</v>
      </c>
      <c r="AD33" s="19">
        <f t="shared" si="25"/>
        <v>2541.2336713999998</v>
      </c>
      <c r="AE33" s="19">
        <f t="shared" si="25"/>
        <v>3563.7989689999999</v>
      </c>
      <c r="AF33" s="19">
        <f t="shared" si="25"/>
        <v>4096.7947756000003</v>
      </c>
      <c r="AG33" s="19">
        <f t="shared" si="25"/>
        <v>6074.3673590999997</v>
      </c>
      <c r="AH33" s="19">
        <f t="shared" ref="AH33:AK33" si="26">AH19</f>
        <v>6477.4569848000001</v>
      </c>
      <c r="AI33" s="19">
        <f t="shared" si="26"/>
        <v>3244.7213261000002</v>
      </c>
      <c r="AJ33" s="19">
        <f t="shared" si="26"/>
        <v>7177.6071496000004</v>
      </c>
      <c r="AK33" s="19">
        <f t="shared" si="26"/>
        <v>8022.7964260999997</v>
      </c>
      <c r="AL33" s="19">
        <f t="shared" ref="AL33:AM33" si="27">AL19</f>
        <v>4886.4370209999997</v>
      </c>
      <c r="AM33" s="19">
        <f t="shared" si="27"/>
        <v>4886.4370209999997</v>
      </c>
    </row>
    <row r="34" spans="1:39" x14ac:dyDescent="0.2">
      <c r="A34" s="6" t="s">
        <v>15</v>
      </c>
      <c r="B34" s="19">
        <f t="shared" ref="B34:AA34" si="28">SUM(B30:B33)</f>
        <v>34659</v>
      </c>
      <c r="C34" s="19">
        <f t="shared" si="28"/>
        <v>30765</v>
      </c>
      <c r="D34" s="19">
        <f t="shared" si="28"/>
        <v>31107</v>
      </c>
      <c r="E34" s="19">
        <f t="shared" si="28"/>
        <v>27403</v>
      </c>
      <c r="F34" s="19">
        <f t="shared" si="28"/>
        <v>24108</v>
      </c>
      <c r="G34" s="19">
        <f t="shared" si="28"/>
        <v>23577</v>
      </c>
      <c r="H34" s="19">
        <f t="shared" si="28"/>
        <v>23066</v>
      </c>
      <c r="I34" s="19">
        <f t="shared" si="28"/>
        <v>22730</v>
      </c>
      <c r="J34" s="19">
        <f t="shared" si="28"/>
        <v>22570</v>
      </c>
      <c r="K34" s="19">
        <f t="shared" si="28"/>
        <v>22042</v>
      </c>
      <c r="L34" s="19">
        <f t="shared" si="28"/>
        <v>20871.235000000001</v>
      </c>
      <c r="M34" s="19">
        <f t="shared" si="28"/>
        <v>19530.183000000001</v>
      </c>
      <c r="N34" s="19">
        <f t="shared" si="28"/>
        <v>18781.439000000002</v>
      </c>
      <c r="O34" s="19">
        <f t="shared" si="28"/>
        <v>18269.941999999999</v>
      </c>
      <c r="P34" s="19">
        <f t="shared" si="28"/>
        <v>17512.342000000001</v>
      </c>
      <c r="Q34" s="19">
        <f t="shared" si="28"/>
        <v>17111.263000000003</v>
      </c>
      <c r="R34" s="19">
        <f t="shared" si="28"/>
        <v>17333.467687822002</v>
      </c>
      <c r="S34" s="19">
        <f t="shared" si="28"/>
        <v>18174.592061279003</v>
      </c>
      <c r="T34" s="19">
        <f t="shared" si="28"/>
        <v>16971.681617827002</v>
      </c>
      <c r="U34" s="19">
        <f t="shared" si="28"/>
        <v>16858.053638657002</v>
      </c>
      <c r="V34" s="19">
        <f t="shared" si="28"/>
        <v>16469.871384631999</v>
      </c>
      <c r="W34" s="19">
        <f t="shared" si="28"/>
        <v>16622.200603325</v>
      </c>
      <c r="X34" s="19">
        <f t="shared" si="28"/>
        <v>15388.640981675</v>
      </c>
      <c r="Y34" s="19">
        <f t="shared" si="28"/>
        <v>14155.882357183</v>
      </c>
      <c r="Z34" s="19">
        <f t="shared" si="28"/>
        <v>13595.8733644</v>
      </c>
      <c r="AA34" s="19">
        <f t="shared" si="28"/>
        <v>14603.611845742</v>
      </c>
      <c r="AB34" s="19">
        <f t="shared" ref="AB34:AG34" si="29">SUM(AB30:AB33)</f>
        <v>14573.118353902999</v>
      </c>
      <c r="AC34" s="19">
        <f t="shared" si="29"/>
        <v>13287.30216678</v>
      </c>
      <c r="AD34" s="19">
        <f t="shared" si="29"/>
        <v>13365.485248617999</v>
      </c>
      <c r="AE34" s="19">
        <f t="shared" si="29"/>
        <v>14148.395231160999</v>
      </c>
      <c r="AF34" s="19">
        <f t="shared" si="29"/>
        <v>14112.973610691999</v>
      </c>
      <c r="AG34" s="19">
        <f t="shared" si="29"/>
        <v>15716.254807428999</v>
      </c>
      <c r="AH34" s="19">
        <f t="shared" ref="AH34:AK34" si="30">SUM(AH30:AH33)</f>
        <v>16155.511567885998</v>
      </c>
      <c r="AI34" s="19">
        <f t="shared" si="30"/>
        <v>12718.480127227</v>
      </c>
      <c r="AJ34" s="19">
        <f t="shared" si="30"/>
        <v>16630.280132984997</v>
      </c>
      <c r="AK34" s="19">
        <f t="shared" si="30"/>
        <v>17920.383395648998</v>
      </c>
      <c r="AL34" s="19">
        <f t="shared" ref="AL34:AM34" si="31">SUM(AL30:AL33)</f>
        <v>14641.606091453999</v>
      </c>
      <c r="AM34" s="19">
        <f t="shared" si="31"/>
        <v>14497.548762873999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I37"/>
  <sheetViews>
    <sheetView workbookViewId="0">
      <pane xSplit="1" ySplit="7" topLeftCell="S17" activePane="bottomRight" state="frozen"/>
      <selection pane="topRight" activeCell="B1" sqref="B1"/>
      <selection pane="bottomLeft" activeCell="A2" sqref="A2"/>
      <selection pane="bottomRight" activeCell="AH25" sqref="AH25"/>
    </sheetView>
  </sheetViews>
  <sheetFormatPr defaultColWidth="9.140625" defaultRowHeight="12.75" x14ac:dyDescent="0.2"/>
  <cols>
    <col min="1" max="1" width="35.5703125" style="17" bestFit="1" customWidth="1"/>
    <col min="2" max="16384" width="9.140625" style="17"/>
  </cols>
  <sheetData>
    <row r="1" spans="1:35" x14ac:dyDescent="0.2">
      <c r="A1" s="16" t="s">
        <v>31</v>
      </c>
    </row>
    <row r="2" spans="1:35" ht="25.5" x14ac:dyDescent="0.2">
      <c r="A2" s="18" t="s">
        <v>25</v>
      </c>
    </row>
    <row r="7" spans="1:35" x14ac:dyDescent="0.2">
      <c r="A7" s="3" t="s">
        <v>0</v>
      </c>
      <c r="B7" s="4">
        <v>1990</v>
      </c>
      <c r="C7" s="4">
        <v>1991</v>
      </c>
      <c r="D7" s="4">
        <v>1992</v>
      </c>
      <c r="E7" s="4">
        <v>1993</v>
      </c>
      <c r="F7" s="4">
        <v>1994</v>
      </c>
      <c r="G7" s="4">
        <v>1995</v>
      </c>
      <c r="H7" s="4">
        <v>1996</v>
      </c>
      <c r="I7" s="4">
        <v>1997</v>
      </c>
      <c r="J7" s="4">
        <v>1998</v>
      </c>
      <c r="K7" s="4">
        <v>1999</v>
      </c>
      <c r="L7" s="4">
        <v>2000</v>
      </c>
      <c r="M7" s="4">
        <v>2001</v>
      </c>
      <c r="N7" s="4">
        <v>2002</v>
      </c>
      <c r="O7" s="4">
        <v>2003</v>
      </c>
      <c r="P7" s="4">
        <v>2004</v>
      </c>
      <c r="Q7" s="4">
        <v>2005</v>
      </c>
      <c r="R7" s="4">
        <v>2006</v>
      </c>
      <c r="S7" s="4">
        <v>2007</v>
      </c>
      <c r="T7" s="4">
        <v>2008</v>
      </c>
      <c r="U7" s="4">
        <v>2009</v>
      </c>
      <c r="V7" s="4">
        <v>2010</v>
      </c>
      <c r="W7" s="4">
        <v>2011</v>
      </c>
      <c r="X7" s="4">
        <v>2012</v>
      </c>
      <c r="Y7" s="4">
        <v>2013</v>
      </c>
      <c r="Z7" s="4">
        <v>2014</v>
      </c>
      <c r="AA7" s="4">
        <v>2015</v>
      </c>
      <c r="AB7" s="4">
        <v>2016</v>
      </c>
      <c r="AC7" s="4">
        <v>2017</v>
      </c>
      <c r="AD7" s="23">
        <v>2018</v>
      </c>
      <c r="AE7" s="23">
        <v>2019</v>
      </c>
      <c r="AF7" s="23">
        <v>2020</v>
      </c>
      <c r="AG7" s="23">
        <v>2021</v>
      </c>
      <c r="AH7" s="23">
        <v>2022</v>
      </c>
      <c r="AI7" s="23">
        <v>2023</v>
      </c>
    </row>
    <row r="8" spans="1:35" x14ac:dyDescent="0.2">
      <c r="A8" s="14" t="s">
        <v>1</v>
      </c>
      <c r="B8" s="22">
        <v>0</v>
      </c>
      <c r="C8" s="22">
        <v>0</v>
      </c>
      <c r="D8" s="22">
        <v>0</v>
      </c>
      <c r="E8" s="22">
        <v>0</v>
      </c>
      <c r="F8" s="22">
        <v>0</v>
      </c>
      <c r="G8" s="22">
        <v>0</v>
      </c>
      <c r="H8" s="22">
        <v>6</v>
      </c>
      <c r="I8" s="22">
        <v>6</v>
      </c>
      <c r="J8" s="22">
        <v>8</v>
      </c>
      <c r="K8" s="22">
        <v>11</v>
      </c>
      <c r="L8" s="22">
        <v>11</v>
      </c>
      <c r="M8" s="22">
        <v>11</v>
      </c>
      <c r="N8" s="13">
        <v>30.053980478</v>
      </c>
      <c r="O8" s="13">
        <v>30.043269378000002</v>
      </c>
      <c r="P8" s="13">
        <v>25.466502058</v>
      </c>
      <c r="Q8" s="13">
        <v>25.466502058</v>
      </c>
      <c r="R8" s="13">
        <v>24.381106762000002</v>
      </c>
      <c r="S8" s="13">
        <v>28.036713455000001</v>
      </c>
      <c r="T8" s="13">
        <v>28.036713455000001</v>
      </c>
      <c r="U8" s="13">
        <v>27.932997070999999</v>
      </c>
      <c r="V8" s="13">
        <v>25.817073772000001</v>
      </c>
      <c r="W8" s="13">
        <v>25.274973533000001</v>
      </c>
      <c r="X8" s="13">
        <v>27.122330862999998</v>
      </c>
      <c r="Y8" s="13">
        <v>27.572681505999999</v>
      </c>
      <c r="Z8" s="13">
        <v>25.626489689</v>
      </c>
      <c r="AA8" s="13">
        <v>20.618457334999999</v>
      </c>
      <c r="AB8" s="13">
        <v>20.964147649000001</v>
      </c>
      <c r="AC8" s="13">
        <v>19.787041854999998</v>
      </c>
      <c r="AD8" s="13">
        <v>18.751259693000002</v>
      </c>
      <c r="AE8" s="13">
        <v>17.329947503</v>
      </c>
      <c r="AF8" s="13">
        <v>18.511894673</v>
      </c>
      <c r="AG8" s="13">
        <v>18.826256565000001</v>
      </c>
      <c r="AH8" s="13">
        <v>16.287182906000002</v>
      </c>
      <c r="AI8" s="13">
        <v>16.287182906000002</v>
      </c>
    </row>
    <row r="9" spans="1:35" x14ac:dyDescent="0.2">
      <c r="A9" s="14" t="s">
        <v>2</v>
      </c>
      <c r="B9" s="22">
        <v>17</v>
      </c>
      <c r="C9" s="22">
        <v>17</v>
      </c>
      <c r="D9" s="22">
        <v>17</v>
      </c>
      <c r="E9" s="22">
        <v>18</v>
      </c>
      <c r="F9" s="22">
        <v>18</v>
      </c>
      <c r="G9" s="22">
        <v>18</v>
      </c>
      <c r="H9" s="22">
        <v>34</v>
      </c>
      <c r="I9" s="22">
        <v>33</v>
      </c>
      <c r="J9" s="22">
        <v>33</v>
      </c>
      <c r="K9" s="22">
        <v>31</v>
      </c>
      <c r="L9" s="22">
        <v>31</v>
      </c>
      <c r="M9" s="22">
        <v>31</v>
      </c>
      <c r="N9" s="13">
        <v>17.227849455000001</v>
      </c>
      <c r="O9" s="13">
        <v>17.309820307999999</v>
      </c>
      <c r="P9" s="13">
        <v>20.680972618999999</v>
      </c>
      <c r="Q9" s="13">
        <v>20.655118792</v>
      </c>
      <c r="R9" s="13">
        <v>12.286515597999999</v>
      </c>
      <c r="S9" s="13">
        <v>13.492007606</v>
      </c>
      <c r="T9" s="13">
        <v>13.412025769</v>
      </c>
      <c r="U9" s="13">
        <v>14.501702506000001</v>
      </c>
      <c r="V9" s="13">
        <v>11.553742767999999</v>
      </c>
      <c r="W9" s="13">
        <v>12.508097816999999</v>
      </c>
      <c r="X9" s="13">
        <v>12.811477077999999</v>
      </c>
      <c r="Y9" s="13">
        <v>18.641365101000002</v>
      </c>
      <c r="Z9" s="13">
        <v>14.758183224</v>
      </c>
      <c r="AA9" s="13">
        <v>22.828385368999999</v>
      </c>
      <c r="AB9" s="13">
        <v>15.831414591</v>
      </c>
      <c r="AC9" s="13">
        <v>15.598409682</v>
      </c>
      <c r="AD9" s="13">
        <v>15.708387868999999</v>
      </c>
      <c r="AE9" s="13">
        <v>15.950187103999999</v>
      </c>
      <c r="AF9" s="13">
        <v>16.572371383</v>
      </c>
      <c r="AG9" s="13">
        <v>16.333138065</v>
      </c>
      <c r="AH9" s="13">
        <v>15.27335865</v>
      </c>
      <c r="AI9" s="13">
        <v>15.27335865</v>
      </c>
    </row>
    <row r="10" spans="1:35" x14ac:dyDescent="0.2">
      <c r="A10" s="14" t="s">
        <v>3</v>
      </c>
      <c r="B10" s="22">
        <v>8</v>
      </c>
      <c r="C10" s="22">
        <v>8</v>
      </c>
      <c r="D10" s="22">
        <v>8</v>
      </c>
      <c r="E10" s="22">
        <v>8</v>
      </c>
      <c r="F10" s="22">
        <v>8</v>
      </c>
      <c r="G10" s="22">
        <v>8</v>
      </c>
      <c r="H10" s="22">
        <v>7</v>
      </c>
      <c r="I10" s="22">
        <v>7</v>
      </c>
      <c r="J10" s="22">
        <v>6</v>
      </c>
      <c r="K10" s="22">
        <v>8</v>
      </c>
      <c r="L10" s="22">
        <v>8</v>
      </c>
      <c r="M10" s="22">
        <v>8</v>
      </c>
      <c r="N10" s="13">
        <v>24.452142943999998</v>
      </c>
      <c r="O10" s="13">
        <v>25.241571096000001</v>
      </c>
      <c r="P10" s="13">
        <v>26.554799613</v>
      </c>
      <c r="Q10" s="13">
        <v>27.348681538000001</v>
      </c>
      <c r="R10" s="13">
        <v>58.177475301000001</v>
      </c>
      <c r="S10" s="13">
        <v>59.679153114000002</v>
      </c>
      <c r="T10" s="13">
        <v>61.652665782</v>
      </c>
      <c r="U10" s="13">
        <v>62.783996152</v>
      </c>
      <c r="V10" s="13">
        <v>67.351051753999997</v>
      </c>
      <c r="W10" s="13">
        <v>66.865375341000004</v>
      </c>
      <c r="X10" s="13">
        <v>63.485401138999997</v>
      </c>
      <c r="Y10" s="13">
        <v>68.167863681</v>
      </c>
      <c r="Z10" s="13">
        <v>74.682859531000005</v>
      </c>
      <c r="AA10" s="13">
        <v>72.307120068000003</v>
      </c>
      <c r="AB10" s="13">
        <v>54.466679237999998</v>
      </c>
      <c r="AC10" s="13">
        <v>54.093066266999998</v>
      </c>
      <c r="AD10" s="13">
        <v>57.625710712999997</v>
      </c>
      <c r="AE10" s="13">
        <v>58.589459749</v>
      </c>
      <c r="AF10" s="13">
        <v>71.405539771999997</v>
      </c>
      <c r="AG10" s="13">
        <v>71.266438784000002</v>
      </c>
      <c r="AH10" s="13">
        <v>71.253725996</v>
      </c>
      <c r="AI10" s="13">
        <v>71.253725996</v>
      </c>
    </row>
    <row r="11" spans="1:35" x14ac:dyDescent="0.2">
      <c r="A11" s="14" t="s">
        <v>4</v>
      </c>
      <c r="B11" s="22">
        <v>183</v>
      </c>
      <c r="C11" s="22">
        <v>183</v>
      </c>
      <c r="D11" s="22">
        <v>183</v>
      </c>
      <c r="E11" s="22">
        <v>183</v>
      </c>
      <c r="F11" s="22">
        <v>183</v>
      </c>
      <c r="G11" s="22">
        <v>183</v>
      </c>
      <c r="H11" s="22">
        <v>123</v>
      </c>
      <c r="I11" s="22">
        <v>125</v>
      </c>
      <c r="J11" s="22">
        <v>130</v>
      </c>
      <c r="K11" s="22">
        <v>25</v>
      </c>
      <c r="L11" s="22">
        <v>26</v>
      </c>
      <c r="M11" s="22">
        <v>27</v>
      </c>
      <c r="N11" s="13">
        <v>23.123636184999999</v>
      </c>
      <c r="O11" s="13">
        <v>23.123636184999999</v>
      </c>
      <c r="P11" s="13">
        <v>17.763099629999999</v>
      </c>
      <c r="Q11" s="13">
        <v>17.763099629999999</v>
      </c>
      <c r="R11" s="13">
        <v>18.718431020000001</v>
      </c>
      <c r="S11" s="13">
        <v>18.718431020000001</v>
      </c>
      <c r="T11" s="13">
        <v>18.718431020000001</v>
      </c>
      <c r="U11" s="13">
        <v>21.240395177</v>
      </c>
      <c r="V11" s="13">
        <v>23.064599397999999</v>
      </c>
      <c r="W11" s="13">
        <v>23.074793253999999</v>
      </c>
      <c r="X11" s="13">
        <v>23.065659398000001</v>
      </c>
      <c r="Y11" s="13">
        <v>20.8077121</v>
      </c>
      <c r="Z11" s="13">
        <v>22.324184366000001</v>
      </c>
      <c r="AA11" s="13">
        <v>19.925203638999999</v>
      </c>
      <c r="AB11" s="13">
        <v>23.319544561000001</v>
      </c>
      <c r="AC11" s="13">
        <v>23.642746253999999</v>
      </c>
      <c r="AD11" s="13">
        <v>22.745795309999998</v>
      </c>
      <c r="AE11" s="13">
        <v>22.740751187000001</v>
      </c>
      <c r="AF11" s="13">
        <v>26.147512261999999</v>
      </c>
      <c r="AG11" s="13">
        <v>21.811696568999999</v>
      </c>
      <c r="AH11" s="13">
        <v>22.280710923000001</v>
      </c>
      <c r="AI11" s="13">
        <v>22.280710923000001</v>
      </c>
    </row>
    <row r="12" spans="1:35" x14ac:dyDescent="0.2">
      <c r="A12" s="14" t="s">
        <v>5</v>
      </c>
      <c r="B12" s="22">
        <v>6</v>
      </c>
      <c r="C12" s="22">
        <v>6</v>
      </c>
      <c r="D12" s="22">
        <v>6</v>
      </c>
      <c r="E12" s="22">
        <v>6</v>
      </c>
      <c r="F12" s="22">
        <v>6</v>
      </c>
      <c r="G12" s="22">
        <v>6</v>
      </c>
      <c r="H12" s="22">
        <v>5</v>
      </c>
      <c r="I12" s="22">
        <v>5</v>
      </c>
      <c r="J12" s="22">
        <v>5</v>
      </c>
      <c r="K12" s="22">
        <v>2</v>
      </c>
      <c r="L12" s="22">
        <v>2</v>
      </c>
      <c r="M12" s="22">
        <v>2</v>
      </c>
      <c r="N12" s="13">
        <v>3.2484630688</v>
      </c>
      <c r="O12" s="13">
        <v>3.2484630688</v>
      </c>
      <c r="P12" s="13">
        <v>2.7200339949000001</v>
      </c>
      <c r="Q12" s="13">
        <v>2.7200339949000001</v>
      </c>
      <c r="R12" s="13">
        <v>1.9893073287</v>
      </c>
      <c r="S12" s="13">
        <v>1.9893073287</v>
      </c>
      <c r="T12" s="13">
        <v>1.9893073287</v>
      </c>
      <c r="U12" s="13">
        <v>1.4728827977000001</v>
      </c>
      <c r="V12" s="13">
        <v>1.1241804720999999</v>
      </c>
      <c r="W12" s="13">
        <v>1.1241804720999999</v>
      </c>
      <c r="X12" s="13">
        <v>1.1241804720999999</v>
      </c>
      <c r="Y12" s="13">
        <v>1.0300928009000001</v>
      </c>
      <c r="Z12" s="13">
        <v>1.0680525631</v>
      </c>
      <c r="AA12" s="13">
        <v>1.048508601</v>
      </c>
      <c r="AB12" s="13">
        <v>0.66346541469999998</v>
      </c>
      <c r="AC12" s="13">
        <v>0.66812008700000003</v>
      </c>
      <c r="AD12" s="13">
        <v>0.53956318739999998</v>
      </c>
      <c r="AE12" s="13">
        <v>0.67147395909999996</v>
      </c>
      <c r="AF12" s="13">
        <v>0.47625669659999997</v>
      </c>
      <c r="AG12" s="13">
        <v>0.68025916900000005</v>
      </c>
      <c r="AH12" s="13">
        <v>0.6674669513</v>
      </c>
      <c r="AI12" s="13">
        <v>0.6674669513</v>
      </c>
    </row>
    <row r="13" spans="1:35" x14ac:dyDescent="0.2">
      <c r="A13" s="14" t="s">
        <v>6</v>
      </c>
      <c r="B13" s="22">
        <v>43</v>
      </c>
      <c r="C13" s="22">
        <v>43</v>
      </c>
      <c r="D13" s="22">
        <v>43</v>
      </c>
      <c r="E13" s="22">
        <v>43</v>
      </c>
      <c r="F13" s="22">
        <v>43</v>
      </c>
      <c r="G13" s="22">
        <v>43</v>
      </c>
      <c r="H13" s="22">
        <v>16</v>
      </c>
      <c r="I13" s="22">
        <v>17</v>
      </c>
      <c r="J13" s="22">
        <v>17</v>
      </c>
      <c r="K13" s="22">
        <v>9</v>
      </c>
      <c r="L13" s="22">
        <v>10</v>
      </c>
      <c r="M13" s="22">
        <v>10</v>
      </c>
      <c r="N13" s="13">
        <v>2.8903388844000002</v>
      </c>
      <c r="O13" s="13">
        <v>2.8942309715999999</v>
      </c>
      <c r="P13" s="13">
        <v>1.4854514619000001</v>
      </c>
      <c r="Q13" s="13">
        <v>1.4885823642</v>
      </c>
      <c r="R13" s="13">
        <v>1.4447870367</v>
      </c>
      <c r="S13" s="13">
        <v>1.4490327543999999</v>
      </c>
      <c r="T13" s="13">
        <v>1.4532367356</v>
      </c>
      <c r="U13" s="13">
        <v>1.5797935568000001</v>
      </c>
      <c r="V13" s="13">
        <v>1.4182301179000001</v>
      </c>
      <c r="W13" s="13">
        <v>1.4268311551999999</v>
      </c>
      <c r="X13" s="13">
        <v>1.4349908567</v>
      </c>
      <c r="Y13" s="13">
        <v>1.2530260518</v>
      </c>
      <c r="Z13" s="13">
        <v>1.642828392</v>
      </c>
      <c r="AA13" s="13">
        <v>2.2308574708000002</v>
      </c>
      <c r="AB13" s="13">
        <v>1.2989984613000001</v>
      </c>
      <c r="AC13" s="13">
        <v>1.5142366863000001</v>
      </c>
      <c r="AD13" s="13">
        <v>1.2442774318000001</v>
      </c>
      <c r="AE13" s="13">
        <v>1.6710604360000001</v>
      </c>
      <c r="AF13" s="13">
        <v>1.3495944085</v>
      </c>
      <c r="AG13" s="13">
        <v>1.1184522429999999</v>
      </c>
      <c r="AH13" s="13">
        <v>1.0496884629000001</v>
      </c>
      <c r="AI13" s="13">
        <v>1.0496884629000001</v>
      </c>
    </row>
    <row r="14" spans="1:35" x14ac:dyDescent="0.2">
      <c r="A14" s="14" t="s">
        <v>7</v>
      </c>
      <c r="B14" s="22">
        <v>38</v>
      </c>
      <c r="C14" s="22">
        <v>38</v>
      </c>
      <c r="D14" s="22">
        <v>39</v>
      </c>
      <c r="E14" s="22">
        <v>39</v>
      </c>
      <c r="F14" s="22">
        <v>40</v>
      </c>
      <c r="G14" s="22">
        <v>40</v>
      </c>
      <c r="H14" s="22">
        <v>43</v>
      </c>
      <c r="I14" s="22">
        <v>45</v>
      </c>
      <c r="J14" s="22">
        <v>45</v>
      </c>
      <c r="K14" s="22">
        <v>48</v>
      </c>
      <c r="L14" s="22">
        <v>50</v>
      </c>
      <c r="M14" s="22">
        <v>52</v>
      </c>
      <c r="N14" s="13">
        <v>100.31108567</v>
      </c>
      <c r="O14" s="13">
        <v>100.31108567</v>
      </c>
      <c r="P14" s="13">
        <v>102.14895627</v>
      </c>
      <c r="Q14" s="13">
        <v>102.14895627</v>
      </c>
      <c r="R14" s="13">
        <v>55.469412261000002</v>
      </c>
      <c r="S14" s="13">
        <v>55.422344271</v>
      </c>
      <c r="T14" s="13">
        <v>55.422344271</v>
      </c>
      <c r="U14" s="13">
        <v>52.833377843000001</v>
      </c>
      <c r="V14" s="13">
        <v>34.174178353000002</v>
      </c>
      <c r="W14" s="13">
        <v>34.270694524</v>
      </c>
      <c r="X14" s="13">
        <v>34.317962725999998</v>
      </c>
      <c r="Y14" s="13">
        <v>38.802785712000002</v>
      </c>
      <c r="Z14" s="13">
        <v>22.144930480999999</v>
      </c>
      <c r="AA14" s="13">
        <v>22.891332067</v>
      </c>
      <c r="AB14" s="13">
        <v>28.518777669999999</v>
      </c>
      <c r="AC14" s="13">
        <v>27.239941673000001</v>
      </c>
      <c r="AD14" s="13">
        <v>27.10180484</v>
      </c>
      <c r="AE14" s="13">
        <v>37.096954959000001</v>
      </c>
      <c r="AF14" s="13">
        <v>33.783677111000003</v>
      </c>
      <c r="AG14" s="13">
        <v>36.800992049999998</v>
      </c>
      <c r="AH14" s="13">
        <v>36.448965827999999</v>
      </c>
      <c r="AI14" s="13">
        <v>36.448965827999999</v>
      </c>
    </row>
    <row r="15" spans="1:35" x14ac:dyDescent="0.2">
      <c r="A15" s="14" t="s">
        <v>8</v>
      </c>
      <c r="B15" s="22" t="s">
        <v>9</v>
      </c>
      <c r="C15" s="22" t="s">
        <v>9</v>
      </c>
      <c r="D15" s="22" t="s">
        <v>9</v>
      </c>
      <c r="E15" s="22" t="s">
        <v>9</v>
      </c>
      <c r="F15" s="22" t="s">
        <v>9</v>
      </c>
      <c r="G15" s="22" t="s">
        <v>9</v>
      </c>
      <c r="H15" s="22">
        <v>0</v>
      </c>
      <c r="I15" s="22">
        <v>0</v>
      </c>
      <c r="J15" s="22">
        <v>0</v>
      </c>
      <c r="K15" s="22">
        <v>0</v>
      </c>
      <c r="L15" s="22">
        <v>0</v>
      </c>
      <c r="M15" s="22">
        <v>0</v>
      </c>
      <c r="N15" s="13">
        <v>0</v>
      </c>
      <c r="O15" s="13">
        <v>0</v>
      </c>
      <c r="P15" s="13">
        <v>4.6100000000000002E-5</v>
      </c>
      <c r="Q15" s="13">
        <v>4.6100000000000002E-5</v>
      </c>
      <c r="R15" s="13">
        <v>5.6759999999999999E-5</v>
      </c>
      <c r="S15" s="13">
        <v>5.6759999999999999E-5</v>
      </c>
      <c r="T15" s="13">
        <v>5.6759999999999999E-5</v>
      </c>
      <c r="U15" s="13">
        <v>5.6759999999999999E-5</v>
      </c>
      <c r="V15" s="13">
        <v>5.2935000000000001E-5</v>
      </c>
      <c r="W15" s="13">
        <v>5.2935000000000001E-5</v>
      </c>
      <c r="X15" s="13">
        <v>5.2935000000000001E-5</v>
      </c>
      <c r="Y15" s="13">
        <v>5.2935000000000001E-5</v>
      </c>
      <c r="Z15" s="13">
        <v>0</v>
      </c>
      <c r="AA15" s="13">
        <v>0</v>
      </c>
      <c r="AB15" s="13">
        <v>0.4729806654</v>
      </c>
      <c r="AC15" s="13">
        <v>3.7100000000000002E-3</v>
      </c>
      <c r="AD15" s="13">
        <v>2.565228E-2</v>
      </c>
      <c r="AE15" s="13">
        <v>3.1738919999999997E-2</v>
      </c>
      <c r="AF15" s="13">
        <v>0.35294098280000002</v>
      </c>
      <c r="AG15" s="13">
        <v>0.33860663949999997</v>
      </c>
      <c r="AH15" s="13">
        <v>0.3983870773</v>
      </c>
      <c r="AI15" s="13">
        <v>0.3983870773</v>
      </c>
    </row>
    <row r="16" spans="1:35" x14ac:dyDescent="0.2">
      <c r="A16" s="14" t="s">
        <v>10</v>
      </c>
      <c r="B16" s="22">
        <v>0</v>
      </c>
      <c r="C16" s="22">
        <v>0</v>
      </c>
      <c r="D16" s="22">
        <v>0</v>
      </c>
      <c r="E16" s="22">
        <v>0</v>
      </c>
      <c r="F16" s="22">
        <v>0</v>
      </c>
      <c r="G16" s="22">
        <v>0</v>
      </c>
      <c r="H16" s="22">
        <v>1</v>
      </c>
      <c r="I16" s="22">
        <v>1</v>
      </c>
      <c r="J16" s="22">
        <v>1</v>
      </c>
      <c r="K16" s="22">
        <v>5</v>
      </c>
      <c r="L16" s="22">
        <v>5</v>
      </c>
      <c r="M16" s="22">
        <v>5</v>
      </c>
      <c r="N16" s="13">
        <v>0.7295270304</v>
      </c>
      <c r="O16" s="13">
        <v>0.7295270304</v>
      </c>
      <c r="P16" s="13">
        <v>0.5715910635</v>
      </c>
      <c r="Q16" s="13">
        <v>0.5715910635</v>
      </c>
      <c r="R16" s="13">
        <v>4.9907436242000003</v>
      </c>
      <c r="S16" s="13">
        <v>4.9966897746000001</v>
      </c>
      <c r="T16" s="13">
        <v>4.9966897746000001</v>
      </c>
      <c r="U16" s="13">
        <v>5.6937981621000002</v>
      </c>
      <c r="V16" s="13">
        <v>5.9868384791000002</v>
      </c>
      <c r="W16" s="13">
        <v>5.9871535291000004</v>
      </c>
      <c r="X16" s="13">
        <v>5.9865706291</v>
      </c>
      <c r="Y16" s="13">
        <v>6.0987377380999996</v>
      </c>
      <c r="Z16" s="13">
        <v>5.3786988205000004</v>
      </c>
      <c r="AA16" s="13">
        <v>6.3180313884999997</v>
      </c>
      <c r="AB16" s="13">
        <v>3.7053801306</v>
      </c>
      <c r="AC16" s="13">
        <v>3.6579041458999999</v>
      </c>
      <c r="AD16" s="13">
        <v>3.7162045694999999</v>
      </c>
      <c r="AE16" s="13">
        <v>3.7357276844</v>
      </c>
      <c r="AF16" s="13">
        <v>0.98972804219999999</v>
      </c>
      <c r="AG16" s="13">
        <v>1.1458536505000001</v>
      </c>
      <c r="AH16" s="13">
        <v>1.3036689118</v>
      </c>
      <c r="AI16" s="13">
        <v>1.3036689118</v>
      </c>
    </row>
    <row r="17" spans="1:35" x14ac:dyDescent="0.2">
      <c r="A17" s="14" t="s">
        <v>11</v>
      </c>
      <c r="B17" s="22">
        <v>82</v>
      </c>
      <c r="C17" s="22">
        <v>86</v>
      </c>
      <c r="D17" s="22">
        <v>89</v>
      </c>
      <c r="E17" s="22">
        <v>93</v>
      </c>
      <c r="F17" s="22">
        <v>93</v>
      </c>
      <c r="G17" s="22">
        <v>93</v>
      </c>
      <c r="H17" s="22">
        <v>84</v>
      </c>
      <c r="I17" s="22">
        <v>84</v>
      </c>
      <c r="J17" s="22">
        <v>86</v>
      </c>
      <c r="K17" s="22">
        <v>82</v>
      </c>
      <c r="L17" s="22">
        <v>83</v>
      </c>
      <c r="M17" s="22">
        <v>85</v>
      </c>
      <c r="N17" s="13">
        <v>18.028150520000001</v>
      </c>
      <c r="O17" s="13">
        <v>18.547371080000001</v>
      </c>
      <c r="P17" s="13">
        <v>19.163357498</v>
      </c>
      <c r="Q17" s="13">
        <v>19.682578036999999</v>
      </c>
      <c r="R17" s="13">
        <v>21.064698096000001</v>
      </c>
      <c r="S17" s="13">
        <v>21.028463218999999</v>
      </c>
      <c r="T17" s="13">
        <v>20.992238122</v>
      </c>
      <c r="U17" s="13">
        <v>20.963346310999999</v>
      </c>
      <c r="V17" s="13">
        <v>20.701444667000001</v>
      </c>
      <c r="W17" s="13">
        <v>21.113942469000001</v>
      </c>
      <c r="X17" s="13">
        <v>21.43771387</v>
      </c>
      <c r="Y17" s="13">
        <v>21.943707328999999</v>
      </c>
      <c r="Z17" s="13">
        <v>21.812721676999999</v>
      </c>
      <c r="AA17" s="13">
        <v>21.344304436000002</v>
      </c>
      <c r="AB17" s="13">
        <v>21.907291542999999</v>
      </c>
      <c r="AC17" s="13">
        <v>21.277879756000001</v>
      </c>
      <c r="AD17" s="13">
        <v>21.503414502999998</v>
      </c>
      <c r="AE17" s="13">
        <v>21.443055051000002</v>
      </c>
      <c r="AF17" s="13">
        <v>92.967690610999995</v>
      </c>
      <c r="AG17" s="13">
        <v>93.385707174000004</v>
      </c>
      <c r="AH17" s="13">
        <v>92.859384360000007</v>
      </c>
      <c r="AI17" s="13">
        <v>92.859384360000007</v>
      </c>
    </row>
    <row r="18" spans="1:35" x14ac:dyDescent="0.2">
      <c r="A18" s="14" t="s">
        <v>12</v>
      </c>
      <c r="B18" s="22">
        <v>155</v>
      </c>
      <c r="C18" s="22">
        <v>169</v>
      </c>
      <c r="D18" s="22">
        <v>182</v>
      </c>
      <c r="E18" s="22">
        <v>195</v>
      </c>
      <c r="F18" s="22">
        <v>209</v>
      </c>
      <c r="G18" s="22">
        <v>222</v>
      </c>
      <c r="H18" s="22">
        <v>236</v>
      </c>
      <c r="I18" s="22">
        <v>265</v>
      </c>
      <c r="J18" s="22">
        <v>256</v>
      </c>
      <c r="K18" s="22">
        <v>267</v>
      </c>
      <c r="L18" s="22">
        <v>275</v>
      </c>
      <c r="M18" s="22">
        <v>278</v>
      </c>
      <c r="N18" s="13">
        <v>175.93167828</v>
      </c>
      <c r="O18" s="13">
        <v>172.55732237000001</v>
      </c>
      <c r="P18" s="13">
        <v>169.67759031</v>
      </c>
      <c r="Q18" s="13">
        <v>165.69287012000001</v>
      </c>
      <c r="R18" s="13">
        <v>162.52639137</v>
      </c>
      <c r="S18" s="13">
        <v>158.46463595</v>
      </c>
      <c r="T18" s="13">
        <v>149.74467817999999</v>
      </c>
      <c r="U18" s="13">
        <v>145.63452622</v>
      </c>
      <c r="V18" s="13">
        <v>140.16881423999999</v>
      </c>
      <c r="W18" s="13">
        <v>137.01083942</v>
      </c>
      <c r="X18" s="13">
        <v>130.59027012999999</v>
      </c>
      <c r="Y18" s="13">
        <v>127.01634031</v>
      </c>
      <c r="Z18" s="13">
        <v>121.61165862999999</v>
      </c>
      <c r="AA18" s="13">
        <v>117.07552602</v>
      </c>
      <c r="AB18" s="13">
        <v>108.67812815000001</v>
      </c>
      <c r="AC18" s="13">
        <v>107.96714720999999</v>
      </c>
      <c r="AD18" s="13">
        <v>104.12857153</v>
      </c>
      <c r="AE18" s="13">
        <v>103.29886709</v>
      </c>
      <c r="AF18" s="13">
        <v>90.213265218000004</v>
      </c>
      <c r="AG18" s="13">
        <v>185.61620954</v>
      </c>
      <c r="AH18" s="13">
        <v>192.48586689999999</v>
      </c>
      <c r="AI18" s="13">
        <v>188.46792432999999</v>
      </c>
    </row>
    <row r="19" spans="1:35" x14ac:dyDescent="0.2">
      <c r="A19" s="14" t="s">
        <v>13</v>
      </c>
      <c r="B19" s="22">
        <v>31</v>
      </c>
      <c r="C19" s="22">
        <v>35</v>
      </c>
      <c r="D19" s="22">
        <v>35</v>
      </c>
      <c r="E19" s="22">
        <v>36</v>
      </c>
      <c r="F19" s="22">
        <v>36</v>
      </c>
      <c r="G19" s="22">
        <v>37</v>
      </c>
      <c r="H19" s="22">
        <v>34</v>
      </c>
      <c r="I19" s="22">
        <v>34</v>
      </c>
      <c r="J19" s="22">
        <v>35</v>
      </c>
      <c r="K19" s="22">
        <v>3</v>
      </c>
      <c r="L19" s="22">
        <v>3</v>
      </c>
      <c r="M19" s="22">
        <v>3</v>
      </c>
      <c r="N19" s="13">
        <v>2.2876552737</v>
      </c>
      <c r="O19" s="13">
        <v>2.4069107514999999</v>
      </c>
      <c r="P19" s="13">
        <v>2.4158257307</v>
      </c>
      <c r="Q19" s="13">
        <v>2.5184732337</v>
      </c>
      <c r="R19" s="13">
        <v>2.5150400910999999</v>
      </c>
      <c r="S19" s="13">
        <v>2.5118007447999999</v>
      </c>
      <c r="T19" s="13">
        <v>2.4578120248999999</v>
      </c>
      <c r="U19" s="13">
        <v>2.3730182399999999</v>
      </c>
      <c r="V19" s="13">
        <v>2.3638253145000001</v>
      </c>
      <c r="W19" s="13">
        <v>2.3581491068</v>
      </c>
      <c r="X19" s="13">
        <v>2.3435875678999998</v>
      </c>
      <c r="Y19" s="13">
        <v>2.3642189149999999</v>
      </c>
      <c r="Z19" s="13">
        <v>2.3923683827</v>
      </c>
      <c r="AA19" s="13">
        <v>2.3876246903</v>
      </c>
      <c r="AB19" s="13">
        <v>2.3497909206999998</v>
      </c>
      <c r="AC19" s="13">
        <v>2.4193336779000001</v>
      </c>
      <c r="AD19" s="13">
        <v>2.4810575130000001</v>
      </c>
      <c r="AE19" s="13">
        <v>2.4835543003999998</v>
      </c>
      <c r="AF19" s="13">
        <v>2.4009516967</v>
      </c>
      <c r="AG19" s="13">
        <v>2.4615689130999998</v>
      </c>
      <c r="AH19" s="13">
        <v>2.4773122114000001</v>
      </c>
      <c r="AI19" s="13">
        <v>2.584971055</v>
      </c>
    </row>
    <row r="20" spans="1:35" x14ac:dyDescent="0.2">
      <c r="A20" s="14" t="s">
        <v>14</v>
      </c>
      <c r="B20" s="22">
        <v>3757</v>
      </c>
      <c r="C20" s="22">
        <v>3799</v>
      </c>
      <c r="D20" s="22">
        <v>3841</v>
      </c>
      <c r="E20" s="22">
        <v>3897</v>
      </c>
      <c r="F20" s="22">
        <v>3953</v>
      </c>
      <c r="G20" s="22">
        <v>4009</v>
      </c>
      <c r="H20" s="22">
        <v>4138</v>
      </c>
      <c r="I20" s="22">
        <v>4195</v>
      </c>
      <c r="J20" s="22">
        <v>4318</v>
      </c>
      <c r="K20" s="22">
        <v>4366</v>
      </c>
      <c r="L20" s="22">
        <v>4403</v>
      </c>
      <c r="M20" s="22">
        <v>3177</v>
      </c>
      <c r="N20" s="13">
        <v>3955.4329395</v>
      </c>
      <c r="O20" s="13">
        <v>4036.8826914000001</v>
      </c>
      <c r="P20" s="13">
        <v>3951.7139097999998</v>
      </c>
      <c r="Q20" s="13">
        <v>4266.4095942000004</v>
      </c>
      <c r="R20" s="13">
        <v>4158.5218155000002</v>
      </c>
      <c r="S20" s="13">
        <v>4419.3366538</v>
      </c>
      <c r="T20" s="13">
        <v>4238.6857035000003</v>
      </c>
      <c r="U20" s="13">
        <v>4011.3732795000001</v>
      </c>
      <c r="V20" s="13">
        <v>4105.2719340000003</v>
      </c>
      <c r="W20" s="13">
        <v>4225.1811761999998</v>
      </c>
      <c r="X20" s="13">
        <v>4222.3720079000004</v>
      </c>
      <c r="Y20" s="13">
        <v>4114.0939645999997</v>
      </c>
      <c r="Z20" s="13">
        <v>4022.2457043999998</v>
      </c>
      <c r="AA20" s="13">
        <v>4236.6717314999996</v>
      </c>
      <c r="AB20" s="13">
        <v>4322.8626604999999</v>
      </c>
      <c r="AC20" s="13">
        <v>4461.584108</v>
      </c>
      <c r="AD20" s="13">
        <v>4942.6567445000001</v>
      </c>
      <c r="AE20" s="13">
        <v>4857.2859313999998</v>
      </c>
      <c r="AF20" s="13">
        <v>5130.1936413000003</v>
      </c>
      <c r="AG20" s="13">
        <v>4692.1279328000001</v>
      </c>
      <c r="AH20" s="13">
        <v>4587.5649943999997</v>
      </c>
      <c r="AI20" s="13">
        <v>4587.5649943999997</v>
      </c>
    </row>
    <row r="21" spans="1:35" x14ac:dyDescent="0.2">
      <c r="B21" s="21"/>
      <c r="C21" s="21"/>
      <c r="D21" s="21"/>
      <c r="E21" s="21"/>
      <c r="F21" s="21"/>
      <c r="G21" s="21"/>
      <c r="H21" s="21"/>
      <c r="I21" s="21"/>
      <c r="J21" s="21"/>
      <c r="K21" s="21"/>
      <c r="L21" s="21"/>
      <c r="M21" s="21"/>
      <c r="N21" s="20"/>
      <c r="O21" s="20"/>
      <c r="P21" s="20"/>
      <c r="Q21" s="20"/>
      <c r="R21" s="20"/>
      <c r="S21" s="20"/>
      <c r="T21" s="20"/>
      <c r="U21" s="20"/>
      <c r="V21" s="20"/>
      <c r="W21" s="20"/>
      <c r="X21" s="20"/>
      <c r="Y21" s="20"/>
      <c r="Z21" s="20"/>
      <c r="AA21" s="22"/>
      <c r="AB21" s="22"/>
      <c r="AC21" s="22"/>
      <c r="AD21" s="21"/>
      <c r="AE21" s="21"/>
      <c r="AF21" s="21"/>
      <c r="AG21" s="21"/>
      <c r="AH21" s="21"/>
    </row>
    <row r="22" spans="1:35" x14ac:dyDescent="0.2">
      <c r="B22" s="21"/>
      <c r="C22" s="21"/>
      <c r="D22" s="21"/>
      <c r="E22" s="21"/>
      <c r="F22" s="21"/>
      <c r="G22" s="21"/>
      <c r="H22" s="21"/>
      <c r="I22" s="21"/>
      <c r="J22" s="21"/>
      <c r="K22" s="21"/>
      <c r="L22" s="21"/>
      <c r="M22" s="21"/>
      <c r="N22" s="20"/>
      <c r="O22" s="20"/>
      <c r="P22" s="20"/>
      <c r="Q22" s="20"/>
      <c r="R22" s="20"/>
      <c r="S22" s="20"/>
      <c r="T22" s="20"/>
      <c r="U22" s="20"/>
      <c r="V22" s="20"/>
      <c r="W22" s="20"/>
      <c r="X22" s="20"/>
      <c r="Y22" s="20"/>
      <c r="Z22" s="20"/>
      <c r="AA22" s="22"/>
      <c r="AB22" s="22"/>
      <c r="AC22" s="22"/>
      <c r="AD22" s="21"/>
      <c r="AE22" s="21"/>
      <c r="AF22" s="21"/>
      <c r="AG22" s="21"/>
      <c r="AH22" s="21"/>
    </row>
    <row r="23" spans="1:35" x14ac:dyDescent="0.2">
      <c r="B23" s="21"/>
      <c r="C23" s="21"/>
      <c r="D23" s="21"/>
      <c r="E23" s="21"/>
      <c r="F23" s="21"/>
      <c r="G23" s="21"/>
      <c r="H23" s="21"/>
      <c r="I23" s="21"/>
      <c r="J23" s="21"/>
      <c r="K23" s="21"/>
      <c r="L23" s="21"/>
      <c r="M23" s="21"/>
      <c r="N23" s="21"/>
      <c r="O23" s="21"/>
      <c r="P23" s="21"/>
      <c r="Q23" s="21"/>
      <c r="R23" s="21"/>
      <c r="S23" s="21"/>
      <c r="T23" s="21"/>
      <c r="U23" s="21"/>
      <c r="V23" s="21"/>
      <c r="W23" s="21"/>
      <c r="X23" s="22"/>
      <c r="Y23" s="22"/>
      <c r="Z23" s="22"/>
      <c r="AA23" s="22"/>
      <c r="AB23" s="22"/>
      <c r="AC23" s="22"/>
      <c r="AD23" s="21"/>
      <c r="AE23" s="21"/>
      <c r="AF23" s="21"/>
      <c r="AG23" s="21"/>
      <c r="AH23" s="21"/>
    </row>
    <row r="24" spans="1:35" x14ac:dyDescent="0.2">
      <c r="B24" s="21"/>
      <c r="C24" s="21"/>
      <c r="D24" s="21"/>
      <c r="E24" s="21"/>
      <c r="F24" s="21"/>
      <c r="G24" s="21"/>
      <c r="H24" s="21"/>
      <c r="I24" s="21"/>
      <c r="J24" s="21"/>
      <c r="K24" s="21"/>
      <c r="L24" s="21"/>
      <c r="M24" s="21"/>
      <c r="N24" s="21"/>
      <c r="O24" s="21"/>
      <c r="P24" s="21"/>
      <c r="Q24" s="21"/>
      <c r="R24" s="21"/>
      <c r="S24" s="21"/>
      <c r="T24" s="21"/>
      <c r="U24" s="21"/>
      <c r="V24" s="21"/>
      <c r="W24" s="21"/>
      <c r="X24" s="22"/>
      <c r="Y24" s="22"/>
      <c r="Z24" s="22"/>
      <c r="AA24" s="22"/>
      <c r="AB24" s="22"/>
      <c r="AC24" s="22"/>
      <c r="AD24" s="21"/>
      <c r="AE24" s="21"/>
      <c r="AF24" s="21"/>
      <c r="AG24" s="21"/>
      <c r="AH24" s="21"/>
    </row>
    <row r="25" spans="1:35" x14ac:dyDescent="0.2">
      <c r="A25" s="14" t="s">
        <v>15</v>
      </c>
      <c r="B25" s="22">
        <f t="shared" ref="B25:W25" si="0">SUM(B8:B20)</f>
        <v>4320</v>
      </c>
      <c r="C25" s="22">
        <f t="shared" si="0"/>
        <v>4384</v>
      </c>
      <c r="D25" s="22">
        <f t="shared" si="0"/>
        <v>4443</v>
      </c>
      <c r="E25" s="22">
        <f t="shared" si="0"/>
        <v>4518</v>
      </c>
      <c r="F25" s="22">
        <f t="shared" si="0"/>
        <v>4589</v>
      </c>
      <c r="G25" s="22">
        <f t="shared" si="0"/>
        <v>4659</v>
      </c>
      <c r="H25" s="22">
        <f t="shared" si="0"/>
        <v>4727</v>
      </c>
      <c r="I25" s="22">
        <f t="shared" si="0"/>
        <v>4817</v>
      </c>
      <c r="J25" s="22">
        <f t="shared" si="0"/>
        <v>4940</v>
      </c>
      <c r="K25" s="22">
        <f t="shared" si="0"/>
        <v>4857</v>
      </c>
      <c r="L25" s="22">
        <f t="shared" si="0"/>
        <v>4907</v>
      </c>
      <c r="M25" s="22">
        <f t="shared" si="0"/>
        <v>3689</v>
      </c>
      <c r="N25" s="22">
        <f t="shared" si="0"/>
        <v>4353.7174472893003</v>
      </c>
      <c r="O25" s="22">
        <f t="shared" si="0"/>
        <v>4433.2958993092998</v>
      </c>
      <c r="P25" s="22">
        <f t="shared" si="0"/>
        <v>4340.3621361489995</v>
      </c>
      <c r="Q25" s="22">
        <f t="shared" si="0"/>
        <v>4652.4661274013006</v>
      </c>
      <c r="R25" s="22">
        <f t="shared" si="0"/>
        <v>4522.0857807487</v>
      </c>
      <c r="S25" s="22">
        <f t="shared" si="0"/>
        <v>4785.1252897975</v>
      </c>
      <c r="T25" s="22">
        <f t="shared" si="0"/>
        <v>4597.5619027228004</v>
      </c>
      <c r="U25" s="22">
        <f t="shared" si="0"/>
        <v>4368.3831702965999</v>
      </c>
      <c r="V25" s="22">
        <f t="shared" si="0"/>
        <v>4438.9959662706005</v>
      </c>
      <c r="W25" s="22">
        <f t="shared" si="0"/>
        <v>4556.1962597561997</v>
      </c>
      <c r="X25" s="22">
        <f t="shared" ref="X25:AC25" si="1">SUM(X8:X20)</f>
        <v>4546.0922055648007</v>
      </c>
      <c r="Y25" s="22">
        <f t="shared" si="1"/>
        <v>4447.7925487797993</v>
      </c>
      <c r="Z25" s="22">
        <f t="shared" si="1"/>
        <v>4335.6886801562996</v>
      </c>
      <c r="AA25" s="22">
        <f t="shared" si="1"/>
        <v>4545.6470825846</v>
      </c>
      <c r="AB25" s="22">
        <f t="shared" si="1"/>
        <v>4605.0392594946998</v>
      </c>
      <c r="AC25" s="22">
        <f t="shared" si="1"/>
        <v>4739.4536452941002</v>
      </c>
      <c r="AD25" s="22">
        <f t="shared" ref="AD25:AG25" si="2">SUM(AD8:AD20)</f>
        <v>5218.2284439396999</v>
      </c>
      <c r="AE25" s="22">
        <f t="shared" si="2"/>
        <v>5142.3287093428999</v>
      </c>
      <c r="AF25" s="22">
        <f t="shared" si="2"/>
        <v>5485.3650641568001</v>
      </c>
      <c r="AG25" s="22">
        <f t="shared" si="2"/>
        <v>5141.9131121621003</v>
      </c>
      <c r="AH25" s="22">
        <f t="shared" ref="AH25:AI25" si="3">SUM(AH8:AH20)</f>
        <v>5040.3507135776999</v>
      </c>
      <c r="AI25" s="22">
        <f t="shared" si="3"/>
        <v>5036.4404298513</v>
      </c>
    </row>
    <row r="26" spans="1:35" x14ac:dyDescent="0.2">
      <c r="A26" s="14" t="s">
        <v>22</v>
      </c>
      <c r="B26" s="22">
        <f t="shared" ref="B26:W26" si="4">B20</f>
        <v>3757</v>
      </c>
      <c r="C26" s="22">
        <f t="shared" si="4"/>
        <v>3799</v>
      </c>
      <c r="D26" s="22">
        <f t="shared" si="4"/>
        <v>3841</v>
      </c>
      <c r="E26" s="22">
        <f t="shared" si="4"/>
        <v>3897</v>
      </c>
      <c r="F26" s="22">
        <f t="shared" si="4"/>
        <v>3953</v>
      </c>
      <c r="G26" s="22">
        <f t="shared" si="4"/>
        <v>4009</v>
      </c>
      <c r="H26" s="22">
        <f t="shared" si="4"/>
        <v>4138</v>
      </c>
      <c r="I26" s="22">
        <f t="shared" si="4"/>
        <v>4195</v>
      </c>
      <c r="J26" s="22">
        <f t="shared" si="4"/>
        <v>4318</v>
      </c>
      <c r="K26" s="22">
        <f t="shared" si="4"/>
        <v>4366</v>
      </c>
      <c r="L26" s="22">
        <f t="shared" si="4"/>
        <v>4403</v>
      </c>
      <c r="M26" s="22">
        <f t="shared" si="4"/>
        <v>3177</v>
      </c>
      <c r="N26" s="22">
        <f t="shared" si="4"/>
        <v>3955.4329395</v>
      </c>
      <c r="O26" s="22">
        <f t="shared" si="4"/>
        <v>4036.8826914000001</v>
      </c>
      <c r="P26" s="22">
        <f t="shared" si="4"/>
        <v>3951.7139097999998</v>
      </c>
      <c r="Q26" s="22">
        <f t="shared" si="4"/>
        <v>4266.4095942000004</v>
      </c>
      <c r="R26" s="22">
        <f t="shared" si="4"/>
        <v>4158.5218155000002</v>
      </c>
      <c r="S26" s="22">
        <f t="shared" si="4"/>
        <v>4419.3366538</v>
      </c>
      <c r="T26" s="22">
        <f t="shared" si="4"/>
        <v>4238.6857035000003</v>
      </c>
      <c r="U26" s="22">
        <f t="shared" si="4"/>
        <v>4011.3732795000001</v>
      </c>
      <c r="V26" s="22">
        <f t="shared" si="4"/>
        <v>4105.2719340000003</v>
      </c>
      <c r="W26" s="22">
        <f t="shared" si="4"/>
        <v>4225.1811761999998</v>
      </c>
      <c r="X26" s="22">
        <f t="shared" ref="X26:AC26" si="5">X20</f>
        <v>4222.3720079000004</v>
      </c>
      <c r="Y26" s="22">
        <f t="shared" si="5"/>
        <v>4114.0939645999997</v>
      </c>
      <c r="Z26" s="22">
        <f t="shared" si="5"/>
        <v>4022.2457043999998</v>
      </c>
      <c r="AA26" s="22">
        <f t="shared" si="5"/>
        <v>4236.6717314999996</v>
      </c>
      <c r="AB26" s="22">
        <f t="shared" si="5"/>
        <v>4322.8626604999999</v>
      </c>
      <c r="AC26" s="22">
        <f t="shared" si="5"/>
        <v>4461.584108</v>
      </c>
      <c r="AD26" s="22">
        <f t="shared" ref="AD26:AG26" si="6">AD20</f>
        <v>4942.6567445000001</v>
      </c>
      <c r="AE26" s="22">
        <f t="shared" si="6"/>
        <v>4857.2859313999998</v>
      </c>
      <c r="AF26" s="22">
        <f t="shared" si="6"/>
        <v>5130.1936413000003</v>
      </c>
      <c r="AG26" s="22">
        <f t="shared" si="6"/>
        <v>4692.1279328000001</v>
      </c>
      <c r="AH26" s="22">
        <f t="shared" ref="AH26:AI26" si="7">AH20</f>
        <v>4587.5649943999997</v>
      </c>
      <c r="AI26" s="22">
        <f t="shared" si="7"/>
        <v>4587.5649943999997</v>
      </c>
    </row>
    <row r="27" spans="1:35" x14ac:dyDescent="0.2">
      <c r="A27" s="14" t="s">
        <v>23</v>
      </c>
      <c r="B27" s="22">
        <f t="shared" ref="B27:W27" si="8">B25 - B26</f>
        <v>563</v>
      </c>
      <c r="C27" s="22">
        <f t="shared" si="8"/>
        <v>585</v>
      </c>
      <c r="D27" s="22">
        <f t="shared" si="8"/>
        <v>602</v>
      </c>
      <c r="E27" s="22">
        <f t="shared" si="8"/>
        <v>621</v>
      </c>
      <c r="F27" s="22">
        <f t="shared" si="8"/>
        <v>636</v>
      </c>
      <c r="G27" s="22">
        <f t="shared" si="8"/>
        <v>650</v>
      </c>
      <c r="H27" s="22">
        <f t="shared" si="8"/>
        <v>589</v>
      </c>
      <c r="I27" s="22">
        <f t="shared" si="8"/>
        <v>622</v>
      </c>
      <c r="J27" s="22">
        <f t="shared" si="8"/>
        <v>622</v>
      </c>
      <c r="K27" s="22">
        <f t="shared" si="8"/>
        <v>491</v>
      </c>
      <c r="L27" s="22">
        <f t="shared" si="8"/>
        <v>504</v>
      </c>
      <c r="M27" s="22">
        <f t="shared" si="8"/>
        <v>512</v>
      </c>
      <c r="N27" s="22">
        <f t="shared" si="8"/>
        <v>398.28450778930028</v>
      </c>
      <c r="O27" s="22">
        <f t="shared" si="8"/>
        <v>396.41320790929967</v>
      </c>
      <c r="P27" s="22">
        <f t="shared" si="8"/>
        <v>388.64822634899974</v>
      </c>
      <c r="Q27" s="22">
        <f t="shared" si="8"/>
        <v>386.05653320130023</v>
      </c>
      <c r="R27" s="22">
        <f t="shared" si="8"/>
        <v>363.56396524869979</v>
      </c>
      <c r="S27" s="22">
        <f t="shared" si="8"/>
        <v>365.78863599750002</v>
      </c>
      <c r="T27" s="22">
        <f t="shared" si="8"/>
        <v>358.8761992228001</v>
      </c>
      <c r="U27" s="22">
        <f t="shared" si="8"/>
        <v>357.00989079659985</v>
      </c>
      <c r="V27" s="22">
        <f t="shared" si="8"/>
        <v>333.72403227060022</v>
      </c>
      <c r="W27" s="22">
        <f t="shared" si="8"/>
        <v>331.0150835561999</v>
      </c>
      <c r="X27" s="22">
        <f t="shared" ref="X27:AC27" si="9">X25 - X26</f>
        <v>323.72019766480025</v>
      </c>
      <c r="Y27" s="22">
        <f t="shared" si="9"/>
        <v>333.69858417979958</v>
      </c>
      <c r="Z27" s="22">
        <f t="shared" si="9"/>
        <v>313.4429757562998</v>
      </c>
      <c r="AA27" s="22">
        <f t="shared" si="9"/>
        <v>308.97535108460033</v>
      </c>
      <c r="AB27" s="22">
        <f t="shared" si="9"/>
        <v>282.17659899469982</v>
      </c>
      <c r="AC27" s="22">
        <f t="shared" si="9"/>
        <v>277.86953729410016</v>
      </c>
      <c r="AD27" s="22">
        <f t="shared" ref="AD27:AG27" si="10">AD25 - AD26</f>
        <v>275.57169943969984</v>
      </c>
      <c r="AE27" s="22">
        <f t="shared" si="10"/>
        <v>285.0427779429001</v>
      </c>
      <c r="AF27" s="22">
        <f t="shared" si="10"/>
        <v>355.17142285679984</v>
      </c>
      <c r="AG27" s="22">
        <f t="shared" si="10"/>
        <v>449.78517936210028</v>
      </c>
      <c r="AH27" s="22">
        <f t="shared" ref="AH27:AI27" si="11">AH25 - AH26</f>
        <v>452.78571917770023</v>
      </c>
      <c r="AI27" s="22">
        <f t="shared" si="11"/>
        <v>448.87543545130029</v>
      </c>
    </row>
    <row r="28" spans="1:35" x14ac:dyDescent="0.2">
      <c r="A28" s="14" t="s">
        <v>16</v>
      </c>
      <c r="B28" s="22"/>
      <c r="C28" s="22"/>
      <c r="D28" s="22"/>
      <c r="E28" s="22"/>
      <c r="F28" s="22"/>
      <c r="G28" s="22"/>
      <c r="H28" s="22"/>
      <c r="I28" s="22"/>
      <c r="J28" s="22"/>
      <c r="K28" s="22"/>
      <c r="L28" s="22"/>
      <c r="M28" s="22"/>
      <c r="N28" s="13">
        <v>103.23331334</v>
      </c>
      <c r="O28" s="13">
        <v>159.87893707999999</v>
      </c>
      <c r="P28" s="13">
        <v>80.830919308000006</v>
      </c>
      <c r="Q28" s="13">
        <v>82.823114846999999</v>
      </c>
      <c r="R28" s="13">
        <v>92.579595717000004</v>
      </c>
      <c r="S28" s="13">
        <v>124.68061912</v>
      </c>
      <c r="T28" s="13">
        <v>70.202903246999995</v>
      </c>
      <c r="U28" s="13">
        <v>60.794951740999998</v>
      </c>
      <c r="V28" s="13">
        <v>28.138848470999999</v>
      </c>
      <c r="W28" s="13">
        <v>86.219900281999998</v>
      </c>
      <c r="X28" s="13">
        <v>95.247299366999997</v>
      </c>
      <c r="Y28" s="13">
        <v>44.457513405</v>
      </c>
      <c r="Z28" s="13">
        <v>50.748825736000001</v>
      </c>
      <c r="AA28" s="13">
        <v>145.44043095999999</v>
      </c>
      <c r="AB28" s="13">
        <v>160.28218605000001</v>
      </c>
      <c r="AC28" s="13">
        <v>225.73320315000001</v>
      </c>
      <c r="AD28" s="13">
        <v>243.40138936</v>
      </c>
      <c r="AE28" s="13">
        <v>53.940727082000002</v>
      </c>
      <c r="AF28" s="13">
        <v>321.56159178000001</v>
      </c>
      <c r="AG28" s="13">
        <v>181.97531577999999</v>
      </c>
      <c r="AH28" s="13">
        <v>76.901876147999999</v>
      </c>
      <c r="AI28" s="13">
        <v>76.901876147999999</v>
      </c>
    </row>
    <row r="29" spans="1:35" x14ac:dyDescent="0.2">
      <c r="A29" s="14" t="s">
        <v>17</v>
      </c>
      <c r="B29" s="22"/>
      <c r="C29" s="22"/>
      <c r="D29" s="22"/>
      <c r="E29" s="22"/>
      <c r="F29" s="22"/>
      <c r="G29" s="22"/>
      <c r="H29" s="22"/>
      <c r="I29" s="22"/>
      <c r="J29" s="22"/>
      <c r="K29" s="22"/>
      <c r="L29" s="22"/>
      <c r="M29" s="22"/>
      <c r="N29" s="22">
        <f t="shared" ref="N29:W29" si="12">N25 - N28</f>
        <v>4250.4841339493005</v>
      </c>
      <c r="O29" s="22">
        <f t="shared" si="12"/>
        <v>4273.4169622293002</v>
      </c>
      <c r="P29" s="22">
        <f t="shared" si="12"/>
        <v>4259.5312168409992</v>
      </c>
      <c r="Q29" s="22">
        <f t="shared" si="12"/>
        <v>4569.6430125543002</v>
      </c>
      <c r="R29" s="22">
        <f t="shared" si="12"/>
        <v>4429.5061850316997</v>
      </c>
      <c r="S29" s="22">
        <f t="shared" si="12"/>
        <v>4660.4446706774997</v>
      </c>
      <c r="T29" s="22">
        <f t="shared" si="12"/>
        <v>4527.3589994758004</v>
      </c>
      <c r="U29" s="22">
        <f t="shared" si="12"/>
        <v>4307.5882185556002</v>
      </c>
      <c r="V29" s="22">
        <f t="shared" si="12"/>
        <v>4410.8571177996009</v>
      </c>
      <c r="W29" s="22">
        <f t="shared" si="12"/>
        <v>4469.9763594741999</v>
      </c>
      <c r="X29" s="22">
        <f t="shared" ref="X29:AC29" si="13">X25 - X28</f>
        <v>4450.8449061978008</v>
      </c>
      <c r="Y29" s="22">
        <f t="shared" si="13"/>
        <v>4403.3350353747992</v>
      </c>
      <c r="Z29" s="22">
        <f t="shared" si="13"/>
        <v>4284.9398544202995</v>
      </c>
      <c r="AA29" s="22">
        <f t="shared" si="13"/>
        <v>4400.2066516245995</v>
      </c>
      <c r="AB29" s="22">
        <f t="shared" si="13"/>
        <v>4444.7570734446999</v>
      </c>
      <c r="AC29" s="22">
        <f t="shared" si="13"/>
        <v>4513.7204421441002</v>
      </c>
      <c r="AD29" s="22">
        <f t="shared" ref="AD29:AG29" si="14">AD25 - AD28</f>
        <v>4974.8270545796995</v>
      </c>
      <c r="AE29" s="22">
        <f t="shared" si="14"/>
        <v>5088.3879822608997</v>
      </c>
      <c r="AF29" s="22">
        <f t="shared" si="14"/>
        <v>5163.8034723768005</v>
      </c>
      <c r="AG29" s="22">
        <f t="shared" si="14"/>
        <v>4959.9377963821007</v>
      </c>
      <c r="AH29" s="22">
        <f t="shared" ref="AH29:AI29" si="15">AH25 - AH28</f>
        <v>4963.4488374296998</v>
      </c>
      <c r="AI29" s="22">
        <f t="shared" si="15"/>
        <v>4959.5385537032998</v>
      </c>
    </row>
    <row r="30" spans="1:35" x14ac:dyDescent="0.2">
      <c r="A30" s="14" t="s">
        <v>18</v>
      </c>
      <c r="B30" s="22"/>
      <c r="C30" s="22"/>
      <c r="D30" s="22"/>
      <c r="E30" s="22"/>
      <c r="F30" s="22"/>
      <c r="G30" s="22"/>
      <c r="H30" s="22"/>
      <c r="I30" s="22"/>
      <c r="J30" s="22"/>
      <c r="K30" s="22"/>
      <c r="L30" s="22"/>
      <c r="M30" s="22"/>
      <c r="N30" s="22">
        <f t="shared" ref="N30:W30" si="16">N26 - N28</f>
        <v>3852.1996261599998</v>
      </c>
      <c r="O30" s="22">
        <f t="shared" si="16"/>
        <v>3877.0037543200001</v>
      </c>
      <c r="P30" s="22">
        <f t="shared" si="16"/>
        <v>3870.8829904919999</v>
      </c>
      <c r="Q30" s="22">
        <f t="shared" si="16"/>
        <v>4183.586479353</v>
      </c>
      <c r="R30" s="22">
        <f t="shared" si="16"/>
        <v>4065.9422197830004</v>
      </c>
      <c r="S30" s="22">
        <f t="shared" si="16"/>
        <v>4294.6560346799997</v>
      </c>
      <c r="T30" s="22">
        <f t="shared" si="16"/>
        <v>4168.4828002530003</v>
      </c>
      <c r="U30" s="22">
        <f t="shared" si="16"/>
        <v>3950.5783277589999</v>
      </c>
      <c r="V30" s="22">
        <f t="shared" si="16"/>
        <v>4077.1330855290003</v>
      </c>
      <c r="W30" s="22">
        <f t="shared" si="16"/>
        <v>4138.961275918</v>
      </c>
      <c r="X30" s="22">
        <f t="shared" ref="X30:AC30" si="17">X26 - X28</f>
        <v>4127.1247085330006</v>
      </c>
      <c r="Y30" s="22">
        <f t="shared" si="17"/>
        <v>4069.6364511949996</v>
      </c>
      <c r="Z30" s="22">
        <f t="shared" si="17"/>
        <v>3971.4968786639997</v>
      </c>
      <c r="AA30" s="22">
        <f t="shared" si="17"/>
        <v>4091.2313005399997</v>
      </c>
      <c r="AB30" s="22">
        <f t="shared" si="17"/>
        <v>4162.5804744500001</v>
      </c>
      <c r="AC30" s="22">
        <f t="shared" si="17"/>
        <v>4235.85090485</v>
      </c>
      <c r="AD30" s="22">
        <f t="shared" ref="AD30:AG30" si="18">AD26 - AD28</f>
        <v>4699.2553551399997</v>
      </c>
      <c r="AE30" s="22">
        <f t="shared" si="18"/>
        <v>4803.3452043179996</v>
      </c>
      <c r="AF30" s="22">
        <f t="shared" si="18"/>
        <v>4808.6320495200007</v>
      </c>
      <c r="AG30" s="22">
        <f t="shared" si="18"/>
        <v>4510.1526170200004</v>
      </c>
      <c r="AH30" s="22">
        <f t="shared" ref="AH30:AI30" si="19">AH26 - AH28</f>
        <v>4510.6631182519995</v>
      </c>
      <c r="AI30" s="22">
        <f t="shared" si="19"/>
        <v>4510.6631182519995</v>
      </c>
    </row>
    <row r="31" spans="1:35" x14ac:dyDescent="0.2">
      <c r="B31" s="21"/>
      <c r="C31" s="21"/>
      <c r="D31" s="21"/>
      <c r="E31" s="21"/>
      <c r="F31" s="21"/>
      <c r="G31" s="21"/>
      <c r="H31" s="21"/>
      <c r="I31" s="21"/>
      <c r="J31" s="21"/>
      <c r="K31" s="21"/>
      <c r="L31" s="21"/>
      <c r="M31" s="21"/>
      <c r="N31" s="21"/>
      <c r="O31" s="21"/>
      <c r="P31" s="21"/>
      <c r="Q31" s="21"/>
      <c r="R31" s="21"/>
      <c r="S31" s="21"/>
      <c r="T31" s="21"/>
      <c r="U31" s="21"/>
      <c r="V31" s="21"/>
      <c r="W31" s="21"/>
      <c r="X31" s="22"/>
      <c r="Y31" s="22"/>
      <c r="Z31" s="22"/>
      <c r="AA31" s="22"/>
      <c r="AB31" s="22"/>
      <c r="AC31" s="22"/>
      <c r="AD31" s="19"/>
      <c r="AE31" s="19"/>
      <c r="AF31" s="19"/>
      <c r="AG31" s="19"/>
      <c r="AH31" s="19"/>
      <c r="AI31" s="19"/>
    </row>
    <row r="32" spans="1:35" x14ac:dyDescent="0.2">
      <c r="B32" s="21"/>
      <c r="C32" s="21"/>
      <c r="D32" s="21"/>
      <c r="E32" s="21"/>
      <c r="F32" s="21"/>
      <c r="G32" s="21"/>
      <c r="H32" s="21"/>
      <c r="I32" s="21"/>
      <c r="J32" s="21"/>
      <c r="K32" s="21"/>
      <c r="L32" s="21"/>
      <c r="M32" s="21"/>
      <c r="N32" s="21"/>
      <c r="O32" s="21"/>
      <c r="P32" s="21"/>
      <c r="Q32" s="21"/>
      <c r="R32" s="21"/>
      <c r="S32" s="21"/>
      <c r="T32" s="21"/>
      <c r="U32" s="21"/>
      <c r="V32" s="21"/>
      <c r="W32" s="21"/>
      <c r="X32" s="22"/>
      <c r="Y32" s="22"/>
      <c r="Z32" s="22"/>
      <c r="AA32" s="22"/>
      <c r="AB32" s="22"/>
      <c r="AC32" s="22"/>
      <c r="AD32" s="19"/>
      <c r="AE32" s="19"/>
      <c r="AF32" s="19"/>
      <c r="AG32" s="19"/>
      <c r="AH32" s="19"/>
      <c r="AI32" s="19"/>
    </row>
    <row r="33" spans="1:35" x14ac:dyDescent="0.2">
      <c r="A33" s="14" t="s">
        <v>19</v>
      </c>
      <c r="B33" s="22">
        <f t="shared" ref="B33:W33" si="20">SUM(B8:B10)</f>
        <v>25</v>
      </c>
      <c r="C33" s="22">
        <f t="shared" si="20"/>
        <v>25</v>
      </c>
      <c r="D33" s="22">
        <f t="shared" si="20"/>
        <v>25</v>
      </c>
      <c r="E33" s="22">
        <f t="shared" si="20"/>
        <v>26</v>
      </c>
      <c r="F33" s="22">
        <f t="shared" si="20"/>
        <v>26</v>
      </c>
      <c r="G33" s="22">
        <f t="shared" si="20"/>
        <v>26</v>
      </c>
      <c r="H33" s="22">
        <f t="shared" si="20"/>
        <v>47</v>
      </c>
      <c r="I33" s="22">
        <f t="shared" si="20"/>
        <v>46</v>
      </c>
      <c r="J33" s="22">
        <f t="shared" si="20"/>
        <v>47</v>
      </c>
      <c r="K33" s="22">
        <f t="shared" si="20"/>
        <v>50</v>
      </c>
      <c r="L33" s="22">
        <f t="shared" si="20"/>
        <v>50</v>
      </c>
      <c r="M33" s="22">
        <f t="shared" si="20"/>
        <v>50</v>
      </c>
      <c r="N33" s="22">
        <f t="shared" si="20"/>
        <v>71.733972876999999</v>
      </c>
      <c r="O33" s="22">
        <f t="shared" si="20"/>
        <v>72.594660782000005</v>
      </c>
      <c r="P33" s="22">
        <f t="shared" si="20"/>
        <v>72.702274289999991</v>
      </c>
      <c r="Q33" s="22">
        <f t="shared" si="20"/>
        <v>73.470302387999993</v>
      </c>
      <c r="R33" s="22">
        <f t="shared" si="20"/>
        <v>94.845097661000011</v>
      </c>
      <c r="S33" s="22">
        <f t="shared" si="20"/>
        <v>101.207874175</v>
      </c>
      <c r="T33" s="22">
        <f t="shared" si="20"/>
        <v>103.10140500599999</v>
      </c>
      <c r="U33" s="22">
        <f t="shared" si="20"/>
        <v>105.218695729</v>
      </c>
      <c r="V33" s="22">
        <f t="shared" si="20"/>
        <v>104.72186829399999</v>
      </c>
      <c r="W33" s="22">
        <f t="shared" si="20"/>
        <v>104.648446691</v>
      </c>
      <c r="X33" s="22">
        <f t="shared" ref="X33:AC33" si="21">SUM(X8:X10)</f>
        <v>103.41920908</v>
      </c>
      <c r="Y33" s="22">
        <f t="shared" si="21"/>
        <v>114.381910288</v>
      </c>
      <c r="Z33" s="22">
        <f t="shared" si="21"/>
        <v>115.06753244400001</v>
      </c>
      <c r="AA33" s="22">
        <f t="shared" si="21"/>
        <v>115.75396277199999</v>
      </c>
      <c r="AB33" s="22">
        <f t="shared" si="21"/>
        <v>91.262241477999993</v>
      </c>
      <c r="AC33" s="22">
        <f t="shared" si="21"/>
        <v>89.478517803999992</v>
      </c>
      <c r="AD33" s="22">
        <f t="shared" ref="AD33:AG33" si="22">SUM(AD8:AD10)</f>
        <v>92.085358275000004</v>
      </c>
      <c r="AE33" s="22">
        <f t="shared" si="22"/>
        <v>91.869594355999993</v>
      </c>
      <c r="AF33" s="22">
        <f t="shared" si="22"/>
        <v>106.489805828</v>
      </c>
      <c r="AG33" s="22">
        <f t="shared" si="22"/>
        <v>106.42583341400001</v>
      </c>
      <c r="AH33" s="22">
        <f t="shared" ref="AH33:AI33" si="23">SUM(AH8:AH10)</f>
        <v>102.814267552</v>
      </c>
      <c r="AI33" s="22">
        <f t="shared" si="23"/>
        <v>102.814267552</v>
      </c>
    </row>
    <row r="34" spans="1:35" x14ac:dyDescent="0.2">
      <c r="A34" s="14" t="s">
        <v>20</v>
      </c>
      <c r="B34" s="22">
        <f t="shared" ref="B34:W34" si="24">SUM(B11:B17)</f>
        <v>352</v>
      </c>
      <c r="C34" s="22">
        <f t="shared" si="24"/>
        <v>356</v>
      </c>
      <c r="D34" s="22">
        <f t="shared" si="24"/>
        <v>360</v>
      </c>
      <c r="E34" s="22">
        <f t="shared" si="24"/>
        <v>364</v>
      </c>
      <c r="F34" s="22">
        <f t="shared" si="24"/>
        <v>365</v>
      </c>
      <c r="G34" s="22">
        <f t="shared" si="24"/>
        <v>365</v>
      </c>
      <c r="H34" s="22">
        <f t="shared" si="24"/>
        <v>272</v>
      </c>
      <c r="I34" s="22">
        <f t="shared" si="24"/>
        <v>277</v>
      </c>
      <c r="J34" s="22">
        <f t="shared" si="24"/>
        <v>284</v>
      </c>
      <c r="K34" s="22">
        <f t="shared" si="24"/>
        <v>171</v>
      </c>
      <c r="L34" s="22">
        <f t="shared" si="24"/>
        <v>176</v>
      </c>
      <c r="M34" s="22">
        <f t="shared" si="24"/>
        <v>181</v>
      </c>
      <c r="N34" s="22">
        <f t="shared" si="24"/>
        <v>148.33120135859997</v>
      </c>
      <c r="O34" s="22">
        <f t="shared" si="24"/>
        <v>148.85431400580001</v>
      </c>
      <c r="P34" s="22">
        <f t="shared" si="24"/>
        <v>143.85253601829999</v>
      </c>
      <c r="Q34" s="22">
        <f t="shared" si="24"/>
        <v>144.37488745959999</v>
      </c>
      <c r="R34" s="22">
        <f t="shared" si="24"/>
        <v>103.67743612660001</v>
      </c>
      <c r="S34" s="22">
        <f t="shared" si="24"/>
        <v>103.60432512770001</v>
      </c>
      <c r="T34" s="22">
        <f t="shared" si="24"/>
        <v>103.57230401190002</v>
      </c>
      <c r="U34" s="22">
        <f t="shared" si="24"/>
        <v>103.78365060759999</v>
      </c>
      <c r="V34" s="22">
        <f t="shared" si="24"/>
        <v>86.469524422100008</v>
      </c>
      <c r="W34" s="22">
        <f t="shared" si="24"/>
        <v>86.997648338400012</v>
      </c>
      <c r="X34" s="22">
        <f t="shared" ref="X34:AC34" si="25">SUM(X11:X17)</f>
        <v>87.3671308869</v>
      </c>
      <c r="Y34" s="22">
        <f t="shared" si="25"/>
        <v>89.936114666799995</v>
      </c>
      <c r="Z34" s="22">
        <f t="shared" si="25"/>
        <v>74.371416299599986</v>
      </c>
      <c r="AA34" s="22">
        <f t="shared" si="25"/>
        <v>73.758237602299999</v>
      </c>
      <c r="AB34" s="22">
        <f t="shared" si="25"/>
        <v>79.886438446</v>
      </c>
      <c r="AC34" s="22">
        <f t="shared" si="25"/>
        <v>78.004538602199986</v>
      </c>
      <c r="AD34" s="22">
        <f t="shared" ref="AD34:AG34" si="26">SUM(AD11:AD17)</f>
        <v>76.876712121699995</v>
      </c>
      <c r="AE34" s="22">
        <f t="shared" si="26"/>
        <v>87.390762196500006</v>
      </c>
      <c r="AF34" s="22">
        <f t="shared" si="26"/>
        <v>156.0674001141</v>
      </c>
      <c r="AG34" s="22">
        <f t="shared" si="26"/>
        <v>155.28156749499999</v>
      </c>
      <c r="AH34" s="22">
        <f t="shared" ref="AH34:AI34" si="27">SUM(AH11:AH17)</f>
        <v>155.00827251430002</v>
      </c>
      <c r="AI34" s="22">
        <f t="shared" si="27"/>
        <v>155.00827251430002</v>
      </c>
    </row>
    <row r="35" spans="1:35" x14ac:dyDescent="0.2">
      <c r="A35" s="14" t="s">
        <v>21</v>
      </c>
      <c r="B35" s="22">
        <f t="shared" ref="B35:W35" si="28">B18 + B19</f>
        <v>186</v>
      </c>
      <c r="C35" s="22">
        <f t="shared" si="28"/>
        <v>204</v>
      </c>
      <c r="D35" s="22">
        <f t="shared" si="28"/>
        <v>217</v>
      </c>
      <c r="E35" s="22">
        <f t="shared" si="28"/>
        <v>231</v>
      </c>
      <c r="F35" s="22">
        <f t="shared" si="28"/>
        <v>245</v>
      </c>
      <c r="G35" s="22">
        <f t="shared" si="28"/>
        <v>259</v>
      </c>
      <c r="H35" s="22">
        <f t="shared" si="28"/>
        <v>270</v>
      </c>
      <c r="I35" s="22">
        <f t="shared" si="28"/>
        <v>299</v>
      </c>
      <c r="J35" s="22">
        <f t="shared" si="28"/>
        <v>291</v>
      </c>
      <c r="K35" s="22">
        <f t="shared" si="28"/>
        <v>270</v>
      </c>
      <c r="L35" s="22">
        <f t="shared" si="28"/>
        <v>278</v>
      </c>
      <c r="M35" s="22">
        <f t="shared" si="28"/>
        <v>281</v>
      </c>
      <c r="N35" s="22">
        <f t="shared" si="28"/>
        <v>178.21933355370001</v>
      </c>
      <c r="O35" s="22">
        <f t="shared" si="28"/>
        <v>174.9642331215</v>
      </c>
      <c r="P35" s="22">
        <f t="shared" si="28"/>
        <v>172.09341604069999</v>
      </c>
      <c r="Q35" s="22">
        <f t="shared" si="28"/>
        <v>168.21134335370002</v>
      </c>
      <c r="R35" s="22">
        <f t="shared" si="28"/>
        <v>165.04143146109999</v>
      </c>
      <c r="S35" s="22">
        <f t="shared" si="28"/>
        <v>160.97643669480001</v>
      </c>
      <c r="T35" s="22">
        <f t="shared" si="28"/>
        <v>152.20249020489999</v>
      </c>
      <c r="U35" s="22">
        <f t="shared" si="28"/>
        <v>148.00754445999999</v>
      </c>
      <c r="V35" s="22">
        <f t="shared" si="28"/>
        <v>142.53263955449998</v>
      </c>
      <c r="W35" s="22">
        <f t="shared" si="28"/>
        <v>139.3689885268</v>
      </c>
      <c r="X35" s="22">
        <f t="shared" ref="X35:AC35" si="29">X18 + X19</f>
        <v>132.93385769789998</v>
      </c>
      <c r="Y35" s="22">
        <f t="shared" si="29"/>
        <v>129.38055922500001</v>
      </c>
      <c r="Z35" s="22">
        <f t="shared" si="29"/>
        <v>124.00402701269999</v>
      </c>
      <c r="AA35" s="22">
        <f t="shared" si="29"/>
        <v>119.4631507103</v>
      </c>
      <c r="AB35" s="22">
        <f t="shared" si="29"/>
        <v>111.02791907070001</v>
      </c>
      <c r="AC35" s="22">
        <f t="shared" si="29"/>
        <v>110.38648088789999</v>
      </c>
      <c r="AD35" s="22">
        <f t="shared" ref="AD35:AG35" si="30">AD18 + AD19</f>
        <v>106.609629043</v>
      </c>
      <c r="AE35" s="22">
        <f t="shared" si="30"/>
        <v>105.7824213904</v>
      </c>
      <c r="AF35" s="22">
        <f t="shared" si="30"/>
        <v>92.614216914700009</v>
      </c>
      <c r="AG35" s="22">
        <f t="shared" si="30"/>
        <v>188.0777784531</v>
      </c>
      <c r="AH35" s="22">
        <f t="shared" ref="AH35:AI35" si="31">AH18 + AH19</f>
        <v>194.9631791114</v>
      </c>
      <c r="AI35" s="22">
        <f t="shared" si="31"/>
        <v>191.052895385</v>
      </c>
    </row>
    <row r="36" spans="1:35" x14ac:dyDescent="0.2">
      <c r="A36" s="14" t="s">
        <v>22</v>
      </c>
      <c r="B36" s="22">
        <f t="shared" ref="B36:W36" si="32">B20</f>
        <v>3757</v>
      </c>
      <c r="C36" s="22">
        <f t="shared" si="32"/>
        <v>3799</v>
      </c>
      <c r="D36" s="22">
        <f t="shared" si="32"/>
        <v>3841</v>
      </c>
      <c r="E36" s="22">
        <f t="shared" si="32"/>
        <v>3897</v>
      </c>
      <c r="F36" s="22">
        <f t="shared" si="32"/>
        <v>3953</v>
      </c>
      <c r="G36" s="22">
        <f t="shared" si="32"/>
        <v>4009</v>
      </c>
      <c r="H36" s="22">
        <f t="shared" si="32"/>
        <v>4138</v>
      </c>
      <c r="I36" s="22">
        <f t="shared" si="32"/>
        <v>4195</v>
      </c>
      <c r="J36" s="22">
        <f t="shared" si="32"/>
        <v>4318</v>
      </c>
      <c r="K36" s="22">
        <f t="shared" si="32"/>
        <v>4366</v>
      </c>
      <c r="L36" s="22">
        <f t="shared" si="32"/>
        <v>4403</v>
      </c>
      <c r="M36" s="22">
        <f t="shared" si="32"/>
        <v>3177</v>
      </c>
      <c r="N36" s="22">
        <f t="shared" si="32"/>
        <v>3955.4329395</v>
      </c>
      <c r="O36" s="22">
        <f t="shared" si="32"/>
        <v>4036.8826914000001</v>
      </c>
      <c r="P36" s="22">
        <f t="shared" si="32"/>
        <v>3951.7139097999998</v>
      </c>
      <c r="Q36" s="22">
        <f t="shared" si="32"/>
        <v>4266.4095942000004</v>
      </c>
      <c r="R36" s="22">
        <f t="shared" si="32"/>
        <v>4158.5218155000002</v>
      </c>
      <c r="S36" s="22">
        <f t="shared" si="32"/>
        <v>4419.3366538</v>
      </c>
      <c r="T36" s="22">
        <f t="shared" si="32"/>
        <v>4238.6857035000003</v>
      </c>
      <c r="U36" s="22">
        <f t="shared" si="32"/>
        <v>4011.3732795000001</v>
      </c>
      <c r="V36" s="22">
        <f t="shared" si="32"/>
        <v>4105.2719340000003</v>
      </c>
      <c r="W36" s="22">
        <f t="shared" si="32"/>
        <v>4225.1811761999998</v>
      </c>
      <c r="X36" s="22">
        <f t="shared" ref="X36:AC36" si="33">X20</f>
        <v>4222.3720079000004</v>
      </c>
      <c r="Y36" s="22">
        <f t="shared" si="33"/>
        <v>4114.0939645999997</v>
      </c>
      <c r="Z36" s="22">
        <f t="shared" si="33"/>
        <v>4022.2457043999998</v>
      </c>
      <c r="AA36" s="22">
        <f t="shared" si="33"/>
        <v>4236.6717314999996</v>
      </c>
      <c r="AB36" s="22">
        <f t="shared" si="33"/>
        <v>4322.8626604999999</v>
      </c>
      <c r="AC36" s="22">
        <f t="shared" si="33"/>
        <v>4461.584108</v>
      </c>
      <c r="AD36" s="22">
        <f t="shared" ref="AD36:AG36" si="34">AD20</f>
        <v>4942.6567445000001</v>
      </c>
      <c r="AE36" s="22">
        <f t="shared" si="34"/>
        <v>4857.2859313999998</v>
      </c>
      <c r="AF36" s="22">
        <f t="shared" si="34"/>
        <v>5130.1936413000003</v>
      </c>
      <c r="AG36" s="22">
        <f t="shared" si="34"/>
        <v>4692.1279328000001</v>
      </c>
      <c r="AH36" s="22">
        <f t="shared" ref="AH36:AI36" si="35">AH20</f>
        <v>4587.5649943999997</v>
      </c>
      <c r="AI36" s="22">
        <f t="shared" si="35"/>
        <v>4587.5649943999997</v>
      </c>
    </row>
    <row r="37" spans="1:35" x14ac:dyDescent="0.2">
      <c r="A37" s="14" t="s">
        <v>15</v>
      </c>
      <c r="B37" s="22">
        <f t="shared" ref="B37:W37" si="36">SUM(B33:B36)</f>
        <v>4320</v>
      </c>
      <c r="C37" s="22">
        <f t="shared" si="36"/>
        <v>4384</v>
      </c>
      <c r="D37" s="22">
        <f t="shared" si="36"/>
        <v>4443</v>
      </c>
      <c r="E37" s="22">
        <f t="shared" si="36"/>
        <v>4518</v>
      </c>
      <c r="F37" s="22">
        <f t="shared" si="36"/>
        <v>4589</v>
      </c>
      <c r="G37" s="22">
        <f t="shared" si="36"/>
        <v>4659</v>
      </c>
      <c r="H37" s="22">
        <f t="shared" si="36"/>
        <v>4727</v>
      </c>
      <c r="I37" s="22">
        <f t="shared" si="36"/>
        <v>4817</v>
      </c>
      <c r="J37" s="22">
        <f t="shared" si="36"/>
        <v>4940</v>
      </c>
      <c r="K37" s="22">
        <f t="shared" si="36"/>
        <v>4857</v>
      </c>
      <c r="L37" s="22">
        <f t="shared" si="36"/>
        <v>4907</v>
      </c>
      <c r="M37" s="22">
        <f t="shared" si="36"/>
        <v>3689</v>
      </c>
      <c r="N37" s="22">
        <f t="shared" si="36"/>
        <v>4353.7174472893003</v>
      </c>
      <c r="O37" s="22">
        <f t="shared" si="36"/>
        <v>4433.2958993092998</v>
      </c>
      <c r="P37" s="22">
        <f t="shared" si="36"/>
        <v>4340.3621361489995</v>
      </c>
      <c r="Q37" s="22">
        <f t="shared" si="36"/>
        <v>4652.4661274013006</v>
      </c>
      <c r="R37" s="22">
        <f t="shared" si="36"/>
        <v>4522.0857807487</v>
      </c>
      <c r="S37" s="22">
        <f t="shared" si="36"/>
        <v>4785.1252897975</v>
      </c>
      <c r="T37" s="22">
        <f t="shared" si="36"/>
        <v>4597.5619027228004</v>
      </c>
      <c r="U37" s="22">
        <f t="shared" si="36"/>
        <v>4368.3831702965999</v>
      </c>
      <c r="V37" s="22">
        <f t="shared" si="36"/>
        <v>4438.9959662706005</v>
      </c>
      <c r="W37" s="22">
        <f t="shared" si="36"/>
        <v>4556.1962597561997</v>
      </c>
      <c r="X37" s="22">
        <f t="shared" ref="X37:AC37" si="37">SUM(X33:X36)</f>
        <v>4546.0922055648007</v>
      </c>
      <c r="Y37" s="22">
        <f t="shared" si="37"/>
        <v>4447.7925487798002</v>
      </c>
      <c r="Z37" s="22">
        <f t="shared" si="37"/>
        <v>4335.6886801562996</v>
      </c>
      <c r="AA37" s="22">
        <f t="shared" si="37"/>
        <v>4545.6470825846</v>
      </c>
      <c r="AB37" s="22">
        <f t="shared" si="37"/>
        <v>4605.0392594946998</v>
      </c>
      <c r="AC37" s="22">
        <f t="shared" si="37"/>
        <v>4739.4536452941002</v>
      </c>
      <c r="AD37" s="22">
        <f t="shared" ref="AD37:AG37" si="38">SUM(AD33:AD36)</f>
        <v>5218.2284439396999</v>
      </c>
      <c r="AE37" s="22">
        <f t="shared" si="38"/>
        <v>5142.3287093428999</v>
      </c>
      <c r="AF37" s="22">
        <f t="shared" si="38"/>
        <v>5485.3650641568001</v>
      </c>
      <c r="AG37" s="22">
        <f t="shared" si="38"/>
        <v>5141.9131121621003</v>
      </c>
      <c r="AH37" s="22">
        <f t="shared" ref="AH37:AI37" si="39">SUM(AH33:AH36)</f>
        <v>5040.3507135776999</v>
      </c>
      <c r="AI37" s="22">
        <f t="shared" si="39"/>
        <v>5036.4404298513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Record xmlns="4ffa91fb-a0ff-4ac5-b2db-65c790d184a4">Shared</Record>
    <Document_x0020_Creation_x0020_Date xmlns="4ffa91fb-a0ff-4ac5-b2db-65c790d184a4">2024-02-23T13:12:54+00:00</Document_x0020_Creation_x0020_Date>
    <Language xmlns="http://schemas.microsoft.com/sharepoint/v3">English</Language>
    <_Source xmlns="http://schemas.microsoft.com/sharepoint/v3/fields" xsi:nil="true"/>
    <_ip_UnifiedCompliancePolicyUIAction xmlns="http://schemas.microsoft.com/sharepoint/v3" xsi:nil="true"/>
    <j747ac98061d40f0aa7bd47e1db5675d xmlns="4ffa91fb-a0ff-4ac5-b2db-65c790d184a4">
      <Terms xmlns="http://schemas.microsoft.com/office/infopath/2007/PartnerControls"/>
    </j747ac98061d40f0aa7bd47e1db5675d>
    <lcf76f155ced4ddcb4097134ff3c332f xmlns="dbe56419-d50b-414a-b2f9-40973e02fd29">
      <Terms xmlns="http://schemas.microsoft.com/office/infopath/2007/PartnerControls"/>
    </lcf76f155ced4ddcb4097134ff3c332f>
    <External_x0020_Contributor xmlns="4ffa91fb-a0ff-4ac5-b2db-65c790d184a4" xsi:nil="true"/>
    <TaxKeywordTaxHTField xmlns="4ffa91fb-a0ff-4ac5-b2db-65c790d184a4">
      <Terms xmlns="http://schemas.microsoft.com/office/infopath/2007/PartnerControls"/>
    </TaxKeywordTaxHTField>
    <_ip_UnifiedCompliancePolicyProperties xmlns="http://schemas.microsoft.com/sharepoint/v3" xsi:nil="true"/>
    <Rights xmlns="4ffa91fb-a0ff-4ac5-b2db-65c790d184a4" xsi:nil="true"/>
    <EPA_x0020_Office xmlns="4ffa91fb-a0ff-4ac5-b2db-65c790d184a4" xsi:nil="true"/>
    <CategoryDescription xmlns="http://schemas.microsoft.com/sharepoint.v3" xsi:nil="true"/>
    <Identifier xmlns="4ffa91fb-a0ff-4ac5-b2db-65c790d184a4" xsi:nil="true"/>
    <_Coverage xmlns="http://schemas.microsoft.com/sharepoint/v3/fields" xsi:nil="true"/>
    <posted xmlns="dbe56419-d50b-414a-b2f9-40973e02fd29"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598E210C2A32274E8239BAA0B65C2B15" ma:contentTypeVersion="17" ma:contentTypeDescription="Create a new document." ma:contentTypeScope="" ma:versionID="3e7eda8151e1cee00dd57ea799eaf1e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dbe56419-d50b-414a-b2f9-40973e02fd29" xmlns:ns6="ed7dd8e5-4eb3-44b2-95e5-8ff76e681368" targetNamespace="http://schemas.microsoft.com/office/2006/metadata/properties" ma:root="true" ma:fieldsID="cea2ded81c07df0b24dc9cbaea15a1db" ns1:_="" ns2:_="" ns3:_="" ns4:_="" ns5:_="" ns6:_="">
    <xsd:import namespace="http://schemas.microsoft.com/sharepoint/v3"/>
    <xsd:import namespace="4ffa91fb-a0ff-4ac5-b2db-65c790d184a4"/>
    <xsd:import namespace="http://schemas.microsoft.com/sharepoint.v3"/>
    <xsd:import namespace="http://schemas.microsoft.com/sharepoint/v3/fields"/>
    <xsd:import namespace="dbe56419-d50b-414a-b2f9-40973e02fd29"/>
    <xsd:import namespace="ed7dd8e5-4eb3-44b2-95e5-8ff76e681368"/>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6:SharedWithUsers" minOccurs="0"/>
                <xsd:element ref="ns6:SharedWithDetails" minOccurs="0"/>
                <xsd:element ref="ns5:MediaServiceAutoTags" minOccurs="0"/>
                <xsd:element ref="ns5:MediaServiceGenerationTime" minOccurs="0"/>
                <xsd:element ref="ns5:MediaServiceEventHashCode" minOccurs="0"/>
                <xsd:element ref="ns5:MediaServiceDateTaken" minOccurs="0"/>
                <xsd:element ref="ns5:MediaServiceOCR" minOccurs="0"/>
                <xsd:element ref="ns5:MediaLengthInSeconds" minOccurs="0"/>
                <xsd:element ref="ns1:_ip_UnifiedCompliancePolicyProperties" minOccurs="0"/>
                <xsd:element ref="ns1:_ip_UnifiedCompliancePolicyUIAction" minOccurs="0"/>
                <xsd:element ref="ns5:lcf76f155ced4ddcb4097134ff3c332f" minOccurs="0"/>
                <xsd:element ref="ns5:posted" minOccurs="0"/>
                <xsd:element ref="ns5:MediaServiceObjectDetectorVersions" minOccurs="0"/>
                <xsd:element ref="ns5: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38" nillable="true" ma:displayName="Unified Compliance Policy Properties" ma:hidden="true" ma:internalName="_ip_UnifiedCompliancePolicyProperties">
      <xsd:simpleType>
        <xsd:restriction base="dms:Note"/>
      </xsd:simpleType>
    </xsd:element>
    <xsd:element name="_ip_UnifiedCompliancePolicyUIAction" ma:index="3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9b8fd0c6-6ab3-4f26-8f7c-b9722175e928}" ma:internalName="TaxCatchAllLabel" ma:readOnly="true" ma:showField="CatchAllDataLabel" ma:web="ed7dd8e5-4eb3-44b2-95e5-8ff76e681368">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9b8fd0c6-6ab3-4f26-8f7c-b9722175e928}" ma:internalName="TaxCatchAll" ma:showField="CatchAllData" ma:web="ed7dd8e5-4eb3-44b2-95e5-8ff76e68136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e56419-d50b-414a-b2f9-40973e02fd29"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Tags" ma:index="32" nillable="true" ma:displayName="Tags" ma:internalName="MediaServiceAutoTags" ma:readOnly="true">
      <xsd:simpleType>
        <xsd:restriction base="dms:Text"/>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MediaServiceDateTaken" ma:index="35" nillable="true" ma:displayName="MediaServiceDateTaken" ma:hidden="true" ma:internalName="MediaServiceDateTaken"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LengthInSeconds" ma:index="37" nillable="true" ma:displayName="Length (seconds)" ma:internalName="MediaLengthInSeconds" ma:readOnly="true">
      <xsd:simpleType>
        <xsd:restriction base="dms:Unknown"/>
      </xsd:simpleType>
    </xsd:element>
    <xsd:element name="lcf76f155ced4ddcb4097134ff3c332f" ma:index="41"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posted" ma:index="42" nillable="true" ma:displayName="posted" ma:format="Dropdown" ma:internalName="posted">
      <xsd:simpleType>
        <xsd:restriction base="dms:Choice">
          <xsd:enumeration value="posted"/>
          <xsd:enumeration value="Choice 2"/>
          <xsd:enumeration value="Choice 3"/>
        </xsd:restriction>
      </xsd:simpleType>
    </xsd:element>
    <xsd:element name="MediaServiceObjectDetectorVersions" ma:index="43" nillable="true" ma:displayName="MediaServiceObjectDetectorVersions"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d7dd8e5-4eb3-44b2-95e5-8ff76e681368"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4925A6-5562-404B-B0E7-E1156F0EB610}">
  <ds:schemaRefs>
    <ds:schemaRef ds:uri="http://schemas.microsoft.com/office/2006/metadata/properties"/>
    <ds:schemaRef ds:uri="http://schemas.microsoft.com/office/infopath/2007/PartnerControls"/>
    <ds:schemaRef ds:uri="4ffa91fb-a0ff-4ac5-b2db-65c790d184a4"/>
    <ds:schemaRef ds:uri="http://schemas.microsoft.com/sharepoint/v3"/>
    <ds:schemaRef ds:uri="http://schemas.microsoft.com/sharepoint/v3/fields"/>
    <ds:schemaRef ds:uri="dbe56419-d50b-414a-b2f9-40973e02fd29"/>
    <ds:schemaRef ds:uri="http://schemas.microsoft.com/sharepoint.v3"/>
  </ds:schemaRefs>
</ds:datastoreItem>
</file>

<file path=customXml/itemProps2.xml><?xml version="1.0" encoding="utf-8"?>
<ds:datastoreItem xmlns:ds="http://schemas.openxmlformats.org/officeDocument/2006/customXml" ds:itemID="{01DD21E8-D2B2-486A-995C-77CB43F7C136}">
  <ds:schemaRefs>
    <ds:schemaRef ds:uri="http://schemas.microsoft.com/sharepoint/v3/contenttype/forms"/>
  </ds:schemaRefs>
</ds:datastoreItem>
</file>

<file path=customXml/itemProps3.xml><?xml version="1.0" encoding="utf-8"?>
<ds:datastoreItem xmlns:ds="http://schemas.openxmlformats.org/officeDocument/2006/customXml" ds:itemID="{95118ABB-7B84-41C0-BF94-59C62C0A2F17}">
  <ds:schemaRefs>
    <ds:schemaRef ds:uri="Microsoft.SharePoint.Taxonomy.ContentTypeSync"/>
  </ds:schemaRefs>
</ds:datastoreItem>
</file>

<file path=customXml/itemProps4.xml><?xml version="1.0" encoding="utf-8"?>
<ds:datastoreItem xmlns:ds="http://schemas.openxmlformats.org/officeDocument/2006/customXml" ds:itemID="{F40F6932-B9C2-46DA-B259-2AC26BD2B9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dbe56419-d50b-414a-b2f9-40973e02fd29"/>
    <ds:schemaRef ds:uri="ed7dd8e5-4eb3-44b2-95e5-8ff76e6813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DevelopmentOfData</vt:lpstr>
      <vt:lpstr>CO</vt:lpstr>
      <vt:lpstr>NOX</vt:lpstr>
      <vt:lpstr>PM10Primary</vt:lpstr>
      <vt:lpstr>PM25Primary</vt:lpstr>
      <vt:lpstr>SO2</vt:lpstr>
      <vt:lpstr>VOC</vt:lpstr>
      <vt:lpstr>NH3</vt:lpstr>
      <vt:lpstr>Black Carbon</vt:lpstr>
      <vt:lpstr>Organic Carbon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Drukenbrod, Josh</dc:creator>
  <cp:lastModifiedBy>Groupe Active</cp:lastModifiedBy>
  <cp:lastPrinted>2023-03-24T21:08:31Z</cp:lastPrinted>
  <dcterms:created xsi:type="dcterms:W3CDTF">2018-03-20T12:43:27Z</dcterms:created>
  <dcterms:modified xsi:type="dcterms:W3CDTF">2024-09-17T20:38:08Z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0x010100598E210C2A32274E8239BAA0B65C2B15</vt:lpwstr>
  </property>
  <property fmtid="{D5CDD505-2E9C-101B-9397-08002B2CF9AE}" pid="3" name="TaxKeyword">
    <vt:lpwstr/>
  </property>
</Properties>
</file>